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 tabRatio="784" activeTab="11"/>
  </bookViews>
  <sheets>
    <sheet name="10699" sheetId="1" r:id="rId1"/>
    <sheet name="10866" sheetId="2" r:id="rId2"/>
    <sheet name="10867" sheetId="3" r:id="rId3"/>
    <sheet name="10868" sheetId="4" r:id="rId4"/>
    <sheet name="10869" sheetId="5" r:id="rId5"/>
    <sheet name="10870" sheetId="6" r:id="rId6"/>
    <sheet name="13817" sheetId="7" r:id="rId7"/>
    <sheet name="28849" sheetId="8" r:id="rId8"/>
    <sheet name="28850" sheetId="9" r:id="rId9"/>
    <sheet name="27000" sheetId="12" r:id="rId10"/>
    <sheet name="ผูกสูตร Planfin64" sheetId="43" r:id="rId11"/>
    <sheet name="ผลการดำเนินงาน Planfin 64" sheetId="11" r:id="rId12"/>
    <sheet name="Sheet10" sheetId="10" r:id="rId13"/>
    <sheet name="Sheet2" sheetId="14" r:id="rId14"/>
    <sheet name="ผลการดำเนินงาน Planfin 63" sheetId="38" r:id="rId15"/>
  </sheets>
  <externalReferences>
    <externalReference r:id="rId16"/>
  </externalReferences>
  <definedNames>
    <definedName name="_xlnm._FilterDatabase" localSheetId="10" hidden="1">'ผูกสูตร Planfin64'!$A$3:$CC$806</definedName>
    <definedName name="DATA" localSheetId="6">[1]DATA2558!#REF!</definedName>
    <definedName name="DATA" localSheetId="9">[1]DATA2558!#REF!</definedName>
    <definedName name="DATA" localSheetId="14">#REF!</definedName>
    <definedName name="DATA" localSheetId="11">#REF!</definedName>
    <definedName name="DATA" localSheetId="10">#REF!</definedName>
    <definedName name="DATA">[1]DATA2558!#REF!</definedName>
    <definedName name="_xlnm.Print_Titles" localSheetId="10">'ผูกสูตร Planfin64'!$B:$G,'ผูกสูตร Planfin64'!$3:$5</definedName>
    <definedName name="Query2">#REF!</definedName>
  </definedNames>
  <calcPr calcId="144525"/>
</workbook>
</file>

<file path=xl/calcChain.xml><?xml version="1.0" encoding="utf-8"?>
<calcChain xmlns="http://schemas.openxmlformats.org/spreadsheetml/2006/main">
  <c r="F41" i="12" l="1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2" i="9"/>
  <c r="I21" i="9"/>
  <c r="I20" i="9"/>
  <c r="I19" i="9"/>
  <c r="I18" i="9"/>
  <c r="I17" i="9"/>
  <c r="I16" i="9"/>
  <c r="I15" i="9"/>
  <c r="I14" i="9"/>
  <c r="I13" i="9"/>
  <c r="I12" i="9"/>
  <c r="I11" i="9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2" i="8"/>
  <c r="I21" i="8"/>
  <c r="I20" i="8"/>
  <c r="I19" i="8"/>
  <c r="I18" i="8"/>
  <c r="I17" i="8"/>
  <c r="I16" i="8"/>
  <c r="I15" i="8"/>
  <c r="I14" i="8"/>
  <c r="I13" i="8"/>
  <c r="I12" i="8"/>
  <c r="I11" i="8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2" i="7"/>
  <c r="I21" i="7"/>
  <c r="I20" i="7"/>
  <c r="I19" i="7"/>
  <c r="I18" i="7"/>
  <c r="I17" i="7"/>
  <c r="I16" i="7"/>
  <c r="I15" i="7"/>
  <c r="I14" i="7"/>
  <c r="I13" i="7"/>
  <c r="I12" i="7"/>
  <c r="I11" i="7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2" i="6"/>
  <c r="I21" i="6"/>
  <c r="I20" i="6"/>
  <c r="I19" i="6"/>
  <c r="I18" i="6"/>
  <c r="I17" i="6"/>
  <c r="I16" i="6"/>
  <c r="I15" i="6"/>
  <c r="I14" i="6"/>
  <c r="I13" i="6"/>
  <c r="I12" i="6"/>
  <c r="I11" i="6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2" i="5"/>
  <c r="I21" i="5"/>
  <c r="I20" i="5"/>
  <c r="I19" i="5"/>
  <c r="I18" i="5"/>
  <c r="I17" i="5"/>
  <c r="I16" i="5"/>
  <c r="I15" i="5"/>
  <c r="I14" i="5"/>
  <c r="I13" i="5"/>
  <c r="I12" i="5"/>
  <c r="I11" i="5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2" i="4"/>
  <c r="I21" i="4"/>
  <c r="I20" i="4"/>
  <c r="I19" i="4"/>
  <c r="I18" i="4"/>
  <c r="I17" i="4"/>
  <c r="I16" i="4"/>
  <c r="I15" i="4"/>
  <c r="I14" i="4"/>
  <c r="I13" i="4"/>
  <c r="I12" i="4"/>
  <c r="I11" i="4"/>
  <c r="I27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2" i="3"/>
  <c r="I21" i="3"/>
  <c r="I20" i="3"/>
  <c r="I19" i="3"/>
  <c r="I18" i="3"/>
  <c r="I17" i="3"/>
  <c r="I16" i="3"/>
  <c r="I15" i="3"/>
  <c r="I14" i="3"/>
  <c r="I13" i="3"/>
  <c r="I12" i="3"/>
  <c r="I11" i="3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2" i="2"/>
  <c r="I21" i="2"/>
  <c r="I20" i="2"/>
  <c r="I19" i="2"/>
  <c r="I18" i="2"/>
  <c r="I17" i="2"/>
  <c r="I16" i="2"/>
  <c r="I15" i="2"/>
  <c r="I14" i="2"/>
  <c r="I13" i="2"/>
  <c r="I12" i="2"/>
  <c r="I11" i="2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2" i="1"/>
  <c r="I21" i="1"/>
  <c r="I20" i="1"/>
  <c r="I19" i="1"/>
  <c r="I18" i="1"/>
  <c r="I17" i="1"/>
  <c r="I16" i="1"/>
  <c r="I15" i="1"/>
  <c r="I14" i="1"/>
  <c r="I13" i="1"/>
  <c r="I12" i="1"/>
  <c r="I11" i="1"/>
  <c r="CC804" i="43" l="1"/>
  <c r="CC803" i="43"/>
  <c r="CC802" i="43"/>
  <c r="CB801" i="43"/>
  <c r="CA801" i="43"/>
  <c r="BZ801" i="43"/>
  <c r="BY801" i="43"/>
  <c r="BX801" i="43"/>
  <c r="BW801" i="43"/>
  <c r="BV801" i="43"/>
  <c r="BU801" i="43"/>
  <c r="BT801" i="43"/>
  <c r="BS801" i="43"/>
  <c r="BR801" i="43"/>
  <c r="BQ801" i="43"/>
  <c r="BP801" i="43"/>
  <c r="BO801" i="43"/>
  <c r="BN801" i="43"/>
  <c r="BM801" i="43"/>
  <c r="BL801" i="43"/>
  <c r="BK801" i="43"/>
  <c r="BJ801" i="43"/>
  <c r="BI801" i="43"/>
  <c r="BH801" i="43"/>
  <c r="BG801" i="43"/>
  <c r="BF801" i="43"/>
  <c r="BE801" i="43"/>
  <c r="BD801" i="43"/>
  <c r="BC801" i="43"/>
  <c r="BB801" i="43"/>
  <c r="BA801" i="43"/>
  <c r="AZ801" i="43"/>
  <c r="AY801" i="43"/>
  <c r="AX801" i="43"/>
  <c r="AW801" i="43"/>
  <c r="AV801" i="43"/>
  <c r="AU801" i="43"/>
  <c r="AT801" i="43"/>
  <c r="AS801" i="43"/>
  <c r="AR801" i="43"/>
  <c r="AQ801" i="43"/>
  <c r="AP801" i="43"/>
  <c r="AO801" i="43"/>
  <c r="AN801" i="43"/>
  <c r="AM801" i="43"/>
  <c r="AL801" i="43"/>
  <c r="AK801" i="43"/>
  <c r="AJ801" i="43"/>
  <c r="AI801" i="43"/>
  <c r="AH801" i="43"/>
  <c r="AG801" i="43"/>
  <c r="AF801" i="43"/>
  <c r="AE801" i="43"/>
  <c r="AD801" i="43"/>
  <c r="AC801" i="43"/>
  <c r="AB801" i="43"/>
  <c r="AA801" i="43"/>
  <c r="Z801" i="43"/>
  <c r="Y801" i="43"/>
  <c r="X801" i="43"/>
  <c r="W801" i="43"/>
  <c r="V801" i="43"/>
  <c r="U801" i="43"/>
  <c r="T801" i="43"/>
  <c r="S801" i="43"/>
  <c r="R801" i="43"/>
  <c r="Q801" i="43"/>
  <c r="P801" i="43"/>
  <c r="O801" i="43"/>
  <c r="N801" i="43"/>
  <c r="M801" i="43"/>
  <c r="L801" i="43"/>
  <c r="K801" i="43"/>
  <c r="J801" i="43"/>
  <c r="I801" i="43"/>
  <c r="H801" i="43"/>
  <c r="CC801" i="43" s="1"/>
  <c r="CB800" i="43"/>
  <c r="CA800" i="43"/>
  <c r="BZ800" i="43"/>
  <c r="BY800" i="43"/>
  <c r="BX800" i="43"/>
  <c r="BW800" i="43"/>
  <c r="BV800" i="43"/>
  <c r="BU800" i="43"/>
  <c r="BT800" i="43"/>
  <c r="BS800" i="43"/>
  <c r="BR800" i="43"/>
  <c r="BQ800" i="43"/>
  <c r="BP800" i="43"/>
  <c r="BO800" i="43"/>
  <c r="BN800" i="43"/>
  <c r="BM800" i="43"/>
  <c r="BL800" i="43"/>
  <c r="BK800" i="43"/>
  <c r="BJ800" i="43"/>
  <c r="BI800" i="43"/>
  <c r="BH800" i="43"/>
  <c r="BG800" i="43"/>
  <c r="BF800" i="43"/>
  <c r="BE800" i="43"/>
  <c r="BD800" i="43"/>
  <c r="BC800" i="43"/>
  <c r="BB800" i="43"/>
  <c r="BA800" i="43"/>
  <c r="AZ800" i="43"/>
  <c r="AY800" i="43"/>
  <c r="AX800" i="43"/>
  <c r="AW800" i="43"/>
  <c r="AV800" i="43"/>
  <c r="AU800" i="43"/>
  <c r="AT800" i="43"/>
  <c r="AS800" i="43"/>
  <c r="AR800" i="43"/>
  <c r="AQ800" i="43"/>
  <c r="AP800" i="43"/>
  <c r="AO800" i="43"/>
  <c r="AN800" i="43"/>
  <c r="AM800" i="43"/>
  <c r="AL800" i="43"/>
  <c r="AK800" i="43"/>
  <c r="AJ800" i="43"/>
  <c r="AI800" i="43"/>
  <c r="AH800" i="43"/>
  <c r="AG800" i="43"/>
  <c r="AF800" i="43"/>
  <c r="AE800" i="43"/>
  <c r="AD800" i="43"/>
  <c r="AC800" i="43"/>
  <c r="AB800" i="43"/>
  <c r="AA800" i="43"/>
  <c r="Z800" i="43"/>
  <c r="Y800" i="43"/>
  <c r="X800" i="43"/>
  <c r="W800" i="43"/>
  <c r="V800" i="43"/>
  <c r="U800" i="43"/>
  <c r="T800" i="43"/>
  <c r="S800" i="43"/>
  <c r="R800" i="43"/>
  <c r="Q800" i="43"/>
  <c r="P800" i="43"/>
  <c r="O800" i="43"/>
  <c r="N800" i="43"/>
  <c r="M800" i="43"/>
  <c r="L800" i="43"/>
  <c r="K800" i="43"/>
  <c r="J800" i="43"/>
  <c r="I800" i="43"/>
  <c r="H800" i="43"/>
  <c r="CC800" i="43" s="1"/>
  <c r="CB799" i="43"/>
  <c r="CA799" i="43"/>
  <c r="BZ799" i="43"/>
  <c r="BY799" i="43"/>
  <c r="BX799" i="43"/>
  <c r="BW799" i="43"/>
  <c r="BV799" i="43"/>
  <c r="BU799" i="43"/>
  <c r="BT799" i="43"/>
  <c r="BS799" i="43"/>
  <c r="BR799" i="43"/>
  <c r="BQ799" i="43"/>
  <c r="BP799" i="43"/>
  <c r="BO799" i="43"/>
  <c r="BN799" i="43"/>
  <c r="BM799" i="43"/>
  <c r="BL799" i="43"/>
  <c r="BK799" i="43"/>
  <c r="BJ799" i="43"/>
  <c r="BI799" i="43"/>
  <c r="BH799" i="43"/>
  <c r="BG799" i="43"/>
  <c r="BF799" i="43"/>
  <c r="BE799" i="43"/>
  <c r="BD799" i="43"/>
  <c r="BC799" i="43"/>
  <c r="BB799" i="43"/>
  <c r="BA799" i="43"/>
  <c r="AZ799" i="43"/>
  <c r="AY799" i="43"/>
  <c r="AX799" i="43"/>
  <c r="AW799" i="43"/>
  <c r="AV799" i="43"/>
  <c r="AU799" i="43"/>
  <c r="AT799" i="43"/>
  <c r="AS799" i="43"/>
  <c r="AR799" i="43"/>
  <c r="AQ799" i="43"/>
  <c r="AP799" i="43"/>
  <c r="AO799" i="43"/>
  <c r="AN799" i="43"/>
  <c r="AM799" i="43"/>
  <c r="AL799" i="43"/>
  <c r="AK799" i="43"/>
  <c r="AJ799" i="43"/>
  <c r="AI799" i="43"/>
  <c r="AH799" i="43"/>
  <c r="AG799" i="43"/>
  <c r="AF799" i="43"/>
  <c r="AE799" i="43"/>
  <c r="AD799" i="43"/>
  <c r="AC799" i="43"/>
  <c r="AB799" i="43"/>
  <c r="AA799" i="43"/>
  <c r="Z799" i="43"/>
  <c r="Y799" i="43"/>
  <c r="X799" i="43"/>
  <c r="W799" i="43"/>
  <c r="V799" i="43"/>
  <c r="U799" i="43"/>
  <c r="T799" i="43"/>
  <c r="S799" i="43"/>
  <c r="R799" i="43"/>
  <c r="Q799" i="43"/>
  <c r="P799" i="43"/>
  <c r="O799" i="43"/>
  <c r="N799" i="43"/>
  <c r="M799" i="43"/>
  <c r="L799" i="43"/>
  <c r="K799" i="43"/>
  <c r="J799" i="43"/>
  <c r="I799" i="43"/>
  <c r="H799" i="43"/>
  <c r="CC799" i="43" s="1"/>
  <c r="CB798" i="43"/>
  <c r="CA798" i="43"/>
  <c r="BZ798" i="43"/>
  <c r="BY798" i="43"/>
  <c r="BX798" i="43"/>
  <c r="BW798" i="43"/>
  <c r="BV798" i="43"/>
  <c r="BU798" i="43"/>
  <c r="BT798" i="43"/>
  <c r="BS798" i="43"/>
  <c r="BR798" i="43"/>
  <c r="BQ798" i="43"/>
  <c r="BP798" i="43"/>
  <c r="BO798" i="43"/>
  <c r="BN798" i="43"/>
  <c r="BM798" i="43"/>
  <c r="BL798" i="43"/>
  <c r="BK798" i="43"/>
  <c r="BJ798" i="43"/>
  <c r="BI798" i="43"/>
  <c r="BH798" i="43"/>
  <c r="BG798" i="43"/>
  <c r="BF798" i="43"/>
  <c r="BE798" i="43"/>
  <c r="BD798" i="43"/>
  <c r="BC798" i="43"/>
  <c r="BB798" i="43"/>
  <c r="BA798" i="43"/>
  <c r="AZ798" i="43"/>
  <c r="AY798" i="43"/>
  <c r="AX798" i="43"/>
  <c r="AW798" i="43"/>
  <c r="AV798" i="43"/>
  <c r="AU798" i="43"/>
  <c r="AT798" i="43"/>
  <c r="AS798" i="43"/>
  <c r="AR798" i="43"/>
  <c r="AQ798" i="43"/>
  <c r="AP798" i="43"/>
  <c r="AO798" i="43"/>
  <c r="AN798" i="43"/>
  <c r="AM798" i="43"/>
  <c r="AL798" i="43"/>
  <c r="AK798" i="43"/>
  <c r="AJ798" i="43"/>
  <c r="AI798" i="43"/>
  <c r="AH798" i="43"/>
  <c r="AG798" i="43"/>
  <c r="AF798" i="43"/>
  <c r="AE798" i="43"/>
  <c r="AD798" i="43"/>
  <c r="AC798" i="43"/>
  <c r="AB798" i="43"/>
  <c r="AA798" i="43"/>
  <c r="Z798" i="43"/>
  <c r="Y798" i="43"/>
  <c r="X798" i="43"/>
  <c r="W798" i="43"/>
  <c r="V798" i="43"/>
  <c r="U798" i="43"/>
  <c r="T798" i="43"/>
  <c r="S798" i="43"/>
  <c r="R798" i="43"/>
  <c r="Q798" i="43"/>
  <c r="P798" i="43"/>
  <c r="O798" i="43"/>
  <c r="N798" i="43"/>
  <c r="M798" i="43"/>
  <c r="L798" i="43"/>
  <c r="K798" i="43"/>
  <c r="J798" i="43"/>
  <c r="I798" i="43"/>
  <c r="CC798" i="43" s="1"/>
  <c r="H798" i="43"/>
  <c r="CB797" i="43"/>
  <c r="CA797" i="43"/>
  <c r="BZ797" i="43"/>
  <c r="BY797" i="43"/>
  <c r="BX797" i="43"/>
  <c r="BW797" i="43"/>
  <c r="BV797" i="43"/>
  <c r="BU797" i="43"/>
  <c r="BT797" i="43"/>
  <c r="BS797" i="43"/>
  <c r="BR797" i="43"/>
  <c r="BQ797" i="43"/>
  <c r="BP797" i="43"/>
  <c r="BO797" i="43"/>
  <c r="BN797" i="43"/>
  <c r="BM797" i="43"/>
  <c r="BL797" i="43"/>
  <c r="BK797" i="43"/>
  <c r="BJ797" i="43"/>
  <c r="BI797" i="43"/>
  <c r="BH797" i="43"/>
  <c r="BG797" i="43"/>
  <c r="BF797" i="43"/>
  <c r="BE797" i="43"/>
  <c r="BD797" i="43"/>
  <c r="BC797" i="43"/>
  <c r="BB797" i="43"/>
  <c r="BA797" i="43"/>
  <c r="AZ797" i="43"/>
  <c r="AY797" i="43"/>
  <c r="AX797" i="43"/>
  <c r="AW797" i="43"/>
  <c r="AV797" i="43"/>
  <c r="AU797" i="43"/>
  <c r="AT797" i="43"/>
  <c r="AS797" i="43"/>
  <c r="AR797" i="43"/>
  <c r="AQ797" i="43"/>
  <c r="AP797" i="43"/>
  <c r="AO797" i="43"/>
  <c r="AN797" i="43"/>
  <c r="AM797" i="43"/>
  <c r="AL797" i="43"/>
  <c r="AK797" i="43"/>
  <c r="AJ797" i="43"/>
  <c r="AI797" i="43"/>
  <c r="AH797" i="43"/>
  <c r="AG797" i="43"/>
  <c r="AF797" i="43"/>
  <c r="AE797" i="43"/>
  <c r="AD797" i="43"/>
  <c r="AC797" i="43"/>
  <c r="AB797" i="43"/>
  <c r="AA797" i="43"/>
  <c r="Z797" i="43"/>
  <c r="Y797" i="43"/>
  <c r="X797" i="43"/>
  <c r="W797" i="43"/>
  <c r="V797" i="43"/>
  <c r="U797" i="43"/>
  <c r="T797" i="43"/>
  <c r="S797" i="43"/>
  <c r="R797" i="43"/>
  <c r="Q797" i="43"/>
  <c r="P797" i="43"/>
  <c r="O797" i="43"/>
  <c r="N797" i="43"/>
  <c r="M797" i="43"/>
  <c r="L797" i="43"/>
  <c r="K797" i="43"/>
  <c r="J797" i="43"/>
  <c r="I797" i="43"/>
  <c r="H797" i="43"/>
  <c r="CC797" i="43" s="1"/>
  <c r="CB796" i="43"/>
  <c r="CA796" i="43"/>
  <c r="BZ796" i="43"/>
  <c r="BY796" i="43"/>
  <c r="BX796" i="43"/>
  <c r="BW796" i="43"/>
  <c r="BV796" i="43"/>
  <c r="BU796" i="43"/>
  <c r="BT796" i="43"/>
  <c r="BS796" i="43"/>
  <c r="BR796" i="43"/>
  <c r="BQ796" i="43"/>
  <c r="BP796" i="43"/>
  <c r="BO796" i="43"/>
  <c r="BN796" i="43"/>
  <c r="BM796" i="43"/>
  <c r="BL796" i="43"/>
  <c r="BK796" i="43"/>
  <c r="BJ796" i="43"/>
  <c r="BI796" i="43"/>
  <c r="BH796" i="43"/>
  <c r="BG796" i="43"/>
  <c r="BF796" i="43"/>
  <c r="BE796" i="43"/>
  <c r="BD796" i="43"/>
  <c r="BC796" i="43"/>
  <c r="BB796" i="43"/>
  <c r="BA796" i="43"/>
  <c r="AZ796" i="43"/>
  <c r="AY796" i="43"/>
  <c r="AX796" i="43"/>
  <c r="AW796" i="43"/>
  <c r="AV796" i="43"/>
  <c r="AU796" i="43"/>
  <c r="AT796" i="43"/>
  <c r="AS796" i="43"/>
  <c r="AR796" i="43"/>
  <c r="AQ796" i="43"/>
  <c r="AP796" i="43"/>
  <c r="AO796" i="43"/>
  <c r="AN796" i="43"/>
  <c r="AM796" i="43"/>
  <c r="AL796" i="43"/>
  <c r="AK796" i="43"/>
  <c r="AJ796" i="43"/>
  <c r="AI796" i="43"/>
  <c r="AH796" i="43"/>
  <c r="AG796" i="43"/>
  <c r="AF796" i="43"/>
  <c r="AE796" i="43"/>
  <c r="AD796" i="43"/>
  <c r="AC796" i="43"/>
  <c r="AB796" i="43"/>
  <c r="AA796" i="43"/>
  <c r="Z796" i="43"/>
  <c r="Y796" i="43"/>
  <c r="X796" i="43"/>
  <c r="W796" i="43"/>
  <c r="V796" i="43"/>
  <c r="U796" i="43"/>
  <c r="T796" i="43"/>
  <c r="S796" i="43"/>
  <c r="R796" i="43"/>
  <c r="Q796" i="43"/>
  <c r="P796" i="43"/>
  <c r="O796" i="43"/>
  <c r="N796" i="43"/>
  <c r="M796" i="43"/>
  <c r="L796" i="43"/>
  <c r="K796" i="43"/>
  <c r="J796" i="43"/>
  <c r="I796" i="43"/>
  <c r="H796" i="43"/>
  <c r="CC796" i="43" s="1"/>
  <c r="CB795" i="43"/>
  <c r="CA795" i="43"/>
  <c r="BZ795" i="43"/>
  <c r="BY795" i="43"/>
  <c r="BX795" i="43"/>
  <c r="BW795" i="43"/>
  <c r="BV795" i="43"/>
  <c r="BU795" i="43"/>
  <c r="BT795" i="43"/>
  <c r="BS795" i="43"/>
  <c r="BR795" i="43"/>
  <c r="BQ795" i="43"/>
  <c r="BP795" i="43"/>
  <c r="BO795" i="43"/>
  <c r="BN795" i="43"/>
  <c r="BM795" i="43"/>
  <c r="BL795" i="43"/>
  <c r="BK795" i="43"/>
  <c r="BJ795" i="43"/>
  <c r="BI795" i="43"/>
  <c r="BH795" i="43"/>
  <c r="BG795" i="43"/>
  <c r="BF795" i="43"/>
  <c r="BE795" i="43"/>
  <c r="BD795" i="43"/>
  <c r="BC795" i="43"/>
  <c r="BB795" i="43"/>
  <c r="BA795" i="43"/>
  <c r="AZ795" i="43"/>
  <c r="AY795" i="43"/>
  <c r="AX795" i="43"/>
  <c r="AW795" i="43"/>
  <c r="AV795" i="43"/>
  <c r="AU795" i="43"/>
  <c r="AT795" i="43"/>
  <c r="AS795" i="43"/>
  <c r="AR795" i="43"/>
  <c r="AQ795" i="43"/>
  <c r="AP795" i="43"/>
  <c r="AO795" i="43"/>
  <c r="AN795" i="43"/>
  <c r="AM795" i="43"/>
  <c r="AL795" i="43"/>
  <c r="AK795" i="43"/>
  <c r="AJ795" i="43"/>
  <c r="AI795" i="43"/>
  <c r="AH795" i="43"/>
  <c r="AG795" i="43"/>
  <c r="AF795" i="43"/>
  <c r="AE795" i="43"/>
  <c r="AD795" i="43"/>
  <c r="AC795" i="43"/>
  <c r="AB795" i="43"/>
  <c r="AA795" i="43"/>
  <c r="Z795" i="43"/>
  <c r="Y795" i="43"/>
  <c r="X795" i="43"/>
  <c r="W795" i="43"/>
  <c r="V795" i="43"/>
  <c r="U795" i="43"/>
  <c r="T795" i="43"/>
  <c r="S795" i="43"/>
  <c r="R795" i="43"/>
  <c r="Q795" i="43"/>
  <c r="P795" i="43"/>
  <c r="O795" i="43"/>
  <c r="N795" i="43"/>
  <c r="M795" i="43"/>
  <c r="L795" i="43"/>
  <c r="K795" i="43"/>
  <c r="J795" i="43"/>
  <c r="I795" i="43"/>
  <c r="H795" i="43"/>
  <c r="CC795" i="43" s="1"/>
  <c r="CB794" i="43"/>
  <c r="CA794" i="43"/>
  <c r="BZ794" i="43"/>
  <c r="BY794" i="43"/>
  <c r="BX794" i="43"/>
  <c r="BW794" i="43"/>
  <c r="BV794" i="43"/>
  <c r="BU794" i="43"/>
  <c r="BT794" i="43"/>
  <c r="BS794" i="43"/>
  <c r="BR794" i="43"/>
  <c r="BQ794" i="43"/>
  <c r="BP794" i="43"/>
  <c r="BO794" i="43"/>
  <c r="BN794" i="43"/>
  <c r="BM794" i="43"/>
  <c r="BL794" i="43"/>
  <c r="BK794" i="43"/>
  <c r="BJ794" i="43"/>
  <c r="BI794" i="43"/>
  <c r="BH794" i="43"/>
  <c r="BG794" i="43"/>
  <c r="BF794" i="43"/>
  <c r="BE794" i="43"/>
  <c r="BD794" i="43"/>
  <c r="BC794" i="43"/>
  <c r="BB794" i="43"/>
  <c r="BA794" i="43"/>
  <c r="AZ794" i="43"/>
  <c r="AY794" i="43"/>
  <c r="AX794" i="43"/>
  <c r="AW794" i="43"/>
  <c r="AV794" i="43"/>
  <c r="AU794" i="43"/>
  <c r="AT794" i="43"/>
  <c r="AS794" i="43"/>
  <c r="AR794" i="43"/>
  <c r="AQ794" i="43"/>
  <c r="AP794" i="43"/>
  <c r="AO794" i="43"/>
  <c r="AN794" i="43"/>
  <c r="AM794" i="43"/>
  <c r="AL794" i="43"/>
  <c r="AK794" i="43"/>
  <c r="AJ794" i="43"/>
  <c r="AI794" i="43"/>
  <c r="AH794" i="43"/>
  <c r="AG794" i="43"/>
  <c r="AF794" i="43"/>
  <c r="AE794" i="43"/>
  <c r="AD794" i="43"/>
  <c r="AC794" i="43"/>
  <c r="AB794" i="43"/>
  <c r="AA794" i="43"/>
  <c r="Z794" i="43"/>
  <c r="Y794" i="43"/>
  <c r="X794" i="43"/>
  <c r="W794" i="43"/>
  <c r="V794" i="43"/>
  <c r="U794" i="43"/>
  <c r="T794" i="43"/>
  <c r="S794" i="43"/>
  <c r="R794" i="43"/>
  <c r="Q794" i="43"/>
  <c r="P794" i="43"/>
  <c r="O794" i="43"/>
  <c r="N794" i="43"/>
  <c r="M794" i="43"/>
  <c r="L794" i="43"/>
  <c r="K794" i="43"/>
  <c r="J794" i="43"/>
  <c r="I794" i="43"/>
  <c r="H794" i="43"/>
  <c r="CC794" i="43" s="1"/>
  <c r="CB793" i="43"/>
  <c r="CA793" i="43"/>
  <c r="BZ793" i="43"/>
  <c r="BY793" i="43"/>
  <c r="BX793" i="43"/>
  <c r="BW793" i="43"/>
  <c r="BV793" i="43"/>
  <c r="BU793" i="43"/>
  <c r="BT793" i="43"/>
  <c r="BS793" i="43"/>
  <c r="BR793" i="43"/>
  <c r="BQ793" i="43"/>
  <c r="BP793" i="43"/>
  <c r="BO793" i="43"/>
  <c r="BN793" i="43"/>
  <c r="BM793" i="43"/>
  <c r="BL793" i="43"/>
  <c r="BK793" i="43"/>
  <c r="BJ793" i="43"/>
  <c r="BI793" i="43"/>
  <c r="BH793" i="43"/>
  <c r="BG793" i="43"/>
  <c r="BF793" i="43"/>
  <c r="BE793" i="43"/>
  <c r="BD793" i="43"/>
  <c r="BC793" i="43"/>
  <c r="BB793" i="43"/>
  <c r="BA793" i="43"/>
  <c r="AZ793" i="43"/>
  <c r="AY793" i="43"/>
  <c r="AX793" i="43"/>
  <c r="AW793" i="43"/>
  <c r="AV793" i="43"/>
  <c r="AU793" i="43"/>
  <c r="AT793" i="43"/>
  <c r="AS793" i="43"/>
  <c r="AR793" i="43"/>
  <c r="AQ793" i="43"/>
  <c r="AP793" i="43"/>
  <c r="AO793" i="43"/>
  <c r="AN793" i="43"/>
  <c r="AM793" i="43"/>
  <c r="AL793" i="43"/>
  <c r="AK793" i="43"/>
  <c r="AJ793" i="43"/>
  <c r="AI793" i="43"/>
  <c r="AH793" i="43"/>
  <c r="AG793" i="43"/>
  <c r="AF793" i="43"/>
  <c r="AE793" i="43"/>
  <c r="AD793" i="43"/>
  <c r="AC793" i="43"/>
  <c r="AB793" i="43"/>
  <c r="AA793" i="43"/>
  <c r="Z793" i="43"/>
  <c r="Y793" i="43"/>
  <c r="X793" i="43"/>
  <c r="W793" i="43"/>
  <c r="V793" i="43"/>
  <c r="U793" i="43"/>
  <c r="T793" i="43"/>
  <c r="S793" i="43"/>
  <c r="R793" i="43"/>
  <c r="Q793" i="43"/>
  <c r="P793" i="43"/>
  <c r="O793" i="43"/>
  <c r="N793" i="43"/>
  <c r="M793" i="43"/>
  <c r="L793" i="43"/>
  <c r="K793" i="43"/>
  <c r="J793" i="43"/>
  <c r="I793" i="43"/>
  <c r="H793" i="43"/>
  <c r="CC793" i="43" s="1"/>
  <c r="CB792" i="43"/>
  <c r="CA792" i="43"/>
  <c r="BZ792" i="43"/>
  <c r="BY792" i="43"/>
  <c r="BX792" i="43"/>
  <c r="BW792" i="43"/>
  <c r="BV792" i="43"/>
  <c r="BU792" i="43"/>
  <c r="BT792" i="43"/>
  <c r="BS792" i="43"/>
  <c r="BR792" i="43"/>
  <c r="BQ792" i="43"/>
  <c r="BP792" i="43"/>
  <c r="BO792" i="43"/>
  <c r="BN792" i="43"/>
  <c r="BM792" i="43"/>
  <c r="BL792" i="43"/>
  <c r="BK792" i="43"/>
  <c r="BJ792" i="43"/>
  <c r="BI792" i="43"/>
  <c r="BH792" i="43"/>
  <c r="BG792" i="43"/>
  <c r="BF792" i="43"/>
  <c r="BE792" i="43"/>
  <c r="BD792" i="43"/>
  <c r="BC792" i="43"/>
  <c r="BB792" i="43"/>
  <c r="BA792" i="43"/>
  <c r="AZ792" i="43"/>
  <c r="AY792" i="43"/>
  <c r="AX792" i="43"/>
  <c r="AW792" i="43"/>
  <c r="AV792" i="43"/>
  <c r="AU792" i="43"/>
  <c r="AT792" i="43"/>
  <c r="AS792" i="43"/>
  <c r="AR792" i="43"/>
  <c r="AQ792" i="43"/>
  <c r="AP792" i="43"/>
  <c r="AO792" i="43"/>
  <c r="AN792" i="43"/>
  <c r="AM792" i="43"/>
  <c r="AL792" i="43"/>
  <c r="AK792" i="43"/>
  <c r="AJ792" i="43"/>
  <c r="AI792" i="43"/>
  <c r="AH792" i="43"/>
  <c r="AG792" i="43"/>
  <c r="AF792" i="43"/>
  <c r="AE792" i="43"/>
  <c r="AD792" i="43"/>
  <c r="AC792" i="43"/>
  <c r="AB792" i="43"/>
  <c r="AA792" i="43"/>
  <c r="Z792" i="43"/>
  <c r="Y792" i="43"/>
  <c r="X792" i="43"/>
  <c r="W792" i="43"/>
  <c r="V792" i="43"/>
  <c r="U792" i="43"/>
  <c r="T792" i="43"/>
  <c r="S792" i="43"/>
  <c r="R792" i="43"/>
  <c r="Q792" i="43"/>
  <c r="P792" i="43"/>
  <c r="O792" i="43"/>
  <c r="N792" i="43"/>
  <c r="M792" i="43"/>
  <c r="L792" i="43"/>
  <c r="K792" i="43"/>
  <c r="J792" i="43"/>
  <c r="I792" i="43"/>
  <c r="CC792" i="43" s="1"/>
  <c r="H792" i="43"/>
  <c r="CB791" i="43"/>
  <c r="CA791" i="43"/>
  <c r="BZ791" i="43"/>
  <c r="BY791" i="43"/>
  <c r="BX791" i="43"/>
  <c r="BW791" i="43"/>
  <c r="BV791" i="43"/>
  <c r="BU791" i="43"/>
  <c r="BT791" i="43"/>
  <c r="BS791" i="43"/>
  <c r="BR791" i="43"/>
  <c r="BQ791" i="43"/>
  <c r="BP791" i="43"/>
  <c r="BO791" i="43"/>
  <c r="BN791" i="43"/>
  <c r="BM791" i="43"/>
  <c r="BL791" i="43"/>
  <c r="BK791" i="43"/>
  <c r="BJ791" i="43"/>
  <c r="BI791" i="43"/>
  <c r="BH791" i="43"/>
  <c r="BG791" i="43"/>
  <c r="BF791" i="43"/>
  <c r="BE791" i="43"/>
  <c r="BD791" i="43"/>
  <c r="BC791" i="43"/>
  <c r="BB791" i="43"/>
  <c r="BA791" i="43"/>
  <c r="AZ791" i="43"/>
  <c r="AY791" i="43"/>
  <c r="AX791" i="43"/>
  <c r="AW791" i="43"/>
  <c r="AV791" i="43"/>
  <c r="AU791" i="43"/>
  <c r="AT791" i="43"/>
  <c r="AS791" i="43"/>
  <c r="AR791" i="43"/>
  <c r="AQ791" i="43"/>
  <c r="AP791" i="43"/>
  <c r="AO791" i="43"/>
  <c r="AN791" i="43"/>
  <c r="AM791" i="43"/>
  <c r="AL791" i="43"/>
  <c r="AK791" i="43"/>
  <c r="AJ791" i="43"/>
  <c r="AI791" i="43"/>
  <c r="AH791" i="43"/>
  <c r="AG791" i="43"/>
  <c r="AF791" i="43"/>
  <c r="AE791" i="43"/>
  <c r="AD791" i="43"/>
  <c r="AC791" i="43"/>
  <c r="AB791" i="43"/>
  <c r="AA791" i="43"/>
  <c r="Z791" i="43"/>
  <c r="Y791" i="43"/>
  <c r="X791" i="43"/>
  <c r="W791" i="43"/>
  <c r="V791" i="43"/>
  <c r="U791" i="43"/>
  <c r="T791" i="43"/>
  <c r="S791" i="43"/>
  <c r="R791" i="43"/>
  <c r="Q791" i="43"/>
  <c r="P791" i="43"/>
  <c r="O791" i="43"/>
  <c r="N791" i="43"/>
  <c r="M791" i="43"/>
  <c r="L791" i="43"/>
  <c r="K791" i="43"/>
  <c r="J791" i="43"/>
  <c r="I791" i="43"/>
  <c r="H791" i="43"/>
  <c r="CC791" i="43" s="1"/>
  <c r="CB790" i="43"/>
  <c r="CA790" i="43"/>
  <c r="BZ790" i="43"/>
  <c r="BY790" i="43"/>
  <c r="BX790" i="43"/>
  <c r="BW790" i="43"/>
  <c r="BV790" i="43"/>
  <c r="BU790" i="43"/>
  <c r="BT790" i="43"/>
  <c r="BS790" i="43"/>
  <c r="BR790" i="43"/>
  <c r="BQ790" i="43"/>
  <c r="BP790" i="43"/>
  <c r="BO790" i="43"/>
  <c r="BN790" i="43"/>
  <c r="BM790" i="43"/>
  <c r="BL790" i="43"/>
  <c r="BK790" i="43"/>
  <c r="BJ790" i="43"/>
  <c r="BI790" i="43"/>
  <c r="BH790" i="43"/>
  <c r="BG790" i="43"/>
  <c r="BF790" i="43"/>
  <c r="BE790" i="43"/>
  <c r="BD790" i="43"/>
  <c r="BC790" i="43"/>
  <c r="BB790" i="43"/>
  <c r="BA790" i="43"/>
  <c r="AZ790" i="43"/>
  <c r="AY790" i="43"/>
  <c r="AX790" i="43"/>
  <c r="AW790" i="43"/>
  <c r="AV790" i="43"/>
  <c r="AU790" i="43"/>
  <c r="AT790" i="43"/>
  <c r="AS790" i="43"/>
  <c r="AR790" i="43"/>
  <c r="AQ790" i="43"/>
  <c r="AP790" i="43"/>
  <c r="AO790" i="43"/>
  <c r="AN790" i="43"/>
  <c r="AM790" i="43"/>
  <c r="AL790" i="43"/>
  <c r="AK790" i="43"/>
  <c r="AJ790" i="43"/>
  <c r="AI790" i="43"/>
  <c r="AH790" i="43"/>
  <c r="AG790" i="43"/>
  <c r="AF790" i="43"/>
  <c r="AE790" i="43"/>
  <c r="AD790" i="43"/>
  <c r="AC790" i="43"/>
  <c r="AB790" i="43"/>
  <c r="AA790" i="43"/>
  <c r="Z790" i="43"/>
  <c r="Y790" i="43"/>
  <c r="X790" i="43"/>
  <c r="W790" i="43"/>
  <c r="V790" i="43"/>
  <c r="U790" i="43"/>
  <c r="T790" i="43"/>
  <c r="S790" i="43"/>
  <c r="R790" i="43"/>
  <c r="Q790" i="43"/>
  <c r="P790" i="43"/>
  <c r="O790" i="43"/>
  <c r="N790" i="43"/>
  <c r="M790" i="43"/>
  <c r="L790" i="43"/>
  <c r="K790" i="43"/>
  <c r="J790" i="43"/>
  <c r="I790" i="43"/>
  <c r="H790" i="43"/>
  <c r="CC790" i="43" s="1"/>
  <c r="CB789" i="43"/>
  <c r="CA789" i="43"/>
  <c r="BZ789" i="43"/>
  <c r="BY789" i="43"/>
  <c r="BX789" i="43"/>
  <c r="BW789" i="43"/>
  <c r="BV789" i="43"/>
  <c r="BU789" i="43"/>
  <c r="BT789" i="43"/>
  <c r="BS789" i="43"/>
  <c r="BR789" i="43"/>
  <c r="BQ789" i="43"/>
  <c r="BP789" i="43"/>
  <c r="BO789" i="43"/>
  <c r="BN789" i="43"/>
  <c r="BM789" i="43"/>
  <c r="BL789" i="43"/>
  <c r="BK789" i="43"/>
  <c r="BJ789" i="43"/>
  <c r="BI789" i="43"/>
  <c r="BH789" i="43"/>
  <c r="BG789" i="43"/>
  <c r="BF789" i="43"/>
  <c r="BE789" i="43"/>
  <c r="BD789" i="43"/>
  <c r="BC789" i="43"/>
  <c r="BB789" i="43"/>
  <c r="BA789" i="43"/>
  <c r="AZ789" i="43"/>
  <c r="AY789" i="43"/>
  <c r="AX789" i="43"/>
  <c r="AW789" i="43"/>
  <c r="AV789" i="43"/>
  <c r="AU789" i="43"/>
  <c r="AT789" i="43"/>
  <c r="AS789" i="43"/>
  <c r="AR789" i="43"/>
  <c r="AQ789" i="43"/>
  <c r="AP789" i="43"/>
  <c r="AO789" i="43"/>
  <c r="AN789" i="43"/>
  <c r="AM789" i="43"/>
  <c r="AL789" i="43"/>
  <c r="AK789" i="43"/>
  <c r="AJ789" i="43"/>
  <c r="AI789" i="43"/>
  <c r="AH789" i="43"/>
  <c r="AG789" i="43"/>
  <c r="AF789" i="43"/>
  <c r="AE789" i="43"/>
  <c r="AD789" i="43"/>
  <c r="AC789" i="43"/>
  <c r="AB789" i="43"/>
  <c r="AA789" i="43"/>
  <c r="Z789" i="43"/>
  <c r="Y789" i="43"/>
  <c r="X789" i="43"/>
  <c r="W789" i="43"/>
  <c r="V789" i="43"/>
  <c r="U789" i="43"/>
  <c r="T789" i="43"/>
  <c r="S789" i="43"/>
  <c r="R789" i="43"/>
  <c r="Q789" i="43"/>
  <c r="P789" i="43"/>
  <c r="O789" i="43"/>
  <c r="N789" i="43"/>
  <c r="M789" i="43"/>
  <c r="L789" i="43"/>
  <c r="K789" i="43"/>
  <c r="J789" i="43"/>
  <c r="I789" i="43"/>
  <c r="CC789" i="43" s="1"/>
  <c r="H789" i="43"/>
  <c r="CB788" i="43"/>
  <c r="CA788" i="43"/>
  <c r="BZ788" i="43"/>
  <c r="BY788" i="43"/>
  <c r="BX788" i="43"/>
  <c r="BW788" i="43"/>
  <c r="BV788" i="43"/>
  <c r="BU788" i="43"/>
  <c r="BT788" i="43"/>
  <c r="BS788" i="43"/>
  <c r="BR788" i="43"/>
  <c r="BQ788" i="43"/>
  <c r="BP788" i="43"/>
  <c r="BO788" i="43"/>
  <c r="BN788" i="43"/>
  <c r="BM788" i="43"/>
  <c r="BL788" i="43"/>
  <c r="BK788" i="43"/>
  <c r="BJ788" i="43"/>
  <c r="BI788" i="43"/>
  <c r="BH788" i="43"/>
  <c r="BG788" i="43"/>
  <c r="BF788" i="43"/>
  <c r="BE788" i="43"/>
  <c r="BD788" i="43"/>
  <c r="BC788" i="43"/>
  <c r="BB788" i="43"/>
  <c r="BA788" i="43"/>
  <c r="AZ788" i="43"/>
  <c r="AY788" i="43"/>
  <c r="AX788" i="43"/>
  <c r="AW788" i="43"/>
  <c r="AV788" i="43"/>
  <c r="AU788" i="43"/>
  <c r="AT788" i="43"/>
  <c r="AS788" i="43"/>
  <c r="AR788" i="43"/>
  <c r="AQ788" i="43"/>
  <c r="AP788" i="43"/>
  <c r="AO788" i="43"/>
  <c r="AN788" i="43"/>
  <c r="AM788" i="43"/>
  <c r="AL788" i="43"/>
  <c r="AK788" i="43"/>
  <c r="AJ788" i="43"/>
  <c r="AI788" i="43"/>
  <c r="AH788" i="43"/>
  <c r="AG788" i="43"/>
  <c r="AF788" i="43"/>
  <c r="AE788" i="43"/>
  <c r="AD788" i="43"/>
  <c r="AC788" i="43"/>
  <c r="AB788" i="43"/>
  <c r="AA788" i="43"/>
  <c r="Z788" i="43"/>
  <c r="Y788" i="43"/>
  <c r="X788" i="43"/>
  <c r="W788" i="43"/>
  <c r="V788" i="43"/>
  <c r="U788" i="43"/>
  <c r="T788" i="43"/>
  <c r="S788" i="43"/>
  <c r="R788" i="43"/>
  <c r="Q788" i="43"/>
  <c r="P788" i="43"/>
  <c r="O788" i="43"/>
  <c r="N788" i="43"/>
  <c r="M788" i="43"/>
  <c r="L788" i="43"/>
  <c r="K788" i="43"/>
  <c r="J788" i="43"/>
  <c r="I788" i="43"/>
  <c r="CC788" i="43" s="1"/>
  <c r="H788" i="43"/>
  <c r="CB787" i="43"/>
  <c r="CA787" i="43"/>
  <c r="BZ787" i="43"/>
  <c r="BY787" i="43"/>
  <c r="BX787" i="43"/>
  <c r="BW787" i="43"/>
  <c r="BV787" i="43"/>
  <c r="BU787" i="43"/>
  <c r="BT787" i="43"/>
  <c r="BS787" i="43"/>
  <c r="BR787" i="43"/>
  <c r="BQ787" i="43"/>
  <c r="BP787" i="43"/>
  <c r="BO787" i="43"/>
  <c r="BN787" i="43"/>
  <c r="BM787" i="43"/>
  <c r="BL787" i="43"/>
  <c r="BK787" i="43"/>
  <c r="BJ787" i="43"/>
  <c r="BI787" i="43"/>
  <c r="BH787" i="43"/>
  <c r="BG787" i="43"/>
  <c r="BF787" i="43"/>
  <c r="BE787" i="43"/>
  <c r="BD787" i="43"/>
  <c r="BC787" i="43"/>
  <c r="BB787" i="43"/>
  <c r="BA787" i="43"/>
  <c r="AZ787" i="43"/>
  <c r="AY787" i="43"/>
  <c r="AX787" i="43"/>
  <c r="AW787" i="43"/>
  <c r="AV787" i="43"/>
  <c r="AU787" i="43"/>
  <c r="AT787" i="43"/>
  <c r="AS787" i="43"/>
  <c r="AR787" i="43"/>
  <c r="AQ787" i="43"/>
  <c r="AP787" i="43"/>
  <c r="AO787" i="43"/>
  <c r="AN787" i="43"/>
  <c r="AM787" i="43"/>
  <c r="AL787" i="43"/>
  <c r="AK787" i="43"/>
  <c r="AJ787" i="43"/>
  <c r="AI787" i="43"/>
  <c r="AH787" i="43"/>
  <c r="AG787" i="43"/>
  <c r="AF787" i="43"/>
  <c r="AE787" i="43"/>
  <c r="AD787" i="43"/>
  <c r="AC787" i="43"/>
  <c r="AB787" i="43"/>
  <c r="AA787" i="43"/>
  <c r="Z787" i="43"/>
  <c r="Y787" i="43"/>
  <c r="X787" i="43"/>
  <c r="W787" i="43"/>
  <c r="V787" i="43"/>
  <c r="U787" i="43"/>
  <c r="T787" i="43"/>
  <c r="S787" i="43"/>
  <c r="R787" i="43"/>
  <c r="Q787" i="43"/>
  <c r="P787" i="43"/>
  <c r="O787" i="43"/>
  <c r="N787" i="43"/>
  <c r="M787" i="43"/>
  <c r="L787" i="43"/>
  <c r="K787" i="43"/>
  <c r="J787" i="43"/>
  <c r="I787" i="43"/>
  <c r="H787" i="43"/>
  <c r="CC787" i="43" s="1"/>
  <c r="CB786" i="43"/>
  <c r="CA786" i="43"/>
  <c r="BZ786" i="43"/>
  <c r="BY786" i="43"/>
  <c r="BX786" i="43"/>
  <c r="BW786" i="43"/>
  <c r="BV786" i="43"/>
  <c r="BU786" i="43"/>
  <c r="BT786" i="43"/>
  <c r="BS786" i="43"/>
  <c r="BR786" i="43"/>
  <c r="BQ786" i="43"/>
  <c r="BP786" i="43"/>
  <c r="BO786" i="43"/>
  <c r="BN786" i="43"/>
  <c r="BM786" i="43"/>
  <c r="BL786" i="43"/>
  <c r="BK786" i="43"/>
  <c r="BJ786" i="43"/>
  <c r="BI786" i="43"/>
  <c r="BH786" i="43"/>
  <c r="BG786" i="43"/>
  <c r="BF786" i="43"/>
  <c r="BE786" i="43"/>
  <c r="BD786" i="43"/>
  <c r="BC786" i="43"/>
  <c r="BB786" i="43"/>
  <c r="BA786" i="43"/>
  <c r="AZ786" i="43"/>
  <c r="AY786" i="43"/>
  <c r="AX786" i="43"/>
  <c r="AW786" i="43"/>
  <c r="AV786" i="43"/>
  <c r="AU786" i="43"/>
  <c r="AT786" i="43"/>
  <c r="AS786" i="43"/>
  <c r="AR786" i="43"/>
  <c r="AQ786" i="43"/>
  <c r="AP786" i="43"/>
  <c r="AO786" i="43"/>
  <c r="AN786" i="43"/>
  <c r="AM786" i="43"/>
  <c r="AL786" i="43"/>
  <c r="AK786" i="43"/>
  <c r="AJ786" i="43"/>
  <c r="AI786" i="43"/>
  <c r="AH786" i="43"/>
  <c r="AG786" i="43"/>
  <c r="AF786" i="43"/>
  <c r="AE786" i="43"/>
  <c r="AD786" i="43"/>
  <c r="AC786" i="43"/>
  <c r="AB786" i="43"/>
  <c r="AA786" i="43"/>
  <c r="Z786" i="43"/>
  <c r="Y786" i="43"/>
  <c r="X786" i="43"/>
  <c r="W786" i="43"/>
  <c r="V786" i="43"/>
  <c r="U786" i="43"/>
  <c r="T786" i="43"/>
  <c r="S786" i="43"/>
  <c r="R786" i="43"/>
  <c r="Q786" i="43"/>
  <c r="P786" i="43"/>
  <c r="O786" i="43"/>
  <c r="N786" i="43"/>
  <c r="M786" i="43"/>
  <c r="L786" i="43"/>
  <c r="K786" i="43"/>
  <c r="J786" i="43"/>
  <c r="I786" i="43"/>
  <c r="H786" i="43"/>
  <c r="CC786" i="43" s="1"/>
  <c r="CB785" i="43"/>
  <c r="CA785" i="43"/>
  <c r="BZ785" i="43"/>
  <c r="BY785" i="43"/>
  <c r="BX785" i="43"/>
  <c r="BW785" i="43"/>
  <c r="BV785" i="43"/>
  <c r="BU785" i="43"/>
  <c r="BT785" i="43"/>
  <c r="BS785" i="43"/>
  <c r="BR785" i="43"/>
  <c r="BQ785" i="43"/>
  <c r="BP785" i="43"/>
  <c r="BO785" i="43"/>
  <c r="BN785" i="43"/>
  <c r="BM785" i="43"/>
  <c r="BL785" i="43"/>
  <c r="BK785" i="43"/>
  <c r="BJ785" i="43"/>
  <c r="BI785" i="43"/>
  <c r="BH785" i="43"/>
  <c r="BG785" i="43"/>
  <c r="BF785" i="43"/>
  <c r="BE785" i="43"/>
  <c r="BD785" i="43"/>
  <c r="BC785" i="43"/>
  <c r="BB785" i="43"/>
  <c r="BA785" i="43"/>
  <c r="AZ785" i="43"/>
  <c r="AY785" i="43"/>
  <c r="AX785" i="43"/>
  <c r="AW785" i="43"/>
  <c r="AV785" i="43"/>
  <c r="AU785" i="43"/>
  <c r="AT785" i="43"/>
  <c r="AS785" i="43"/>
  <c r="AR785" i="43"/>
  <c r="AQ785" i="43"/>
  <c r="AP785" i="43"/>
  <c r="AO785" i="43"/>
  <c r="AN785" i="43"/>
  <c r="AM785" i="43"/>
  <c r="AL785" i="43"/>
  <c r="AK785" i="43"/>
  <c r="AJ785" i="43"/>
  <c r="AI785" i="43"/>
  <c r="AH785" i="43"/>
  <c r="AG785" i="43"/>
  <c r="AF785" i="43"/>
  <c r="AE785" i="43"/>
  <c r="AD785" i="43"/>
  <c r="AC785" i="43"/>
  <c r="AB785" i="43"/>
  <c r="AA785" i="43"/>
  <c r="Z785" i="43"/>
  <c r="Y785" i="43"/>
  <c r="X785" i="43"/>
  <c r="W785" i="43"/>
  <c r="V785" i="43"/>
  <c r="U785" i="43"/>
  <c r="T785" i="43"/>
  <c r="S785" i="43"/>
  <c r="R785" i="43"/>
  <c r="Q785" i="43"/>
  <c r="P785" i="43"/>
  <c r="O785" i="43"/>
  <c r="N785" i="43"/>
  <c r="M785" i="43"/>
  <c r="L785" i="43"/>
  <c r="K785" i="43"/>
  <c r="J785" i="43"/>
  <c r="I785" i="43"/>
  <c r="H785" i="43"/>
  <c r="CC785" i="43" s="1"/>
  <c r="CB784" i="43"/>
  <c r="CA784" i="43"/>
  <c r="BZ784" i="43"/>
  <c r="BY784" i="43"/>
  <c r="BX784" i="43"/>
  <c r="BW784" i="43"/>
  <c r="BV784" i="43"/>
  <c r="BU784" i="43"/>
  <c r="BT784" i="43"/>
  <c r="BS784" i="43"/>
  <c r="BR784" i="43"/>
  <c r="BQ784" i="43"/>
  <c r="BP784" i="43"/>
  <c r="BO784" i="43"/>
  <c r="BN784" i="43"/>
  <c r="BM784" i="43"/>
  <c r="BL784" i="43"/>
  <c r="BK784" i="43"/>
  <c r="BJ784" i="43"/>
  <c r="BI784" i="43"/>
  <c r="BH784" i="43"/>
  <c r="BG784" i="43"/>
  <c r="BF784" i="43"/>
  <c r="BE784" i="43"/>
  <c r="BD784" i="43"/>
  <c r="BC784" i="43"/>
  <c r="BB784" i="43"/>
  <c r="BA784" i="43"/>
  <c r="AZ784" i="43"/>
  <c r="AY784" i="43"/>
  <c r="AX784" i="43"/>
  <c r="AW784" i="43"/>
  <c r="AV784" i="43"/>
  <c r="AU784" i="43"/>
  <c r="AT784" i="43"/>
  <c r="AS784" i="43"/>
  <c r="AR784" i="43"/>
  <c r="AQ784" i="43"/>
  <c r="AP784" i="43"/>
  <c r="AO784" i="43"/>
  <c r="AN784" i="43"/>
  <c r="AM784" i="43"/>
  <c r="AL784" i="43"/>
  <c r="AK784" i="43"/>
  <c r="AJ784" i="43"/>
  <c r="AI784" i="43"/>
  <c r="AH784" i="43"/>
  <c r="AG784" i="43"/>
  <c r="AF784" i="43"/>
  <c r="AE784" i="43"/>
  <c r="AD784" i="43"/>
  <c r="AC784" i="43"/>
  <c r="AB784" i="43"/>
  <c r="AA784" i="43"/>
  <c r="Z784" i="43"/>
  <c r="Y784" i="43"/>
  <c r="X784" i="43"/>
  <c r="W784" i="43"/>
  <c r="V784" i="43"/>
  <c r="U784" i="43"/>
  <c r="T784" i="43"/>
  <c r="S784" i="43"/>
  <c r="R784" i="43"/>
  <c r="Q784" i="43"/>
  <c r="P784" i="43"/>
  <c r="O784" i="43"/>
  <c r="N784" i="43"/>
  <c r="M784" i="43"/>
  <c r="L784" i="43"/>
  <c r="K784" i="43"/>
  <c r="J784" i="43"/>
  <c r="I784" i="43"/>
  <c r="H784" i="43"/>
  <c r="CC784" i="43" s="1"/>
  <c r="CB783" i="43"/>
  <c r="CA783" i="43"/>
  <c r="BZ783" i="43"/>
  <c r="BY783" i="43"/>
  <c r="BX783" i="43"/>
  <c r="BW783" i="43"/>
  <c r="BV783" i="43"/>
  <c r="BU783" i="43"/>
  <c r="BT783" i="43"/>
  <c r="BS783" i="43"/>
  <c r="BR783" i="43"/>
  <c r="BQ783" i="43"/>
  <c r="BP783" i="43"/>
  <c r="BO783" i="43"/>
  <c r="BN783" i="43"/>
  <c r="BM783" i="43"/>
  <c r="BL783" i="43"/>
  <c r="BK783" i="43"/>
  <c r="BJ783" i="43"/>
  <c r="BI783" i="43"/>
  <c r="BH783" i="43"/>
  <c r="BG783" i="43"/>
  <c r="BF783" i="43"/>
  <c r="BE783" i="43"/>
  <c r="BD783" i="43"/>
  <c r="BC783" i="43"/>
  <c r="BB783" i="43"/>
  <c r="BA783" i="43"/>
  <c r="AZ783" i="43"/>
  <c r="AY783" i="43"/>
  <c r="AX783" i="43"/>
  <c r="AW783" i="43"/>
  <c r="AV783" i="43"/>
  <c r="AU783" i="43"/>
  <c r="AT783" i="43"/>
  <c r="AS783" i="43"/>
  <c r="AR783" i="43"/>
  <c r="AQ783" i="43"/>
  <c r="AP783" i="43"/>
  <c r="AO783" i="43"/>
  <c r="AN783" i="43"/>
  <c r="AM783" i="43"/>
  <c r="AL783" i="43"/>
  <c r="AK783" i="43"/>
  <c r="AJ783" i="43"/>
  <c r="AI783" i="43"/>
  <c r="AH783" i="43"/>
  <c r="AG783" i="43"/>
  <c r="AF783" i="43"/>
  <c r="AE783" i="43"/>
  <c r="AD783" i="43"/>
  <c r="AC783" i="43"/>
  <c r="AB783" i="43"/>
  <c r="AA783" i="43"/>
  <c r="Z783" i="43"/>
  <c r="Y783" i="43"/>
  <c r="X783" i="43"/>
  <c r="W783" i="43"/>
  <c r="V783" i="43"/>
  <c r="U783" i="43"/>
  <c r="T783" i="43"/>
  <c r="S783" i="43"/>
  <c r="R783" i="43"/>
  <c r="Q783" i="43"/>
  <c r="P783" i="43"/>
  <c r="O783" i="43"/>
  <c r="N783" i="43"/>
  <c r="M783" i="43"/>
  <c r="L783" i="43"/>
  <c r="K783" i="43"/>
  <c r="J783" i="43"/>
  <c r="I783" i="43"/>
  <c r="CC783" i="43" s="1"/>
  <c r="H783" i="43"/>
  <c r="CB782" i="43"/>
  <c r="CA782" i="43"/>
  <c r="BZ782" i="43"/>
  <c r="BY782" i="43"/>
  <c r="BX782" i="43"/>
  <c r="BW782" i="43"/>
  <c r="BV782" i="43"/>
  <c r="BU782" i="43"/>
  <c r="BT782" i="43"/>
  <c r="BS782" i="43"/>
  <c r="BR782" i="43"/>
  <c r="BQ782" i="43"/>
  <c r="BP782" i="43"/>
  <c r="BO782" i="43"/>
  <c r="BN782" i="43"/>
  <c r="BM782" i="43"/>
  <c r="BL782" i="43"/>
  <c r="BK782" i="43"/>
  <c r="BJ782" i="43"/>
  <c r="BI782" i="43"/>
  <c r="BH782" i="43"/>
  <c r="BG782" i="43"/>
  <c r="BF782" i="43"/>
  <c r="BE782" i="43"/>
  <c r="BD782" i="43"/>
  <c r="BC782" i="43"/>
  <c r="BB782" i="43"/>
  <c r="BA782" i="43"/>
  <c r="AZ782" i="43"/>
  <c r="AY782" i="43"/>
  <c r="AX782" i="43"/>
  <c r="AW782" i="43"/>
  <c r="AV782" i="43"/>
  <c r="AU782" i="43"/>
  <c r="AT782" i="43"/>
  <c r="AS782" i="43"/>
  <c r="AR782" i="43"/>
  <c r="AQ782" i="43"/>
  <c r="AP782" i="43"/>
  <c r="AO782" i="43"/>
  <c r="AN782" i="43"/>
  <c r="AM782" i="43"/>
  <c r="AL782" i="43"/>
  <c r="AK782" i="43"/>
  <c r="AJ782" i="43"/>
  <c r="AI782" i="43"/>
  <c r="AH782" i="43"/>
  <c r="AG782" i="43"/>
  <c r="AF782" i="43"/>
  <c r="AE782" i="43"/>
  <c r="AD782" i="43"/>
  <c r="AC782" i="43"/>
  <c r="AB782" i="43"/>
  <c r="AA782" i="43"/>
  <c r="Z782" i="43"/>
  <c r="Y782" i="43"/>
  <c r="X782" i="43"/>
  <c r="W782" i="43"/>
  <c r="V782" i="43"/>
  <c r="U782" i="43"/>
  <c r="T782" i="43"/>
  <c r="S782" i="43"/>
  <c r="R782" i="43"/>
  <c r="Q782" i="43"/>
  <c r="P782" i="43"/>
  <c r="O782" i="43"/>
  <c r="N782" i="43"/>
  <c r="M782" i="43"/>
  <c r="L782" i="43"/>
  <c r="K782" i="43"/>
  <c r="J782" i="43"/>
  <c r="I782" i="43"/>
  <c r="CC782" i="43" s="1"/>
  <c r="H782" i="43"/>
  <c r="CB781" i="43"/>
  <c r="CA781" i="43"/>
  <c r="BZ781" i="43"/>
  <c r="BY781" i="43"/>
  <c r="BX781" i="43"/>
  <c r="BW781" i="43"/>
  <c r="BV781" i="43"/>
  <c r="BU781" i="43"/>
  <c r="BT781" i="43"/>
  <c r="BS781" i="43"/>
  <c r="BR781" i="43"/>
  <c r="BQ781" i="43"/>
  <c r="BP781" i="43"/>
  <c r="BO781" i="43"/>
  <c r="BN781" i="43"/>
  <c r="BM781" i="43"/>
  <c r="BL781" i="43"/>
  <c r="BK781" i="43"/>
  <c r="BJ781" i="43"/>
  <c r="BI781" i="43"/>
  <c r="BH781" i="43"/>
  <c r="BG781" i="43"/>
  <c r="BF781" i="43"/>
  <c r="BE781" i="43"/>
  <c r="BD781" i="43"/>
  <c r="BC781" i="43"/>
  <c r="BB781" i="43"/>
  <c r="BA781" i="43"/>
  <c r="AZ781" i="43"/>
  <c r="AY781" i="43"/>
  <c r="AX781" i="43"/>
  <c r="AW781" i="43"/>
  <c r="AV781" i="43"/>
  <c r="AU781" i="43"/>
  <c r="AT781" i="43"/>
  <c r="AS781" i="43"/>
  <c r="AR781" i="43"/>
  <c r="AQ781" i="43"/>
  <c r="AP781" i="43"/>
  <c r="AO781" i="43"/>
  <c r="AN781" i="43"/>
  <c r="AM781" i="43"/>
  <c r="AL781" i="43"/>
  <c r="AK781" i="43"/>
  <c r="AJ781" i="43"/>
  <c r="AI781" i="43"/>
  <c r="AH781" i="43"/>
  <c r="AG781" i="43"/>
  <c r="AF781" i="43"/>
  <c r="AE781" i="43"/>
  <c r="AD781" i="43"/>
  <c r="AC781" i="43"/>
  <c r="AB781" i="43"/>
  <c r="AA781" i="43"/>
  <c r="Z781" i="43"/>
  <c r="Y781" i="43"/>
  <c r="X781" i="43"/>
  <c r="W781" i="43"/>
  <c r="V781" i="43"/>
  <c r="U781" i="43"/>
  <c r="T781" i="43"/>
  <c r="S781" i="43"/>
  <c r="R781" i="43"/>
  <c r="Q781" i="43"/>
  <c r="P781" i="43"/>
  <c r="O781" i="43"/>
  <c r="N781" i="43"/>
  <c r="M781" i="43"/>
  <c r="L781" i="43"/>
  <c r="K781" i="43"/>
  <c r="J781" i="43"/>
  <c r="I781" i="43"/>
  <c r="H781" i="43"/>
  <c r="CC781" i="43" s="1"/>
  <c r="CB780" i="43"/>
  <c r="CA780" i="43"/>
  <c r="BZ780" i="43"/>
  <c r="BY780" i="43"/>
  <c r="BX780" i="43"/>
  <c r="BW780" i="43"/>
  <c r="BV780" i="43"/>
  <c r="BU780" i="43"/>
  <c r="BT780" i="43"/>
  <c r="BS780" i="43"/>
  <c r="BR780" i="43"/>
  <c r="BQ780" i="43"/>
  <c r="BP780" i="43"/>
  <c r="BO780" i="43"/>
  <c r="BN780" i="43"/>
  <c r="BM780" i="43"/>
  <c r="BL780" i="43"/>
  <c r="BK780" i="43"/>
  <c r="BJ780" i="43"/>
  <c r="BI780" i="43"/>
  <c r="BH780" i="43"/>
  <c r="BG780" i="43"/>
  <c r="BF780" i="43"/>
  <c r="BE780" i="43"/>
  <c r="BD780" i="43"/>
  <c r="BC780" i="43"/>
  <c r="BB780" i="43"/>
  <c r="BA780" i="43"/>
  <c r="AZ780" i="43"/>
  <c r="AY780" i="43"/>
  <c r="AX780" i="43"/>
  <c r="AW780" i="43"/>
  <c r="AV780" i="43"/>
  <c r="AU780" i="43"/>
  <c r="AT780" i="43"/>
  <c r="AS780" i="43"/>
  <c r="AR780" i="43"/>
  <c r="AQ780" i="43"/>
  <c r="AP780" i="43"/>
  <c r="AO780" i="43"/>
  <c r="AN780" i="43"/>
  <c r="AM780" i="43"/>
  <c r="AL780" i="43"/>
  <c r="AK780" i="43"/>
  <c r="AJ780" i="43"/>
  <c r="AI780" i="43"/>
  <c r="AH780" i="43"/>
  <c r="AG780" i="43"/>
  <c r="AF780" i="43"/>
  <c r="AE780" i="43"/>
  <c r="AD780" i="43"/>
  <c r="AC780" i="43"/>
  <c r="AB780" i="43"/>
  <c r="AA780" i="43"/>
  <c r="Z780" i="43"/>
  <c r="Y780" i="43"/>
  <c r="X780" i="43"/>
  <c r="W780" i="43"/>
  <c r="V780" i="43"/>
  <c r="U780" i="43"/>
  <c r="T780" i="43"/>
  <c r="S780" i="43"/>
  <c r="R780" i="43"/>
  <c r="Q780" i="43"/>
  <c r="P780" i="43"/>
  <c r="O780" i="43"/>
  <c r="N780" i="43"/>
  <c r="M780" i="43"/>
  <c r="L780" i="43"/>
  <c r="K780" i="43"/>
  <c r="J780" i="43"/>
  <c r="I780" i="43"/>
  <c r="H780" i="43"/>
  <c r="CC780" i="43" s="1"/>
  <c r="CB779" i="43"/>
  <c r="CA779" i="43"/>
  <c r="BZ779" i="43"/>
  <c r="BY779" i="43"/>
  <c r="BX779" i="43"/>
  <c r="BW779" i="43"/>
  <c r="BV779" i="43"/>
  <c r="BU779" i="43"/>
  <c r="BT779" i="43"/>
  <c r="BS779" i="43"/>
  <c r="BR779" i="43"/>
  <c r="BQ779" i="43"/>
  <c r="BP779" i="43"/>
  <c r="BO779" i="43"/>
  <c r="BN779" i="43"/>
  <c r="BM779" i="43"/>
  <c r="BL779" i="43"/>
  <c r="BK779" i="43"/>
  <c r="BJ779" i="43"/>
  <c r="BI779" i="43"/>
  <c r="BH779" i="43"/>
  <c r="BG779" i="43"/>
  <c r="BF779" i="43"/>
  <c r="BE779" i="43"/>
  <c r="BD779" i="43"/>
  <c r="BC779" i="43"/>
  <c r="BB779" i="43"/>
  <c r="BA779" i="43"/>
  <c r="AZ779" i="43"/>
  <c r="AY779" i="43"/>
  <c r="AX779" i="43"/>
  <c r="AW779" i="43"/>
  <c r="AV779" i="43"/>
  <c r="AU779" i="43"/>
  <c r="AT779" i="43"/>
  <c r="AS779" i="43"/>
  <c r="AR779" i="43"/>
  <c r="AQ779" i="43"/>
  <c r="AP779" i="43"/>
  <c r="AO779" i="43"/>
  <c r="AN779" i="43"/>
  <c r="AM779" i="43"/>
  <c r="AL779" i="43"/>
  <c r="AK779" i="43"/>
  <c r="AJ779" i="43"/>
  <c r="AI779" i="43"/>
  <c r="AH779" i="43"/>
  <c r="AG779" i="43"/>
  <c r="AF779" i="43"/>
  <c r="AE779" i="43"/>
  <c r="AD779" i="43"/>
  <c r="AC779" i="43"/>
  <c r="AB779" i="43"/>
  <c r="AA779" i="43"/>
  <c r="Z779" i="43"/>
  <c r="Y779" i="43"/>
  <c r="X779" i="43"/>
  <c r="W779" i="43"/>
  <c r="V779" i="43"/>
  <c r="U779" i="43"/>
  <c r="T779" i="43"/>
  <c r="S779" i="43"/>
  <c r="R779" i="43"/>
  <c r="Q779" i="43"/>
  <c r="P779" i="43"/>
  <c r="O779" i="43"/>
  <c r="N779" i="43"/>
  <c r="M779" i="43"/>
  <c r="L779" i="43"/>
  <c r="K779" i="43"/>
  <c r="J779" i="43"/>
  <c r="I779" i="43"/>
  <c r="CC779" i="43" s="1"/>
  <c r="H779" i="43"/>
  <c r="CB778" i="43"/>
  <c r="CA778" i="43"/>
  <c r="BZ778" i="43"/>
  <c r="BY778" i="43"/>
  <c r="BX778" i="43"/>
  <c r="BW778" i="43"/>
  <c r="BV778" i="43"/>
  <c r="BU778" i="43"/>
  <c r="BT778" i="43"/>
  <c r="BS778" i="43"/>
  <c r="BR778" i="43"/>
  <c r="BQ778" i="43"/>
  <c r="BP778" i="43"/>
  <c r="BO778" i="43"/>
  <c r="BN778" i="43"/>
  <c r="BM778" i="43"/>
  <c r="BL778" i="43"/>
  <c r="BK778" i="43"/>
  <c r="BJ778" i="43"/>
  <c r="BI778" i="43"/>
  <c r="BH778" i="43"/>
  <c r="BG778" i="43"/>
  <c r="BF778" i="43"/>
  <c r="BE778" i="43"/>
  <c r="BD778" i="43"/>
  <c r="BC778" i="43"/>
  <c r="BB778" i="43"/>
  <c r="BA778" i="43"/>
  <c r="AZ778" i="43"/>
  <c r="AY778" i="43"/>
  <c r="AX778" i="43"/>
  <c r="AW778" i="43"/>
  <c r="AV778" i="43"/>
  <c r="AU778" i="43"/>
  <c r="AT778" i="43"/>
  <c r="AS778" i="43"/>
  <c r="AR778" i="43"/>
  <c r="AQ778" i="43"/>
  <c r="AP778" i="43"/>
  <c r="AO778" i="43"/>
  <c r="AN778" i="43"/>
  <c r="AM778" i="43"/>
  <c r="AL778" i="43"/>
  <c r="AK778" i="43"/>
  <c r="AJ778" i="43"/>
  <c r="AI778" i="43"/>
  <c r="AH778" i="43"/>
  <c r="AG778" i="43"/>
  <c r="AF778" i="43"/>
  <c r="AE778" i="43"/>
  <c r="AD778" i="43"/>
  <c r="AC778" i="43"/>
  <c r="AB778" i="43"/>
  <c r="AA778" i="43"/>
  <c r="Z778" i="43"/>
  <c r="Y778" i="43"/>
  <c r="X778" i="43"/>
  <c r="W778" i="43"/>
  <c r="V778" i="43"/>
  <c r="U778" i="43"/>
  <c r="T778" i="43"/>
  <c r="S778" i="43"/>
  <c r="R778" i="43"/>
  <c r="Q778" i="43"/>
  <c r="P778" i="43"/>
  <c r="O778" i="43"/>
  <c r="N778" i="43"/>
  <c r="M778" i="43"/>
  <c r="L778" i="43"/>
  <c r="K778" i="43"/>
  <c r="J778" i="43"/>
  <c r="I778" i="43"/>
  <c r="H778" i="43"/>
  <c r="CC778" i="43" s="1"/>
  <c r="CB777" i="43"/>
  <c r="CA777" i="43"/>
  <c r="BZ777" i="43"/>
  <c r="BY777" i="43"/>
  <c r="BX777" i="43"/>
  <c r="BW777" i="43"/>
  <c r="BV777" i="43"/>
  <c r="BU777" i="43"/>
  <c r="BT777" i="43"/>
  <c r="BS777" i="43"/>
  <c r="BR777" i="43"/>
  <c r="BQ777" i="43"/>
  <c r="BP777" i="43"/>
  <c r="BO777" i="43"/>
  <c r="BN777" i="43"/>
  <c r="BM777" i="43"/>
  <c r="BL777" i="43"/>
  <c r="BK777" i="43"/>
  <c r="BJ777" i="43"/>
  <c r="BI777" i="43"/>
  <c r="BH777" i="43"/>
  <c r="BG777" i="43"/>
  <c r="BF777" i="43"/>
  <c r="BE777" i="43"/>
  <c r="BD777" i="43"/>
  <c r="BC777" i="43"/>
  <c r="BB777" i="43"/>
  <c r="BA777" i="43"/>
  <c r="AZ777" i="43"/>
  <c r="AY777" i="43"/>
  <c r="AX777" i="43"/>
  <c r="AW777" i="43"/>
  <c r="AV777" i="43"/>
  <c r="AU777" i="43"/>
  <c r="AT777" i="43"/>
  <c r="AS777" i="43"/>
  <c r="AR777" i="43"/>
  <c r="AQ777" i="43"/>
  <c r="AP777" i="43"/>
  <c r="AO777" i="43"/>
  <c r="AN777" i="43"/>
  <c r="AM777" i="43"/>
  <c r="AL777" i="43"/>
  <c r="AK777" i="43"/>
  <c r="AJ777" i="43"/>
  <c r="AI777" i="43"/>
  <c r="AH777" i="43"/>
  <c r="AG777" i="43"/>
  <c r="AF777" i="43"/>
  <c r="AE777" i="43"/>
  <c r="AD777" i="43"/>
  <c r="AC777" i="43"/>
  <c r="AB777" i="43"/>
  <c r="AA777" i="43"/>
  <c r="Z777" i="43"/>
  <c r="Y777" i="43"/>
  <c r="X777" i="43"/>
  <c r="W777" i="43"/>
  <c r="V777" i="43"/>
  <c r="U777" i="43"/>
  <c r="T777" i="43"/>
  <c r="S777" i="43"/>
  <c r="R777" i="43"/>
  <c r="Q777" i="43"/>
  <c r="P777" i="43"/>
  <c r="O777" i="43"/>
  <c r="N777" i="43"/>
  <c r="M777" i="43"/>
  <c r="L777" i="43"/>
  <c r="K777" i="43"/>
  <c r="J777" i="43"/>
  <c r="I777" i="43"/>
  <c r="CC777" i="43" s="1"/>
  <c r="H777" i="43"/>
  <c r="CB776" i="43"/>
  <c r="CA776" i="43"/>
  <c r="BZ776" i="43"/>
  <c r="BY776" i="43"/>
  <c r="BX776" i="43"/>
  <c r="BW776" i="43"/>
  <c r="BV776" i="43"/>
  <c r="BU776" i="43"/>
  <c r="BT776" i="43"/>
  <c r="BS776" i="43"/>
  <c r="BR776" i="43"/>
  <c r="BQ776" i="43"/>
  <c r="BP776" i="43"/>
  <c r="BO776" i="43"/>
  <c r="BN776" i="43"/>
  <c r="BM776" i="43"/>
  <c r="BL776" i="43"/>
  <c r="BK776" i="43"/>
  <c r="BJ776" i="43"/>
  <c r="BI776" i="43"/>
  <c r="BH776" i="43"/>
  <c r="BG776" i="43"/>
  <c r="BF776" i="43"/>
  <c r="BE776" i="43"/>
  <c r="BD776" i="43"/>
  <c r="BC776" i="43"/>
  <c r="BB776" i="43"/>
  <c r="BA776" i="43"/>
  <c r="AZ776" i="43"/>
  <c r="AY776" i="43"/>
  <c r="AX776" i="43"/>
  <c r="AW776" i="43"/>
  <c r="AV776" i="43"/>
  <c r="AU776" i="43"/>
  <c r="AT776" i="43"/>
  <c r="AS776" i="43"/>
  <c r="AR776" i="43"/>
  <c r="AQ776" i="43"/>
  <c r="AP776" i="43"/>
  <c r="AO776" i="43"/>
  <c r="AN776" i="43"/>
  <c r="AM776" i="43"/>
  <c r="AL776" i="43"/>
  <c r="AK776" i="43"/>
  <c r="AJ776" i="43"/>
  <c r="AI776" i="43"/>
  <c r="AH776" i="43"/>
  <c r="AG776" i="43"/>
  <c r="AF776" i="43"/>
  <c r="AE776" i="43"/>
  <c r="AD776" i="43"/>
  <c r="AC776" i="43"/>
  <c r="AB776" i="43"/>
  <c r="AA776" i="43"/>
  <c r="Z776" i="43"/>
  <c r="Y776" i="43"/>
  <c r="X776" i="43"/>
  <c r="W776" i="43"/>
  <c r="V776" i="43"/>
  <c r="U776" i="43"/>
  <c r="T776" i="43"/>
  <c r="S776" i="43"/>
  <c r="R776" i="43"/>
  <c r="Q776" i="43"/>
  <c r="P776" i="43"/>
  <c r="O776" i="43"/>
  <c r="N776" i="43"/>
  <c r="M776" i="43"/>
  <c r="L776" i="43"/>
  <c r="K776" i="43"/>
  <c r="J776" i="43"/>
  <c r="I776" i="43"/>
  <c r="CC776" i="43" s="1"/>
  <c r="H776" i="43"/>
  <c r="CB775" i="43"/>
  <c r="CA775" i="43"/>
  <c r="BZ775" i="43"/>
  <c r="BY775" i="43"/>
  <c r="BX775" i="43"/>
  <c r="BW775" i="43"/>
  <c r="BV775" i="43"/>
  <c r="BU775" i="43"/>
  <c r="BT775" i="43"/>
  <c r="BS775" i="43"/>
  <c r="BR775" i="43"/>
  <c r="BQ775" i="43"/>
  <c r="BP775" i="43"/>
  <c r="BO775" i="43"/>
  <c r="BN775" i="43"/>
  <c r="BM775" i="43"/>
  <c r="BL775" i="43"/>
  <c r="BK775" i="43"/>
  <c r="BJ775" i="43"/>
  <c r="BI775" i="43"/>
  <c r="BH775" i="43"/>
  <c r="BG775" i="43"/>
  <c r="BF775" i="43"/>
  <c r="BE775" i="43"/>
  <c r="BD775" i="43"/>
  <c r="BC775" i="43"/>
  <c r="BB775" i="43"/>
  <c r="BA775" i="43"/>
  <c r="AZ775" i="43"/>
  <c r="AY775" i="43"/>
  <c r="AX775" i="43"/>
  <c r="AW775" i="43"/>
  <c r="AV775" i="43"/>
  <c r="AU775" i="43"/>
  <c r="AT775" i="43"/>
  <c r="AS775" i="43"/>
  <c r="AR775" i="43"/>
  <c r="AQ775" i="43"/>
  <c r="AP775" i="43"/>
  <c r="AO775" i="43"/>
  <c r="AN775" i="43"/>
  <c r="AM775" i="43"/>
  <c r="AL775" i="43"/>
  <c r="AK775" i="43"/>
  <c r="AJ775" i="43"/>
  <c r="AI775" i="43"/>
  <c r="AH775" i="43"/>
  <c r="AG775" i="43"/>
  <c r="AF775" i="43"/>
  <c r="AE775" i="43"/>
  <c r="AD775" i="43"/>
  <c r="AC775" i="43"/>
  <c r="AB775" i="43"/>
  <c r="AA775" i="43"/>
  <c r="Z775" i="43"/>
  <c r="Y775" i="43"/>
  <c r="X775" i="43"/>
  <c r="W775" i="43"/>
  <c r="V775" i="43"/>
  <c r="U775" i="43"/>
  <c r="T775" i="43"/>
  <c r="S775" i="43"/>
  <c r="R775" i="43"/>
  <c r="Q775" i="43"/>
  <c r="P775" i="43"/>
  <c r="O775" i="43"/>
  <c r="N775" i="43"/>
  <c r="M775" i="43"/>
  <c r="L775" i="43"/>
  <c r="K775" i="43"/>
  <c r="J775" i="43"/>
  <c r="I775" i="43"/>
  <c r="H775" i="43"/>
  <c r="CC775" i="43" s="1"/>
  <c r="CB774" i="43"/>
  <c r="CA774" i="43"/>
  <c r="BZ774" i="43"/>
  <c r="BY774" i="43"/>
  <c r="BX774" i="43"/>
  <c r="BW774" i="43"/>
  <c r="BV774" i="43"/>
  <c r="BU774" i="43"/>
  <c r="BT774" i="43"/>
  <c r="BS774" i="43"/>
  <c r="BR774" i="43"/>
  <c r="BQ774" i="43"/>
  <c r="BP774" i="43"/>
  <c r="BO774" i="43"/>
  <c r="BN774" i="43"/>
  <c r="BM774" i="43"/>
  <c r="BL774" i="43"/>
  <c r="BK774" i="43"/>
  <c r="BJ774" i="43"/>
  <c r="BI774" i="43"/>
  <c r="BH774" i="43"/>
  <c r="BG774" i="43"/>
  <c r="BF774" i="43"/>
  <c r="BE774" i="43"/>
  <c r="BD774" i="43"/>
  <c r="BC774" i="43"/>
  <c r="BB774" i="43"/>
  <c r="BA774" i="43"/>
  <c r="AZ774" i="43"/>
  <c r="AY774" i="43"/>
  <c r="AX774" i="43"/>
  <c r="AW774" i="43"/>
  <c r="AV774" i="43"/>
  <c r="AU774" i="43"/>
  <c r="AT774" i="43"/>
  <c r="AS774" i="43"/>
  <c r="AR774" i="43"/>
  <c r="AQ774" i="43"/>
  <c r="AP774" i="43"/>
  <c r="AO774" i="43"/>
  <c r="AN774" i="43"/>
  <c r="AM774" i="43"/>
  <c r="AL774" i="43"/>
  <c r="AK774" i="43"/>
  <c r="AJ774" i="43"/>
  <c r="AI774" i="43"/>
  <c r="AH774" i="43"/>
  <c r="AG774" i="43"/>
  <c r="AF774" i="43"/>
  <c r="AE774" i="43"/>
  <c r="AD774" i="43"/>
  <c r="AC774" i="43"/>
  <c r="AB774" i="43"/>
  <c r="AA774" i="43"/>
  <c r="Z774" i="43"/>
  <c r="Y774" i="43"/>
  <c r="X774" i="43"/>
  <c r="W774" i="43"/>
  <c r="V774" i="43"/>
  <c r="U774" i="43"/>
  <c r="T774" i="43"/>
  <c r="S774" i="43"/>
  <c r="R774" i="43"/>
  <c r="Q774" i="43"/>
  <c r="P774" i="43"/>
  <c r="O774" i="43"/>
  <c r="N774" i="43"/>
  <c r="M774" i="43"/>
  <c r="L774" i="43"/>
  <c r="K774" i="43"/>
  <c r="J774" i="43"/>
  <c r="I774" i="43"/>
  <c r="H774" i="43"/>
  <c r="CC774" i="43" s="1"/>
  <c r="CB773" i="43"/>
  <c r="CA773" i="43"/>
  <c r="BZ773" i="43"/>
  <c r="BY773" i="43"/>
  <c r="BX773" i="43"/>
  <c r="BW773" i="43"/>
  <c r="BV773" i="43"/>
  <c r="BU773" i="43"/>
  <c r="BT773" i="43"/>
  <c r="BS773" i="43"/>
  <c r="BR773" i="43"/>
  <c r="BQ773" i="43"/>
  <c r="BP773" i="43"/>
  <c r="BO773" i="43"/>
  <c r="BN773" i="43"/>
  <c r="BM773" i="43"/>
  <c r="BL773" i="43"/>
  <c r="BK773" i="43"/>
  <c r="BJ773" i="43"/>
  <c r="BI773" i="43"/>
  <c r="BH773" i="43"/>
  <c r="BG773" i="43"/>
  <c r="BF773" i="43"/>
  <c r="BE773" i="43"/>
  <c r="BD773" i="43"/>
  <c r="BC773" i="43"/>
  <c r="BB773" i="43"/>
  <c r="BA773" i="43"/>
  <c r="AZ773" i="43"/>
  <c r="AY773" i="43"/>
  <c r="AX773" i="43"/>
  <c r="AW773" i="43"/>
  <c r="AV773" i="43"/>
  <c r="AU773" i="43"/>
  <c r="AT773" i="43"/>
  <c r="AS773" i="43"/>
  <c r="AR773" i="43"/>
  <c r="AQ773" i="43"/>
  <c r="AP773" i="43"/>
  <c r="AO773" i="43"/>
  <c r="AN773" i="43"/>
  <c r="AM773" i="43"/>
  <c r="AL773" i="43"/>
  <c r="AK773" i="43"/>
  <c r="AJ773" i="43"/>
  <c r="AI773" i="43"/>
  <c r="AH773" i="43"/>
  <c r="AG773" i="43"/>
  <c r="AF773" i="43"/>
  <c r="AE773" i="43"/>
  <c r="AD773" i="43"/>
  <c r="AC773" i="43"/>
  <c r="AB773" i="43"/>
  <c r="AA773" i="43"/>
  <c r="Z773" i="43"/>
  <c r="Y773" i="43"/>
  <c r="X773" i="43"/>
  <c r="W773" i="43"/>
  <c r="V773" i="43"/>
  <c r="U773" i="43"/>
  <c r="T773" i="43"/>
  <c r="S773" i="43"/>
  <c r="R773" i="43"/>
  <c r="Q773" i="43"/>
  <c r="P773" i="43"/>
  <c r="O773" i="43"/>
  <c r="N773" i="43"/>
  <c r="M773" i="43"/>
  <c r="L773" i="43"/>
  <c r="K773" i="43"/>
  <c r="J773" i="43"/>
  <c r="I773" i="43"/>
  <c r="CC773" i="43" s="1"/>
  <c r="H773" i="43"/>
  <c r="CB772" i="43"/>
  <c r="CA772" i="43"/>
  <c r="BZ772" i="43"/>
  <c r="BY772" i="43"/>
  <c r="BX772" i="43"/>
  <c r="BW772" i="43"/>
  <c r="BV772" i="43"/>
  <c r="BU772" i="43"/>
  <c r="BT772" i="43"/>
  <c r="BS772" i="43"/>
  <c r="BR772" i="43"/>
  <c r="BQ772" i="43"/>
  <c r="BP772" i="43"/>
  <c r="BO772" i="43"/>
  <c r="BN772" i="43"/>
  <c r="BM772" i="43"/>
  <c r="BL772" i="43"/>
  <c r="BK772" i="43"/>
  <c r="BJ772" i="43"/>
  <c r="BI772" i="43"/>
  <c r="BH772" i="43"/>
  <c r="BG772" i="43"/>
  <c r="BF772" i="43"/>
  <c r="BE772" i="43"/>
  <c r="BD772" i="43"/>
  <c r="BC772" i="43"/>
  <c r="BB772" i="43"/>
  <c r="BA772" i="43"/>
  <c r="AZ772" i="43"/>
  <c r="AY772" i="43"/>
  <c r="AX772" i="43"/>
  <c r="AW772" i="43"/>
  <c r="AV772" i="43"/>
  <c r="AU772" i="43"/>
  <c r="AT772" i="43"/>
  <c r="AS772" i="43"/>
  <c r="AR772" i="43"/>
  <c r="AQ772" i="43"/>
  <c r="AP772" i="43"/>
  <c r="AO772" i="43"/>
  <c r="AN772" i="43"/>
  <c r="AM772" i="43"/>
  <c r="AL772" i="43"/>
  <c r="AK772" i="43"/>
  <c r="AJ772" i="43"/>
  <c r="AI772" i="43"/>
  <c r="AH772" i="43"/>
  <c r="AG772" i="43"/>
  <c r="AF772" i="43"/>
  <c r="AE772" i="43"/>
  <c r="AD772" i="43"/>
  <c r="AC772" i="43"/>
  <c r="AB772" i="43"/>
  <c r="AA772" i="43"/>
  <c r="Z772" i="43"/>
  <c r="Y772" i="43"/>
  <c r="X772" i="43"/>
  <c r="W772" i="43"/>
  <c r="V772" i="43"/>
  <c r="U772" i="43"/>
  <c r="T772" i="43"/>
  <c r="S772" i="43"/>
  <c r="R772" i="43"/>
  <c r="Q772" i="43"/>
  <c r="P772" i="43"/>
  <c r="O772" i="43"/>
  <c r="N772" i="43"/>
  <c r="M772" i="43"/>
  <c r="L772" i="43"/>
  <c r="K772" i="43"/>
  <c r="J772" i="43"/>
  <c r="I772" i="43"/>
  <c r="H772" i="43"/>
  <c r="CC772" i="43" s="1"/>
  <c r="CB771" i="43"/>
  <c r="CA771" i="43"/>
  <c r="BZ771" i="43"/>
  <c r="BY771" i="43"/>
  <c r="BX771" i="43"/>
  <c r="BW771" i="43"/>
  <c r="BV771" i="43"/>
  <c r="BU771" i="43"/>
  <c r="BT771" i="43"/>
  <c r="BS771" i="43"/>
  <c r="BR771" i="43"/>
  <c r="BQ771" i="43"/>
  <c r="BP771" i="43"/>
  <c r="BO771" i="43"/>
  <c r="BN771" i="43"/>
  <c r="BM771" i="43"/>
  <c r="BL771" i="43"/>
  <c r="BK771" i="43"/>
  <c r="BJ771" i="43"/>
  <c r="BI771" i="43"/>
  <c r="BH771" i="43"/>
  <c r="BG771" i="43"/>
  <c r="BF771" i="43"/>
  <c r="BE771" i="43"/>
  <c r="BD771" i="43"/>
  <c r="BC771" i="43"/>
  <c r="BB771" i="43"/>
  <c r="BA771" i="43"/>
  <c r="AZ771" i="43"/>
  <c r="AY771" i="43"/>
  <c r="AX771" i="43"/>
  <c r="AW771" i="43"/>
  <c r="AV771" i="43"/>
  <c r="AU771" i="43"/>
  <c r="AT771" i="43"/>
  <c r="AS771" i="43"/>
  <c r="AR771" i="43"/>
  <c r="AQ771" i="43"/>
  <c r="AP771" i="43"/>
  <c r="AO771" i="43"/>
  <c r="AN771" i="43"/>
  <c r="AM771" i="43"/>
  <c r="AL771" i="43"/>
  <c r="AK771" i="43"/>
  <c r="AJ771" i="43"/>
  <c r="AI771" i="43"/>
  <c r="AH771" i="43"/>
  <c r="AG771" i="43"/>
  <c r="AF771" i="43"/>
  <c r="AE771" i="43"/>
  <c r="AD771" i="43"/>
  <c r="AC771" i="43"/>
  <c r="AB771" i="43"/>
  <c r="AA771" i="43"/>
  <c r="Z771" i="43"/>
  <c r="Y771" i="43"/>
  <c r="X771" i="43"/>
  <c r="W771" i="43"/>
  <c r="V771" i="43"/>
  <c r="U771" i="43"/>
  <c r="T771" i="43"/>
  <c r="S771" i="43"/>
  <c r="R771" i="43"/>
  <c r="Q771" i="43"/>
  <c r="P771" i="43"/>
  <c r="O771" i="43"/>
  <c r="N771" i="43"/>
  <c r="M771" i="43"/>
  <c r="L771" i="43"/>
  <c r="K771" i="43"/>
  <c r="J771" i="43"/>
  <c r="I771" i="43"/>
  <c r="CC771" i="43" s="1"/>
  <c r="H771" i="43"/>
  <c r="CB770" i="43"/>
  <c r="CA770" i="43"/>
  <c r="BZ770" i="43"/>
  <c r="BY770" i="43"/>
  <c r="BX770" i="43"/>
  <c r="BW770" i="43"/>
  <c r="BV770" i="43"/>
  <c r="BU770" i="43"/>
  <c r="BT770" i="43"/>
  <c r="BS770" i="43"/>
  <c r="BR770" i="43"/>
  <c r="BQ770" i="43"/>
  <c r="BP770" i="43"/>
  <c r="BO770" i="43"/>
  <c r="BN770" i="43"/>
  <c r="BM770" i="43"/>
  <c r="BL770" i="43"/>
  <c r="BK770" i="43"/>
  <c r="BJ770" i="43"/>
  <c r="BI770" i="43"/>
  <c r="BH770" i="43"/>
  <c r="BG770" i="43"/>
  <c r="BF770" i="43"/>
  <c r="BE770" i="43"/>
  <c r="BD770" i="43"/>
  <c r="BC770" i="43"/>
  <c r="BB770" i="43"/>
  <c r="BA770" i="43"/>
  <c r="AZ770" i="43"/>
  <c r="AY770" i="43"/>
  <c r="AX770" i="43"/>
  <c r="AW770" i="43"/>
  <c r="AV770" i="43"/>
  <c r="AU770" i="43"/>
  <c r="AT770" i="43"/>
  <c r="AS770" i="43"/>
  <c r="AR770" i="43"/>
  <c r="AQ770" i="43"/>
  <c r="AP770" i="43"/>
  <c r="AO770" i="43"/>
  <c r="AN770" i="43"/>
  <c r="AM770" i="43"/>
  <c r="AL770" i="43"/>
  <c r="AK770" i="43"/>
  <c r="AJ770" i="43"/>
  <c r="AI770" i="43"/>
  <c r="AH770" i="43"/>
  <c r="AG770" i="43"/>
  <c r="AF770" i="43"/>
  <c r="AE770" i="43"/>
  <c r="AD770" i="43"/>
  <c r="AC770" i="43"/>
  <c r="AB770" i="43"/>
  <c r="AA770" i="43"/>
  <c r="Z770" i="43"/>
  <c r="Y770" i="43"/>
  <c r="X770" i="43"/>
  <c r="W770" i="43"/>
  <c r="V770" i="43"/>
  <c r="U770" i="43"/>
  <c r="T770" i="43"/>
  <c r="S770" i="43"/>
  <c r="R770" i="43"/>
  <c r="Q770" i="43"/>
  <c r="P770" i="43"/>
  <c r="O770" i="43"/>
  <c r="N770" i="43"/>
  <c r="M770" i="43"/>
  <c r="L770" i="43"/>
  <c r="K770" i="43"/>
  <c r="J770" i="43"/>
  <c r="I770" i="43"/>
  <c r="CC770" i="43" s="1"/>
  <c r="H770" i="43"/>
  <c r="CB769" i="43"/>
  <c r="CA769" i="43"/>
  <c r="BZ769" i="43"/>
  <c r="BY769" i="43"/>
  <c r="BX769" i="43"/>
  <c r="BW769" i="43"/>
  <c r="BV769" i="43"/>
  <c r="BU769" i="43"/>
  <c r="BT769" i="43"/>
  <c r="BS769" i="43"/>
  <c r="BR769" i="43"/>
  <c r="BQ769" i="43"/>
  <c r="BP769" i="43"/>
  <c r="BO769" i="43"/>
  <c r="BN769" i="43"/>
  <c r="BM769" i="43"/>
  <c r="BL769" i="43"/>
  <c r="BK769" i="43"/>
  <c r="BJ769" i="43"/>
  <c r="BI769" i="43"/>
  <c r="BH769" i="43"/>
  <c r="BG769" i="43"/>
  <c r="BF769" i="43"/>
  <c r="BE769" i="43"/>
  <c r="BD769" i="43"/>
  <c r="BC769" i="43"/>
  <c r="BB769" i="43"/>
  <c r="BA769" i="43"/>
  <c r="AZ769" i="43"/>
  <c r="AY769" i="43"/>
  <c r="AX769" i="43"/>
  <c r="AW769" i="43"/>
  <c r="AV769" i="43"/>
  <c r="AU769" i="43"/>
  <c r="AT769" i="43"/>
  <c r="AS769" i="43"/>
  <c r="AR769" i="43"/>
  <c r="AQ769" i="43"/>
  <c r="AP769" i="43"/>
  <c r="AO769" i="43"/>
  <c r="AN769" i="43"/>
  <c r="AM769" i="43"/>
  <c r="AL769" i="43"/>
  <c r="AK769" i="43"/>
  <c r="AJ769" i="43"/>
  <c r="AI769" i="43"/>
  <c r="AH769" i="43"/>
  <c r="AG769" i="43"/>
  <c r="AF769" i="43"/>
  <c r="AE769" i="43"/>
  <c r="AD769" i="43"/>
  <c r="AC769" i="43"/>
  <c r="AB769" i="43"/>
  <c r="AA769" i="43"/>
  <c r="Z769" i="43"/>
  <c r="Y769" i="43"/>
  <c r="X769" i="43"/>
  <c r="W769" i="43"/>
  <c r="V769" i="43"/>
  <c r="U769" i="43"/>
  <c r="T769" i="43"/>
  <c r="S769" i="43"/>
  <c r="R769" i="43"/>
  <c r="Q769" i="43"/>
  <c r="P769" i="43"/>
  <c r="O769" i="43"/>
  <c r="N769" i="43"/>
  <c r="M769" i="43"/>
  <c r="L769" i="43"/>
  <c r="K769" i="43"/>
  <c r="J769" i="43"/>
  <c r="I769" i="43"/>
  <c r="H769" i="43"/>
  <c r="CC769" i="43" s="1"/>
  <c r="CB768" i="43"/>
  <c r="CA768" i="43"/>
  <c r="BZ768" i="43"/>
  <c r="BY768" i="43"/>
  <c r="BX768" i="43"/>
  <c r="BW768" i="43"/>
  <c r="BV768" i="43"/>
  <c r="BU768" i="43"/>
  <c r="BT768" i="43"/>
  <c r="BS768" i="43"/>
  <c r="BR768" i="43"/>
  <c r="BQ768" i="43"/>
  <c r="BP768" i="43"/>
  <c r="BO768" i="43"/>
  <c r="BN768" i="43"/>
  <c r="BM768" i="43"/>
  <c r="BL768" i="43"/>
  <c r="BK768" i="43"/>
  <c r="BJ768" i="43"/>
  <c r="BI768" i="43"/>
  <c r="BH768" i="43"/>
  <c r="BG768" i="43"/>
  <c r="BF768" i="43"/>
  <c r="BE768" i="43"/>
  <c r="BD768" i="43"/>
  <c r="BC768" i="43"/>
  <c r="BB768" i="43"/>
  <c r="BA768" i="43"/>
  <c r="AZ768" i="43"/>
  <c r="AY768" i="43"/>
  <c r="AX768" i="43"/>
  <c r="AW768" i="43"/>
  <c r="AV768" i="43"/>
  <c r="AU768" i="43"/>
  <c r="AT768" i="43"/>
  <c r="AS768" i="43"/>
  <c r="AR768" i="43"/>
  <c r="AQ768" i="43"/>
  <c r="AP768" i="43"/>
  <c r="AO768" i="43"/>
  <c r="AN768" i="43"/>
  <c r="AM768" i="43"/>
  <c r="AL768" i="43"/>
  <c r="AK768" i="43"/>
  <c r="AJ768" i="43"/>
  <c r="AI768" i="43"/>
  <c r="AH768" i="43"/>
  <c r="AG768" i="43"/>
  <c r="AF768" i="43"/>
  <c r="AE768" i="43"/>
  <c r="AD768" i="43"/>
  <c r="AC768" i="43"/>
  <c r="AB768" i="43"/>
  <c r="AA768" i="43"/>
  <c r="Z768" i="43"/>
  <c r="Y768" i="43"/>
  <c r="X768" i="43"/>
  <c r="W768" i="43"/>
  <c r="V768" i="43"/>
  <c r="U768" i="43"/>
  <c r="T768" i="43"/>
  <c r="S768" i="43"/>
  <c r="R768" i="43"/>
  <c r="Q768" i="43"/>
  <c r="P768" i="43"/>
  <c r="O768" i="43"/>
  <c r="N768" i="43"/>
  <c r="M768" i="43"/>
  <c r="L768" i="43"/>
  <c r="K768" i="43"/>
  <c r="J768" i="43"/>
  <c r="I768" i="43"/>
  <c r="H768" i="43"/>
  <c r="CC768" i="43" s="1"/>
  <c r="CB767" i="43"/>
  <c r="CA767" i="43"/>
  <c r="BZ767" i="43"/>
  <c r="BY767" i="43"/>
  <c r="BX767" i="43"/>
  <c r="BW767" i="43"/>
  <c r="BV767" i="43"/>
  <c r="BU767" i="43"/>
  <c r="BT767" i="43"/>
  <c r="BS767" i="43"/>
  <c r="BR767" i="43"/>
  <c r="BQ767" i="43"/>
  <c r="BP767" i="43"/>
  <c r="BO767" i="43"/>
  <c r="BN767" i="43"/>
  <c r="BM767" i="43"/>
  <c r="BL767" i="43"/>
  <c r="BK767" i="43"/>
  <c r="BJ767" i="43"/>
  <c r="BI767" i="43"/>
  <c r="BH767" i="43"/>
  <c r="BG767" i="43"/>
  <c r="BF767" i="43"/>
  <c r="BE767" i="43"/>
  <c r="BD767" i="43"/>
  <c r="BC767" i="43"/>
  <c r="BB767" i="43"/>
  <c r="BA767" i="43"/>
  <c r="AZ767" i="43"/>
  <c r="AY767" i="43"/>
  <c r="AX767" i="43"/>
  <c r="AW767" i="43"/>
  <c r="AV767" i="43"/>
  <c r="AU767" i="43"/>
  <c r="AT767" i="43"/>
  <c r="AS767" i="43"/>
  <c r="AR767" i="43"/>
  <c r="AQ767" i="43"/>
  <c r="AP767" i="43"/>
  <c r="AO767" i="43"/>
  <c r="AN767" i="43"/>
  <c r="AM767" i="43"/>
  <c r="AL767" i="43"/>
  <c r="AK767" i="43"/>
  <c r="AJ767" i="43"/>
  <c r="AI767" i="43"/>
  <c r="AH767" i="43"/>
  <c r="AG767" i="43"/>
  <c r="AF767" i="43"/>
  <c r="AE767" i="43"/>
  <c r="AD767" i="43"/>
  <c r="AC767" i="43"/>
  <c r="AB767" i="43"/>
  <c r="AA767" i="43"/>
  <c r="Z767" i="43"/>
  <c r="Y767" i="43"/>
  <c r="X767" i="43"/>
  <c r="W767" i="43"/>
  <c r="V767" i="43"/>
  <c r="U767" i="43"/>
  <c r="T767" i="43"/>
  <c r="S767" i="43"/>
  <c r="R767" i="43"/>
  <c r="Q767" i="43"/>
  <c r="P767" i="43"/>
  <c r="O767" i="43"/>
  <c r="N767" i="43"/>
  <c r="M767" i="43"/>
  <c r="L767" i="43"/>
  <c r="K767" i="43"/>
  <c r="J767" i="43"/>
  <c r="I767" i="43"/>
  <c r="CC767" i="43" s="1"/>
  <c r="H767" i="43"/>
  <c r="CB766" i="43"/>
  <c r="CA766" i="43"/>
  <c r="BZ766" i="43"/>
  <c r="BY766" i="43"/>
  <c r="BX766" i="43"/>
  <c r="BW766" i="43"/>
  <c r="BV766" i="43"/>
  <c r="BU766" i="43"/>
  <c r="BT766" i="43"/>
  <c r="BS766" i="43"/>
  <c r="BR766" i="43"/>
  <c r="BQ766" i="43"/>
  <c r="BP766" i="43"/>
  <c r="BO766" i="43"/>
  <c r="BN766" i="43"/>
  <c r="BM766" i="43"/>
  <c r="BL766" i="43"/>
  <c r="BK766" i="43"/>
  <c r="BJ766" i="43"/>
  <c r="BI766" i="43"/>
  <c r="BH766" i="43"/>
  <c r="BG766" i="43"/>
  <c r="BF766" i="43"/>
  <c r="BE766" i="43"/>
  <c r="BD766" i="43"/>
  <c r="BC766" i="43"/>
  <c r="BB766" i="43"/>
  <c r="BA766" i="43"/>
  <c r="AZ766" i="43"/>
  <c r="AY766" i="43"/>
  <c r="AX766" i="43"/>
  <c r="AW766" i="43"/>
  <c r="AV766" i="43"/>
  <c r="AU766" i="43"/>
  <c r="AT766" i="43"/>
  <c r="AS766" i="43"/>
  <c r="AR766" i="43"/>
  <c r="AQ766" i="43"/>
  <c r="AP766" i="43"/>
  <c r="AO766" i="43"/>
  <c r="AN766" i="43"/>
  <c r="AM766" i="43"/>
  <c r="AL766" i="43"/>
  <c r="AK766" i="43"/>
  <c r="AJ766" i="43"/>
  <c r="AI766" i="43"/>
  <c r="AH766" i="43"/>
  <c r="AG766" i="43"/>
  <c r="AF766" i="43"/>
  <c r="AE766" i="43"/>
  <c r="AD766" i="43"/>
  <c r="AC766" i="43"/>
  <c r="AB766" i="43"/>
  <c r="AA766" i="43"/>
  <c r="Z766" i="43"/>
  <c r="Y766" i="43"/>
  <c r="X766" i="43"/>
  <c r="W766" i="43"/>
  <c r="V766" i="43"/>
  <c r="U766" i="43"/>
  <c r="T766" i="43"/>
  <c r="S766" i="43"/>
  <c r="R766" i="43"/>
  <c r="Q766" i="43"/>
  <c r="P766" i="43"/>
  <c r="O766" i="43"/>
  <c r="N766" i="43"/>
  <c r="M766" i="43"/>
  <c r="L766" i="43"/>
  <c r="K766" i="43"/>
  <c r="J766" i="43"/>
  <c r="I766" i="43"/>
  <c r="H766" i="43"/>
  <c r="CC766" i="43" s="1"/>
  <c r="CB765" i="43"/>
  <c r="CA765" i="43"/>
  <c r="BZ765" i="43"/>
  <c r="BY765" i="43"/>
  <c r="BX765" i="43"/>
  <c r="BW765" i="43"/>
  <c r="BV765" i="43"/>
  <c r="BU765" i="43"/>
  <c r="BT765" i="43"/>
  <c r="BS765" i="43"/>
  <c r="BR765" i="43"/>
  <c r="BQ765" i="43"/>
  <c r="BP765" i="43"/>
  <c r="BO765" i="43"/>
  <c r="BN765" i="43"/>
  <c r="BM765" i="43"/>
  <c r="BL765" i="43"/>
  <c r="BK765" i="43"/>
  <c r="BJ765" i="43"/>
  <c r="BI765" i="43"/>
  <c r="BH765" i="43"/>
  <c r="BG765" i="43"/>
  <c r="BF765" i="43"/>
  <c r="BE765" i="43"/>
  <c r="BD765" i="43"/>
  <c r="BC765" i="43"/>
  <c r="BB765" i="43"/>
  <c r="BA765" i="43"/>
  <c r="AZ765" i="43"/>
  <c r="AY765" i="43"/>
  <c r="AX765" i="43"/>
  <c r="AW765" i="43"/>
  <c r="AV765" i="43"/>
  <c r="AU765" i="43"/>
  <c r="AT765" i="43"/>
  <c r="AS765" i="43"/>
  <c r="AR765" i="43"/>
  <c r="AQ765" i="43"/>
  <c r="AP765" i="43"/>
  <c r="AO765" i="43"/>
  <c r="AN765" i="43"/>
  <c r="AM765" i="43"/>
  <c r="AL765" i="43"/>
  <c r="AK765" i="43"/>
  <c r="AJ765" i="43"/>
  <c r="AI765" i="43"/>
  <c r="AH765" i="43"/>
  <c r="AG765" i="43"/>
  <c r="AF765" i="43"/>
  <c r="AE765" i="43"/>
  <c r="AD765" i="43"/>
  <c r="AC765" i="43"/>
  <c r="AB765" i="43"/>
  <c r="AA765" i="43"/>
  <c r="Z765" i="43"/>
  <c r="Y765" i="43"/>
  <c r="X765" i="43"/>
  <c r="W765" i="43"/>
  <c r="V765" i="43"/>
  <c r="U765" i="43"/>
  <c r="T765" i="43"/>
  <c r="S765" i="43"/>
  <c r="R765" i="43"/>
  <c r="Q765" i="43"/>
  <c r="P765" i="43"/>
  <c r="O765" i="43"/>
  <c r="N765" i="43"/>
  <c r="M765" i="43"/>
  <c r="L765" i="43"/>
  <c r="K765" i="43"/>
  <c r="J765" i="43"/>
  <c r="I765" i="43"/>
  <c r="CC765" i="43" s="1"/>
  <c r="H765" i="43"/>
  <c r="CB764" i="43"/>
  <c r="CA764" i="43"/>
  <c r="BZ764" i="43"/>
  <c r="BY764" i="43"/>
  <c r="BX764" i="43"/>
  <c r="BW764" i="43"/>
  <c r="BV764" i="43"/>
  <c r="BU764" i="43"/>
  <c r="BT764" i="43"/>
  <c r="BS764" i="43"/>
  <c r="BR764" i="43"/>
  <c r="BQ764" i="43"/>
  <c r="BP764" i="43"/>
  <c r="BO764" i="43"/>
  <c r="BN764" i="43"/>
  <c r="BM764" i="43"/>
  <c r="BL764" i="43"/>
  <c r="BK764" i="43"/>
  <c r="BJ764" i="43"/>
  <c r="BI764" i="43"/>
  <c r="BH764" i="43"/>
  <c r="BG764" i="43"/>
  <c r="BF764" i="43"/>
  <c r="BE764" i="43"/>
  <c r="BD764" i="43"/>
  <c r="BC764" i="43"/>
  <c r="BB764" i="43"/>
  <c r="BA764" i="43"/>
  <c r="AZ764" i="43"/>
  <c r="AY764" i="43"/>
  <c r="AX764" i="43"/>
  <c r="AW764" i="43"/>
  <c r="AV764" i="43"/>
  <c r="AU764" i="43"/>
  <c r="AT764" i="43"/>
  <c r="AS764" i="43"/>
  <c r="AR764" i="43"/>
  <c r="AQ764" i="43"/>
  <c r="AP764" i="43"/>
  <c r="AO764" i="43"/>
  <c r="AN764" i="43"/>
  <c r="AM764" i="43"/>
  <c r="AL764" i="43"/>
  <c r="AK764" i="43"/>
  <c r="AJ764" i="43"/>
  <c r="AI764" i="43"/>
  <c r="AH764" i="43"/>
  <c r="AG764" i="43"/>
  <c r="AF764" i="43"/>
  <c r="AE764" i="43"/>
  <c r="AD764" i="43"/>
  <c r="AC764" i="43"/>
  <c r="AB764" i="43"/>
  <c r="AA764" i="43"/>
  <c r="Z764" i="43"/>
  <c r="Y764" i="43"/>
  <c r="X764" i="43"/>
  <c r="W764" i="43"/>
  <c r="V764" i="43"/>
  <c r="U764" i="43"/>
  <c r="T764" i="43"/>
  <c r="S764" i="43"/>
  <c r="R764" i="43"/>
  <c r="Q764" i="43"/>
  <c r="P764" i="43"/>
  <c r="O764" i="43"/>
  <c r="N764" i="43"/>
  <c r="M764" i="43"/>
  <c r="L764" i="43"/>
  <c r="K764" i="43"/>
  <c r="J764" i="43"/>
  <c r="I764" i="43"/>
  <c r="CC764" i="43" s="1"/>
  <c r="H764" i="43"/>
  <c r="CB763" i="43"/>
  <c r="CA763" i="43"/>
  <c r="BZ763" i="43"/>
  <c r="BY763" i="43"/>
  <c r="BX763" i="43"/>
  <c r="BW763" i="43"/>
  <c r="BV763" i="43"/>
  <c r="BU763" i="43"/>
  <c r="BT763" i="43"/>
  <c r="BS763" i="43"/>
  <c r="BR763" i="43"/>
  <c r="BQ763" i="43"/>
  <c r="BP763" i="43"/>
  <c r="BO763" i="43"/>
  <c r="BN763" i="43"/>
  <c r="BM763" i="43"/>
  <c r="BL763" i="43"/>
  <c r="BK763" i="43"/>
  <c r="BJ763" i="43"/>
  <c r="BI763" i="43"/>
  <c r="BH763" i="43"/>
  <c r="BG763" i="43"/>
  <c r="BF763" i="43"/>
  <c r="BE763" i="43"/>
  <c r="BD763" i="43"/>
  <c r="BC763" i="43"/>
  <c r="BB763" i="43"/>
  <c r="BA763" i="43"/>
  <c r="AZ763" i="43"/>
  <c r="AY763" i="43"/>
  <c r="AX763" i="43"/>
  <c r="AW763" i="43"/>
  <c r="AV763" i="43"/>
  <c r="AU763" i="43"/>
  <c r="AT763" i="43"/>
  <c r="AS763" i="43"/>
  <c r="AR763" i="43"/>
  <c r="AQ763" i="43"/>
  <c r="AP763" i="43"/>
  <c r="AO763" i="43"/>
  <c r="AN763" i="43"/>
  <c r="AM763" i="43"/>
  <c r="AL763" i="43"/>
  <c r="AK763" i="43"/>
  <c r="AJ763" i="43"/>
  <c r="AI763" i="43"/>
  <c r="AH763" i="43"/>
  <c r="AG763" i="43"/>
  <c r="AF763" i="43"/>
  <c r="AE763" i="43"/>
  <c r="AD763" i="43"/>
  <c r="AC763" i="43"/>
  <c r="AB763" i="43"/>
  <c r="AA763" i="43"/>
  <c r="Z763" i="43"/>
  <c r="Y763" i="43"/>
  <c r="X763" i="43"/>
  <c r="W763" i="43"/>
  <c r="V763" i="43"/>
  <c r="U763" i="43"/>
  <c r="T763" i="43"/>
  <c r="S763" i="43"/>
  <c r="R763" i="43"/>
  <c r="Q763" i="43"/>
  <c r="P763" i="43"/>
  <c r="O763" i="43"/>
  <c r="N763" i="43"/>
  <c r="M763" i="43"/>
  <c r="L763" i="43"/>
  <c r="K763" i="43"/>
  <c r="J763" i="43"/>
  <c r="I763" i="43"/>
  <c r="H763" i="43"/>
  <c r="CC763" i="43" s="1"/>
  <c r="CB762" i="43"/>
  <c r="CA762" i="43"/>
  <c r="BZ762" i="43"/>
  <c r="BY762" i="43"/>
  <c r="BX762" i="43"/>
  <c r="BW762" i="43"/>
  <c r="BV762" i="43"/>
  <c r="BU762" i="43"/>
  <c r="BT762" i="43"/>
  <c r="BS762" i="43"/>
  <c r="BR762" i="43"/>
  <c r="BQ762" i="43"/>
  <c r="BP762" i="43"/>
  <c r="BO762" i="43"/>
  <c r="BN762" i="43"/>
  <c r="BM762" i="43"/>
  <c r="BL762" i="43"/>
  <c r="BK762" i="43"/>
  <c r="BJ762" i="43"/>
  <c r="BI762" i="43"/>
  <c r="BH762" i="43"/>
  <c r="BG762" i="43"/>
  <c r="BF762" i="43"/>
  <c r="BE762" i="43"/>
  <c r="BD762" i="43"/>
  <c r="BC762" i="43"/>
  <c r="BB762" i="43"/>
  <c r="BA762" i="43"/>
  <c r="AZ762" i="43"/>
  <c r="AY762" i="43"/>
  <c r="AX762" i="43"/>
  <c r="AW762" i="43"/>
  <c r="AV762" i="43"/>
  <c r="AU762" i="43"/>
  <c r="AT762" i="43"/>
  <c r="AS762" i="43"/>
  <c r="AR762" i="43"/>
  <c r="AQ762" i="43"/>
  <c r="AP762" i="43"/>
  <c r="AO762" i="43"/>
  <c r="AN762" i="43"/>
  <c r="AM762" i="43"/>
  <c r="AL762" i="43"/>
  <c r="AK762" i="43"/>
  <c r="AJ762" i="43"/>
  <c r="AI762" i="43"/>
  <c r="AH762" i="43"/>
  <c r="AG762" i="43"/>
  <c r="AF762" i="43"/>
  <c r="AE762" i="43"/>
  <c r="AD762" i="43"/>
  <c r="AC762" i="43"/>
  <c r="AB762" i="43"/>
  <c r="AA762" i="43"/>
  <c r="Z762" i="43"/>
  <c r="Y762" i="43"/>
  <c r="X762" i="43"/>
  <c r="W762" i="43"/>
  <c r="V762" i="43"/>
  <c r="U762" i="43"/>
  <c r="T762" i="43"/>
  <c r="S762" i="43"/>
  <c r="R762" i="43"/>
  <c r="Q762" i="43"/>
  <c r="P762" i="43"/>
  <c r="O762" i="43"/>
  <c r="N762" i="43"/>
  <c r="M762" i="43"/>
  <c r="L762" i="43"/>
  <c r="K762" i="43"/>
  <c r="J762" i="43"/>
  <c r="I762" i="43"/>
  <c r="H762" i="43"/>
  <c r="CC762" i="43" s="1"/>
  <c r="CB761" i="43"/>
  <c r="CA761" i="43"/>
  <c r="BZ761" i="43"/>
  <c r="BY761" i="43"/>
  <c r="BX761" i="43"/>
  <c r="BW761" i="43"/>
  <c r="BV761" i="43"/>
  <c r="BU761" i="43"/>
  <c r="BT761" i="43"/>
  <c r="BS761" i="43"/>
  <c r="BR761" i="43"/>
  <c r="BQ761" i="43"/>
  <c r="BP761" i="43"/>
  <c r="BO761" i="43"/>
  <c r="BN761" i="43"/>
  <c r="BM761" i="43"/>
  <c r="BL761" i="43"/>
  <c r="BK761" i="43"/>
  <c r="BJ761" i="43"/>
  <c r="BI761" i="43"/>
  <c r="BH761" i="43"/>
  <c r="BG761" i="43"/>
  <c r="BF761" i="43"/>
  <c r="BE761" i="43"/>
  <c r="BD761" i="43"/>
  <c r="BC761" i="43"/>
  <c r="BB761" i="43"/>
  <c r="BA761" i="43"/>
  <c r="AZ761" i="43"/>
  <c r="AY761" i="43"/>
  <c r="AX761" i="43"/>
  <c r="AW761" i="43"/>
  <c r="AV761" i="43"/>
  <c r="AU761" i="43"/>
  <c r="AT761" i="43"/>
  <c r="AS761" i="43"/>
  <c r="AR761" i="43"/>
  <c r="AQ761" i="43"/>
  <c r="AP761" i="43"/>
  <c r="AO761" i="43"/>
  <c r="AN761" i="43"/>
  <c r="AM761" i="43"/>
  <c r="AL761" i="43"/>
  <c r="AK761" i="43"/>
  <c r="AJ761" i="43"/>
  <c r="AI761" i="43"/>
  <c r="AH761" i="43"/>
  <c r="AG761" i="43"/>
  <c r="AF761" i="43"/>
  <c r="AE761" i="43"/>
  <c r="AD761" i="43"/>
  <c r="AC761" i="43"/>
  <c r="AB761" i="43"/>
  <c r="AA761" i="43"/>
  <c r="Z761" i="43"/>
  <c r="Y761" i="43"/>
  <c r="X761" i="43"/>
  <c r="W761" i="43"/>
  <c r="V761" i="43"/>
  <c r="U761" i="43"/>
  <c r="T761" i="43"/>
  <c r="S761" i="43"/>
  <c r="R761" i="43"/>
  <c r="Q761" i="43"/>
  <c r="P761" i="43"/>
  <c r="O761" i="43"/>
  <c r="N761" i="43"/>
  <c r="M761" i="43"/>
  <c r="L761" i="43"/>
  <c r="K761" i="43"/>
  <c r="J761" i="43"/>
  <c r="I761" i="43"/>
  <c r="CC761" i="43" s="1"/>
  <c r="H761" i="43"/>
  <c r="CB760" i="43"/>
  <c r="CA760" i="43"/>
  <c r="BZ760" i="43"/>
  <c r="BY760" i="43"/>
  <c r="BX760" i="43"/>
  <c r="BW760" i="43"/>
  <c r="BV760" i="43"/>
  <c r="BU760" i="43"/>
  <c r="BT760" i="43"/>
  <c r="BS760" i="43"/>
  <c r="BR760" i="43"/>
  <c r="BQ760" i="43"/>
  <c r="BP760" i="43"/>
  <c r="BO760" i="43"/>
  <c r="BN760" i="43"/>
  <c r="BM760" i="43"/>
  <c r="BL760" i="43"/>
  <c r="BK760" i="43"/>
  <c r="BJ760" i="43"/>
  <c r="BI760" i="43"/>
  <c r="BH760" i="43"/>
  <c r="BG760" i="43"/>
  <c r="BF760" i="43"/>
  <c r="BE760" i="43"/>
  <c r="BD760" i="43"/>
  <c r="BC760" i="43"/>
  <c r="BB760" i="43"/>
  <c r="BA760" i="43"/>
  <c r="AZ760" i="43"/>
  <c r="AY760" i="43"/>
  <c r="AX760" i="43"/>
  <c r="AW760" i="43"/>
  <c r="AV760" i="43"/>
  <c r="AU760" i="43"/>
  <c r="AT760" i="43"/>
  <c r="AS760" i="43"/>
  <c r="AR760" i="43"/>
  <c r="AQ760" i="43"/>
  <c r="AP760" i="43"/>
  <c r="AO760" i="43"/>
  <c r="AN760" i="43"/>
  <c r="AM760" i="43"/>
  <c r="AL760" i="43"/>
  <c r="AK760" i="43"/>
  <c r="AJ760" i="43"/>
  <c r="AI760" i="43"/>
  <c r="AH760" i="43"/>
  <c r="AG760" i="43"/>
  <c r="AF760" i="43"/>
  <c r="AE760" i="43"/>
  <c r="AD760" i="43"/>
  <c r="AC760" i="43"/>
  <c r="AB760" i="43"/>
  <c r="AA760" i="43"/>
  <c r="Z760" i="43"/>
  <c r="Y760" i="43"/>
  <c r="X760" i="43"/>
  <c r="W760" i="43"/>
  <c r="V760" i="43"/>
  <c r="U760" i="43"/>
  <c r="T760" i="43"/>
  <c r="S760" i="43"/>
  <c r="R760" i="43"/>
  <c r="Q760" i="43"/>
  <c r="P760" i="43"/>
  <c r="O760" i="43"/>
  <c r="N760" i="43"/>
  <c r="M760" i="43"/>
  <c r="L760" i="43"/>
  <c r="K760" i="43"/>
  <c r="J760" i="43"/>
  <c r="I760" i="43"/>
  <c r="H760" i="43"/>
  <c r="CC760" i="43" s="1"/>
  <c r="CB759" i="43"/>
  <c r="CA759" i="43"/>
  <c r="BZ759" i="43"/>
  <c r="BY759" i="43"/>
  <c r="BX759" i="43"/>
  <c r="BW759" i="43"/>
  <c r="BV759" i="43"/>
  <c r="BU759" i="43"/>
  <c r="BT759" i="43"/>
  <c r="BS759" i="43"/>
  <c r="BR759" i="43"/>
  <c r="BQ759" i="43"/>
  <c r="BP759" i="43"/>
  <c r="BO759" i="43"/>
  <c r="BN759" i="43"/>
  <c r="BM759" i="43"/>
  <c r="BL759" i="43"/>
  <c r="BK759" i="43"/>
  <c r="BJ759" i="43"/>
  <c r="BI759" i="43"/>
  <c r="BH759" i="43"/>
  <c r="BG759" i="43"/>
  <c r="BF759" i="43"/>
  <c r="BE759" i="43"/>
  <c r="BD759" i="43"/>
  <c r="BC759" i="43"/>
  <c r="BB759" i="43"/>
  <c r="BA759" i="43"/>
  <c r="AZ759" i="43"/>
  <c r="AY759" i="43"/>
  <c r="AX759" i="43"/>
  <c r="AW759" i="43"/>
  <c r="AV759" i="43"/>
  <c r="AU759" i="43"/>
  <c r="AT759" i="43"/>
  <c r="AS759" i="43"/>
  <c r="AR759" i="43"/>
  <c r="AQ759" i="43"/>
  <c r="AP759" i="43"/>
  <c r="AO759" i="43"/>
  <c r="AN759" i="43"/>
  <c r="AM759" i="43"/>
  <c r="AL759" i="43"/>
  <c r="AK759" i="43"/>
  <c r="AJ759" i="43"/>
  <c r="AI759" i="43"/>
  <c r="AH759" i="43"/>
  <c r="AG759" i="43"/>
  <c r="AF759" i="43"/>
  <c r="AE759" i="43"/>
  <c r="AD759" i="43"/>
  <c r="AC759" i="43"/>
  <c r="AB759" i="43"/>
  <c r="AA759" i="43"/>
  <c r="Z759" i="43"/>
  <c r="Y759" i="43"/>
  <c r="X759" i="43"/>
  <c r="W759" i="43"/>
  <c r="V759" i="43"/>
  <c r="U759" i="43"/>
  <c r="T759" i="43"/>
  <c r="S759" i="43"/>
  <c r="R759" i="43"/>
  <c r="Q759" i="43"/>
  <c r="P759" i="43"/>
  <c r="O759" i="43"/>
  <c r="N759" i="43"/>
  <c r="M759" i="43"/>
  <c r="L759" i="43"/>
  <c r="K759" i="43"/>
  <c r="J759" i="43"/>
  <c r="I759" i="43"/>
  <c r="CC759" i="43" s="1"/>
  <c r="H759" i="43"/>
  <c r="CB758" i="43"/>
  <c r="CA758" i="43"/>
  <c r="BZ758" i="43"/>
  <c r="BY758" i="43"/>
  <c r="BX758" i="43"/>
  <c r="BW758" i="43"/>
  <c r="BV758" i="43"/>
  <c r="BU758" i="43"/>
  <c r="BT758" i="43"/>
  <c r="BS758" i="43"/>
  <c r="BR758" i="43"/>
  <c r="BQ758" i="43"/>
  <c r="BP758" i="43"/>
  <c r="BO758" i="43"/>
  <c r="BN758" i="43"/>
  <c r="BM758" i="43"/>
  <c r="BL758" i="43"/>
  <c r="BK758" i="43"/>
  <c r="BJ758" i="43"/>
  <c r="BI758" i="43"/>
  <c r="BH758" i="43"/>
  <c r="BG758" i="43"/>
  <c r="BF758" i="43"/>
  <c r="BE758" i="43"/>
  <c r="BD758" i="43"/>
  <c r="BC758" i="43"/>
  <c r="BB758" i="43"/>
  <c r="BA758" i="43"/>
  <c r="AZ758" i="43"/>
  <c r="AY758" i="43"/>
  <c r="AX758" i="43"/>
  <c r="AW758" i="43"/>
  <c r="AV758" i="43"/>
  <c r="AU758" i="43"/>
  <c r="AT758" i="43"/>
  <c r="AS758" i="43"/>
  <c r="AR758" i="43"/>
  <c r="AQ758" i="43"/>
  <c r="AP758" i="43"/>
  <c r="AO758" i="43"/>
  <c r="AN758" i="43"/>
  <c r="AM758" i="43"/>
  <c r="AL758" i="43"/>
  <c r="AK758" i="43"/>
  <c r="AJ758" i="43"/>
  <c r="AI758" i="43"/>
  <c r="AH758" i="43"/>
  <c r="AG758" i="43"/>
  <c r="AF758" i="43"/>
  <c r="AE758" i="43"/>
  <c r="AD758" i="43"/>
  <c r="AC758" i="43"/>
  <c r="AB758" i="43"/>
  <c r="AA758" i="43"/>
  <c r="Z758" i="43"/>
  <c r="Y758" i="43"/>
  <c r="X758" i="43"/>
  <c r="W758" i="43"/>
  <c r="V758" i="43"/>
  <c r="U758" i="43"/>
  <c r="T758" i="43"/>
  <c r="S758" i="43"/>
  <c r="R758" i="43"/>
  <c r="Q758" i="43"/>
  <c r="P758" i="43"/>
  <c r="O758" i="43"/>
  <c r="N758" i="43"/>
  <c r="M758" i="43"/>
  <c r="L758" i="43"/>
  <c r="K758" i="43"/>
  <c r="J758" i="43"/>
  <c r="I758" i="43"/>
  <c r="CC758" i="43" s="1"/>
  <c r="H758" i="43"/>
  <c r="CB757" i="43"/>
  <c r="CA757" i="43"/>
  <c r="BZ757" i="43"/>
  <c r="BY757" i="43"/>
  <c r="BX757" i="43"/>
  <c r="BW757" i="43"/>
  <c r="BV757" i="43"/>
  <c r="BU757" i="43"/>
  <c r="BT757" i="43"/>
  <c r="BS757" i="43"/>
  <c r="BR757" i="43"/>
  <c r="BQ757" i="43"/>
  <c r="BP757" i="43"/>
  <c r="BO757" i="43"/>
  <c r="BN757" i="43"/>
  <c r="BM757" i="43"/>
  <c r="BL757" i="43"/>
  <c r="BK757" i="43"/>
  <c r="BJ757" i="43"/>
  <c r="BI757" i="43"/>
  <c r="BH757" i="43"/>
  <c r="BG757" i="43"/>
  <c r="BF757" i="43"/>
  <c r="BE757" i="43"/>
  <c r="BD757" i="43"/>
  <c r="BC757" i="43"/>
  <c r="BB757" i="43"/>
  <c r="BA757" i="43"/>
  <c r="AZ757" i="43"/>
  <c r="AY757" i="43"/>
  <c r="AX757" i="43"/>
  <c r="AW757" i="43"/>
  <c r="AV757" i="43"/>
  <c r="AU757" i="43"/>
  <c r="AT757" i="43"/>
  <c r="AS757" i="43"/>
  <c r="AR757" i="43"/>
  <c r="AQ757" i="43"/>
  <c r="AP757" i="43"/>
  <c r="AO757" i="43"/>
  <c r="AN757" i="43"/>
  <c r="AM757" i="43"/>
  <c r="AL757" i="43"/>
  <c r="AK757" i="43"/>
  <c r="AJ757" i="43"/>
  <c r="AI757" i="43"/>
  <c r="AH757" i="43"/>
  <c r="AG757" i="43"/>
  <c r="AF757" i="43"/>
  <c r="AE757" i="43"/>
  <c r="AD757" i="43"/>
  <c r="AC757" i="43"/>
  <c r="AB757" i="43"/>
  <c r="AA757" i="43"/>
  <c r="Z757" i="43"/>
  <c r="Y757" i="43"/>
  <c r="X757" i="43"/>
  <c r="W757" i="43"/>
  <c r="V757" i="43"/>
  <c r="U757" i="43"/>
  <c r="T757" i="43"/>
  <c r="S757" i="43"/>
  <c r="R757" i="43"/>
  <c r="Q757" i="43"/>
  <c r="P757" i="43"/>
  <c r="O757" i="43"/>
  <c r="N757" i="43"/>
  <c r="M757" i="43"/>
  <c r="L757" i="43"/>
  <c r="K757" i="43"/>
  <c r="J757" i="43"/>
  <c r="I757" i="43"/>
  <c r="H757" i="43"/>
  <c r="CC757" i="43" s="1"/>
  <c r="CB756" i="43"/>
  <c r="CA756" i="43"/>
  <c r="BZ756" i="43"/>
  <c r="BY756" i="43"/>
  <c r="BX756" i="43"/>
  <c r="BW756" i="43"/>
  <c r="BV756" i="43"/>
  <c r="BU756" i="43"/>
  <c r="BT756" i="43"/>
  <c r="BS756" i="43"/>
  <c r="BR756" i="43"/>
  <c r="BQ756" i="43"/>
  <c r="BP756" i="43"/>
  <c r="BO756" i="43"/>
  <c r="BN756" i="43"/>
  <c r="BM756" i="43"/>
  <c r="BL756" i="43"/>
  <c r="BK756" i="43"/>
  <c r="BJ756" i="43"/>
  <c r="BI756" i="43"/>
  <c r="BH756" i="43"/>
  <c r="BG756" i="43"/>
  <c r="BF756" i="43"/>
  <c r="BE756" i="43"/>
  <c r="BD756" i="43"/>
  <c r="BC756" i="43"/>
  <c r="BB756" i="43"/>
  <c r="BA756" i="43"/>
  <c r="AZ756" i="43"/>
  <c r="AY756" i="43"/>
  <c r="AX756" i="43"/>
  <c r="AW756" i="43"/>
  <c r="AV756" i="43"/>
  <c r="AU756" i="43"/>
  <c r="AT756" i="43"/>
  <c r="AS756" i="43"/>
  <c r="AR756" i="43"/>
  <c r="AQ756" i="43"/>
  <c r="AP756" i="43"/>
  <c r="AO756" i="43"/>
  <c r="AN756" i="43"/>
  <c r="AM756" i="43"/>
  <c r="AL756" i="43"/>
  <c r="AK756" i="43"/>
  <c r="AJ756" i="43"/>
  <c r="AI756" i="43"/>
  <c r="AH756" i="43"/>
  <c r="AG756" i="43"/>
  <c r="AF756" i="43"/>
  <c r="AE756" i="43"/>
  <c r="AD756" i="43"/>
  <c r="AC756" i="43"/>
  <c r="AB756" i="43"/>
  <c r="AA756" i="43"/>
  <c r="Z756" i="43"/>
  <c r="Y756" i="43"/>
  <c r="X756" i="43"/>
  <c r="W756" i="43"/>
  <c r="V756" i="43"/>
  <c r="U756" i="43"/>
  <c r="T756" i="43"/>
  <c r="S756" i="43"/>
  <c r="R756" i="43"/>
  <c r="Q756" i="43"/>
  <c r="P756" i="43"/>
  <c r="O756" i="43"/>
  <c r="N756" i="43"/>
  <c r="M756" i="43"/>
  <c r="L756" i="43"/>
  <c r="K756" i="43"/>
  <c r="J756" i="43"/>
  <c r="I756" i="43"/>
  <c r="H756" i="43"/>
  <c r="CC756" i="43" s="1"/>
  <c r="CB755" i="43"/>
  <c r="CA755" i="43"/>
  <c r="BZ755" i="43"/>
  <c r="BY755" i="43"/>
  <c r="BX755" i="43"/>
  <c r="BW755" i="43"/>
  <c r="BV755" i="43"/>
  <c r="BU755" i="43"/>
  <c r="BT755" i="43"/>
  <c r="BS755" i="43"/>
  <c r="BR755" i="43"/>
  <c r="BQ755" i="43"/>
  <c r="BP755" i="43"/>
  <c r="BO755" i="43"/>
  <c r="BN755" i="43"/>
  <c r="BM755" i="43"/>
  <c r="BL755" i="43"/>
  <c r="BK755" i="43"/>
  <c r="BJ755" i="43"/>
  <c r="BI755" i="43"/>
  <c r="BH755" i="43"/>
  <c r="BG755" i="43"/>
  <c r="BF755" i="43"/>
  <c r="BE755" i="43"/>
  <c r="BD755" i="43"/>
  <c r="BC755" i="43"/>
  <c r="BB755" i="43"/>
  <c r="BA755" i="43"/>
  <c r="AZ755" i="43"/>
  <c r="AY755" i="43"/>
  <c r="AX755" i="43"/>
  <c r="AW755" i="43"/>
  <c r="AV755" i="43"/>
  <c r="AU755" i="43"/>
  <c r="AT755" i="43"/>
  <c r="AS755" i="43"/>
  <c r="AR755" i="43"/>
  <c r="AQ755" i="43"/>
  <c r="AP755" i="43"/>
  <c r="AO755" i="43"/>
  <c r="AN755" i="43"/>
  <c r="AM755" i="43"/>
  <c r="AL755" i="43"/>
  <c r="AK755" i="43"/>
  <c r="AJ755" i="43"/>
  <c r="AI755" i="43"/>
  <c r="AH755" i="43"/>
  <c r="AG755" i="43"/>
  <c r="AF755" i="43"/>
  <c r="AE755" i="43"/>
  <c r="AD755" i="43"/>
  <c r="AC755" i="43"/>
  <c r="AB755" i="43"/>
  <c r="AA755" i="43"/>
  <c r="Z755" i="43"/>
  <c r="Y755" i="43"/>
  <c r="X755" i="43"/>
  <c r="W755" i="43"/>
  <c r="V755" i="43"/>
  <c r="U755" i="43"/>
  <c r="T755" i="43"/>
  <c r="S755" i="43"/>
  <c r="R755" i="43"/>
  <c r="Q755" i="43"/>
  <c r="P755" i="43"/>
  <c r="O755" i="43"/>
  <c r="N755" i="43"/>
  <c r="M755" i="43"/>
  <c r="L755" i="43"/>
  <c r="K755" i="43"/>
  <c r="J755" i="43"/>
  <c r="I755" i="43"/>
  <c r="CC755" i="43" s="1"/>
  <c r="H755" i="43"/>
  <c r="CB754" i="43"/>
  <c r="CA754" i="43"/>
  <c r="BZ754" i="43"/>
  <c r="BY754" i="43"/>
  <c r="BX754" i="43"/>
  <c r="BW754" i="43"/>
  <c r="BV754" i="43"/>
  <c r="BU754" i="43"/>
  <c r="BT754" i="43"/>
  <c r="BS754" i="43"/>
  <c r="BR754" i="43"/>
  <c r="BQ754" i="43"/>
  <c r="BP754" i="43"/>
  <c r="BO754" i="43"/>
  <c r="BN754" i="43"/>
  <c r="BM754" i="43"/>
  <c r="BL754" i="43"/>
  <c r="BK754" i="43"/>
  <c r="BJ754" i="43"/>
  <c r="BI754" i="43"/>
  <c r="BH754" i="43"/>
  <c r="BG754" i="43"/>
  <c r="BF754" i="43"/>
  <c r="BE754" i="43"/>
  <c r="BD754" i="43"/>
  <c r="BC754" i="43"/>
  <c r="BB754" i="43"/>
  <c r="BA754" i="43"/>
  <c r="AZ754" i="43"/>
  <c r="AY754" i="43"/>
  <c r="AX754" i="43"/>
  <c r="AW754" i="43"/>
  <c r="AV754" i="43"/>
  <c r="AU754" i="43"/>
  <c r="AT754" i="43"/>
  <c r="AS754" i="43"/>
  <c r="AR754" i="43"/>
  <c r="AQ754" i="43"/>
  <c r="AP754" i="43"/>
  <c r="AO754" i="43"/>
  <c r="AN754" i="43"/>
  <c r="AM754" i="43"/>
  <c r="AL754" i="43"/>
  <c r="AK754" i="43"/>
  <c r="AJ754" i="43"/>
  <c r="AI754" i="43"/>
  <c r="AH754" i="43"/>
  <c r="AG754" i="43"/>
  <c r="AF754" i="43"/>
  <c r="AE754" i="43"/>
  <c r="AD754" i="43"/>
  <c r="AC754" i="43"/>
  <c r="AB754" i="43"/>
  <c r="AA754" i="43"/>
  <c r="Z754" i="43"/>
  <c r="Y754" i="43"/>
  <c r="X754" i="43"/>
  <c r="W754" i="43"/>
  <c r="V754" i="43"/>
  <c r="U754" i="43"/>
  <c r="T754" i="43"/>
  <c r="S754" i="43"/>
  <c r="R754" i="43"/>
  <c r="Q754" i="43"/>
  <c r="P754" i="43"/>
  <c r="O754" i="43"/>
  <c r="N754" i="43"/>
  <c r="M754" i="43"/>
  <c r="L754" i="43"/>
  <c r="K754" i="43"/>
  <c r="J754" i="43"/>
  <c r="I754" i="43"/>
  <c r="H754" i="43"/>
  <c r="CC754" i="43" s="1"/>
  <c r="CB753" i="43"/>
  <c r="CA753" i="43"/>
  <c r="BZ753" i="43"/>
  <c r="BY753" i="43"/>
  <c r="BX753" i="43"/>
  <c r="BW753" i="43"/>
  <c r="BV753" i="43"/>
  <c r="BU753" i="43"/>
  <c r="BT753" i="43"/>
  <c r="BS753" i="43"/>
  <c r="BR753" i="43"/>
  <c r="BQ753" i="43"/>
  <c r="BP753" i="43"/>
  <c r="BO753" i="43"/>
  <c r="BN753" i="43"/>
  <c r="BM753" i="43"/>
  <c r="BL753" i="43"/>
  <c r="BK753" i="43"/>
  <c r="BJ753" i="43"/>
  <c r="BI753" i="43"/>
  <c r="BH753" i="43"/>
  <c r="BG753" i="43"/>
  <c r="BF753" i="43"/>
  <c r="BE753" i="43"/>
  <c r="BD753" i="43"/>
  <c r="BC753" i="43"/>
  <c r="BB753" i="43"/>
  <c r="BA753" i="43"/>
  <c r="AZ753" i="43"/>
  <c r="AY753" i="43"/>
  <c r="AX753" i="43"/>
  <c r="AW753" i="43"/>
  <c r="AV753" i="43"/>
  <c r="AU753" i="43"/>
  <c r="AT753" i="43"/>
  <c r="AS753" i="43"/>
  <c r="AR753" i="43"/>
  <c r="AQ753" i="43"/>
  <c r="AP753" i="43"/>
  <c r="AO753" i="43"/>
  <c r="AN753" i="43"/>
  <c r="AM753" i="43"/>
  <c r="AL753" i="43"/>
  <c r="AK753" i="43"/>
  <c r="AJ753" i="43"/>
  <c r="AI753" i="43"/>
  <c r="AH753" i="43"/>
  <c r="AG753" i="43"/>
  <c r="AF753" i="43"/>
  <c r="AE753" i="43"/>
  <c r="AD753" i="43"/>
  <c r="AC753" i="43"/>
  <c r="AB753" i="43"/>
  <c r="AA753" i="43"/>
  <c r="Z753" i="43"/>
  <c r="Y753" i="43"/>
  <c r="X753" i="43"/>
  <c r="W753" i="43"/>
  <c r="V753" i="43"/>
  <c r="U753" i="43"/>
  <c r="T753" i="43"/>
  <c r="S753" i="43"/>
  <c r="R753" i="43"/>
  <c r="Q753" i="43"/>
  <c r="P753" i="43"/>
  <c r="O753" i="43"/>
  <c r="N753" i="43"/>
  <c r="M753" i="43"/>
  <c r="L753" i="43"/>
  <c r="K753" i="43"/>
  <c r="J753" i="43"/>
  <c r="I753" i="43"/>
  <c r="CC753" i="43" s="1"/>
  <c r="H753" i="43"/>
  <c r="CB752" i="43"/>
  <c r="CA752" i="43"/>
  <c r="BZ752" i="43"/>
  <c r="BY752" i="43"/>
  <c r="BX752" i="43"/>
  <c r="BW752" i="43"/>
  <c r="BV752" i="43"/>
  <c r="BU752" i="43"/>
  <c r="BT752" i="43"/>
  <c r="BS752" i="43"/>
  <c r="BR752" i="43"/>
  <c r="BQ752" i="43"/>
  <c r="BP752" i="43"/>
  <c r="BO752" i="43"/>
  <c r="BN752" i="43"/>
  <c r="BM752" i="43"/>
  <c r="BL752" i="43"/>
  <c r="BK752" i="43"/>
  <c r="BJ752" i="43"/>
  <c r="BI752" i="43"/>
  <c r="BH752" i="43"/>
  <c r="BG752" i="43"/>
  <c r="BF752" i="43"/>
  <c r="BE752" i="43"/>
  <c r="BD752" i="43"/>
  <c r="BC752" i="43"/>
  <c r="BB752" i="43"/>
  <c r="BA752" i="43"/>
  <c r="AZ752" i="43"/>
  <c r="AY752" i="43"/>
  <c r="AX752" i="43"/>
  <c r="AW752" i="43"/>
  <c r="AV752" i="43"/>
  <c r="AU752" i="43"/>
  <c r="AT752" i="43"/>
  <c r="AS752" i="43"/>
  <c r="AR752" i="43"/>
  <c r="AQ752" i="43"/>
  <c r="AP752" i="43"/>
  <c r="AO752" i="43"/>
  <c r="AN752" i="43"/>
  <c r="AM752" i="43"/>
  <c r="AL752" i="43"/>
  <c r="AK752" i="43"/>
  <c r="AJ752" i="43"/>
  <c r="AI752" i="43"/>
  <c r="AH752" i="43"/>
  <c r="AG752" i="43"/>
  <c r="AF752" i="43"/>
  <c r="AE752" i="43"/>
  <c r="AD752" i="43"/>
  <c r="AC752" i="43"/>
  <c r="AB752" i="43"/>
  <c r="AA752" i="43"/>
  <c r="Z752" i="43"/>
  <c r="Y752" i="43"/>
  <c r="X752" i="43"/>
  <c r="W752" i="43"/>
  <c r="V752" i="43"/>
  <c r="U752" i="43"/>
  <c r="T752" i="43"/>
  <c r="S752" i="43"/>
  <c r="R752" i="43"/>
  <c r="Q752" i="43"/>
  <c r="P752" i="43"/>
  <c r="O752" i="43"/>
  <c r="N752" i="43"/>
  <c r="M752" i="43"/>
  <c r="L752" i="43"/>
  <c r="K752" i="43"/>
  <c r="J752" i="43"/>
  <c r="I752" i="43"/>
  <c r="CC752" i="43" s="1"/>
  <c r="H752" i="43"/>
  <c r="CB751" i="43"/>
  <c r="CA751" i="43"/>
  <c r="BZ751" i="43"/>
  <c r="BY751" i="43"/>
  <c r="BX751" i="43"/>
  <c r="BW751" i="43"/>
  <c r="BV751" i="43"/>
  <c r="BU751" i="43"/>
  <c r="BT751" i="43"/>
  <c r="BS751" i="43"/>
  <c r="BR751" i="43"/>
  <c r="BQ751" i="43"/>
  <c r="BP751" i="43"/>
  <c r="BO751" i="43"/>
  <c r="BN751" i="43"/>
  <c r="BM751" i="43"/>
  <c r="BL751" i="43"/>
  <c r="BK751" i="43"/>
  <c r="BJ751" i="43"/>
  <c r="BI751" i="43"/>
  <c r="BH751" i="43"/>
  <c r="BG751" i="43"/>
  <c r="BF751" i="43"/>
  <c r="BE751" i="43"/>
  <c r="BD751" i="43"/>
  <c r="BC751" i="43"/>
  <c r="BB751" i="43"/>
  <c r="BA751" i="43"/>
  <c r="AZ751" i="43"/>
  <c r="AY751" i="43"/>
  <c r="AX751" i="43"/>
  <c r="AW751" i="43"/>
  <c r="AV751" i="43"/>
  <c r="AU751" i="43"/>
  <c r="AT751" i="43"/>
  <c r="AS751" i="43"/>
  <c r="AR751" i="43"/>
  <c r="AQ751" i="43"/>
  <c r="AP751" i="43"/>
  <c r="AO751" i="43"/>
  <c r="AN751" i="43"/>
  <c r="AM751" i="43"/>
  <c r="AL751" i="43"/>
  <c r="AK751" i="43"/>
  <c r="AJ751" i="43"/>
  <c r="AI751" i="43"/>
  <c r="AH751" i="43"/>
  <c r="AG751" i="43"/>
  <c r="AF751" i="43"/>
  <c r="AE751" i="43"/>
  <c r="AD751" i="43"/>
  <c r="AC751" i="43"/>
  <c r="AB751" i="43"/>
  <c r="AA751" i="43"/>
  <c r="Z751" i="43"/>
  <c r="Y751" i="43"/>
  <c r="X751" i="43"/>
  <c r="W751" i="43"/>
  <c r="V751" i="43"/>
  <c r="U751" i="43"/>
  <c r="T751" i="43"/>
  <c r="S751" i="43"/>
  <c r="R751" i="43"/>
  <c r="Q751" i="43"/>
  <c r="P751" i="43"/>
  <c r="O751" i="43"/>
  <c r="N751" i="43"/>
  <c r="M751" i="43"/>
  <c r="L751" i="43"/>
  <c r="K751" i="43"/>
  <c r="J751" i="43"/>
  <c r="I751" i="43"/>
  <c r="H751" i="43"/>
  <c r="CC751" i="43" s="1"/>
  <c r="CB750" i="43"/>
  <c r="CA750" i="43"/>
  <c r="BZ750" i="43"/>
  <c r="BY750" i="43"/>
  <c r="BX750" i="43"/>
  <c r="BW750" i="43"/>
  <c r="BV750" i="43"/>
  <c r="BU750" i="43"/>
  <c r="BT750" i="43"/>
  <c r="BS750" i="43"/>
  <c r="BR750" i="43"/>
  <c r="BQ750" i="43"/>
  <c r="BP750" i="43"/>
  <c r="BO750" i="43"/>
  <c r="BN750" i="43"/>
  <c r="BM750" i="43"/>
  <c r="BL750" i="43"/>
  <c r="BK750" i="43"/>
  <c r="BJ750" i="43"/>
  <c r="BI750" i="43"/>
  <c r="BH750" i="43"/>
  <c r="BG750" i="43"/>
  <c r="BF750" i="43"/>
  <c r="BE750" i="43"/>
  <c r="BD750" i="43"/>
  <c r="BC750" i="43"/>
  <c r="BB750" i="43"/>
  <c r="BA750" i="43"/>
  <c r="AZ750" i="43"/>
  <c r="AY750" i="43"/>
  <c r="AX750" i="43"/>
  <c r="AW750" i="43"/>
  <c r="AV750" i="43"/>
  <c r="AU750" i="43"/>
  <c r="AT750" i="43"/>
  <c r="AS750" i="43"/>
  <c r="AR750" i="43"/>
  <c r="AQ750" i="43"/>
  <c r="AP750" i="43"/>
  <c r="AO750" i="43"/>
  <c r="AN750" i="43"/>
  <c r="AM750" i="43"/>
  <c r="AL750" i="43"/>
  <c r="AK750" i="43"/>
  <c r="AJ750" i="43"/>
  <c r="AI750" i="43"/>
  <c r="AH750" i="43"/>
  <c r="AG750" i="43"/>
  <c r="AF750" i="43"/>
  <c r="AE750" i="43"/>
  <c r="AD750" i="43"/>
  <c r="AC750" i="43"/>
  <c r="AB750" i="43"/>
  <c r="AA750" i="43"/>
  <c r="Z750" i="43"/>
  <c r="Y750" i="43"/>
  <c r="X750" i="43"/>
  <c r="W750" i="43"/>
  <c r="V750" i="43"/>
  <c r="U750" i="43"/>
  <c r="T750" i="43"/>
  <c r="S750" i="43"/>
  <c r="R750" i="43"/>
  <c r="Q750" i="43"/>
  <c r="P750" i="43"/>
  <c r="O750" i="43"/>
  <c r="N750" i="43"/>
  <c r="M750" i="43"/>
  <c r="L750" i="43"/>
  <c r="K750" i="43"/>
  <c r="J750" i="43"/>
  <c r="I750" i="43"/>
  <c r="H750" i="43"/>
  <c r="CC750" i="43" s="1"/>
  <c r="CB749" i="43"/>
  <c r="CA749" i="43"/>
  <c r="BZ749" i="43"/>
  <c r="BY749" i="43"/>
  <c r="BX749" i="43"/>
  <c r="BW749" i="43"/>
  <c r="BV749" i="43"/>
  <c r="BU749" i="43"/>
  <c r="BT749" i="43"/>
  <c r="BS749" i="43"/>
  <c r="BR749" i="43"/>
  <c r="BQ749" i="43"/>
  <c r="BP749" i="43"/>
  <c r="BO749" i="43"/>
  <c r="BN749" i="43"/>
  <c r="BM749" i="43"/>
  <c r="BL749" i="43"/>
  <c r="BK749" i="43"/>
  <c r="BJ749" i="43"/>
  <c r="BI749" i="43"/>
  <c r="BH749" i="43"/>
  <c r="BG749" i="43"/>
  <c r="BF749" i="43"/>
  <c r="BE749" i="43"/>
  <c r="BD749" i="43"/>
  <c r="BC749" i="43"/>
  <c r="BB749" i="43"/>
  <c r="BA749" i="43"/>
  <c r="AZ749" i="43"/>
  <c r="AY749" i="43"/>
  <c r="AX749" i="43"/>
  <c r="AW749" i="43"/>
  <c r="AV749" i="43"/>
  <c r="AU749" i="43"/>
  <c r="AT749" i="43"/>
  <c r="AS749" i="43"/>
  <c r="AR749" i="43"/>
  <c r="AQ749" i="43"/>
  <c r="AP749" i="43"/>
  <c r="AO749" i="43"/>
  <c r="AN749" i="43"/>
  <c r="AM749" i="43"/>
  <c r="AL749" i="43"/>
  <c r="AK749" i="43"/>
  <c r="AJ749" i="43"/>
  <c r="AI749" i="43"/>
  <c r="AH749" i="43"/>
  <c r="AG749" i="43"/>
  <c r="AF749" i="43"/>
  <c r="AE749" i="43"/>
  <c r="AD749" i="43"/>
  <c r="AC749" i="43"/>
  <c r="AB749" i="43"/>
  <c r="AA749" i="43"/>
  <c r="Z749" i="43"/>
  <c r="Y749" i="43"/>
  <c r="X749" i="43"/>
  <c r="W749" i="43"/>
  <c r="V749" i="43"/>
  <c r="U749" i="43"/>
  <c r="T749" i="43"/>
  <c r="S749" i="43"/>
  <c r="R749" i="43"/>
  <c r="Q749" i="43"/>
  <c r="P749" i="43"/>
  <c r="O749" i="43"/>
  <c r="N749" i="43"/>
  <c r="M749" i="43"/>
  <c r="L749" i="43"/>
  <c r="K749" i="43"/>
  <c r="J749" i="43"/>
  <c r="I749" i="43"/>
  <c r="CC749" i="43" s="1"/>
  <c r="H749" i="43"/>
  <c r="CB748" i="43"/>
  <c r="CA748" i="43"/>
  <c r="BZ748" i="43"/>
  <c r="BY748" i="43"/>
  <c r="BX748" i="43"/>
  <c r="BW748" i="43"/>
  <c r="BV748" i="43"/>
  <c r="BU748" i="43"/>
  <c r="BT748" i="43"/>
  <c r="BS748" i="43"/>
  <c r="BR748" i="43"/>
  <c r="BQ748" i="43"/>
  <c r="BP748" i="43"/>
  <c r="BO748" i="43"/>
  <c r="BN748" i="43"/>
  <c r="BM748" i="43"/>
  <c r="BL748" i="43"/>
  <c r="BK748" i="43"/>
  <c r="BJ748" i="43"/>
  <c r="BI748" i="43"/>
  <c r="BH748" i="43"/>
  <c r="BG748" i="43"/>
  <c r="BF748" i="43"/>
  <c r="BE748" i="43"/>
  <c r="BD748" i="43"/>
  <c r="BC748" i="43"/>
  <c r="BB748" i="43"/>
  <c r="BA748" i="43"/>
  <c r="AZ748" i="43"/>
  <c r="AY748" i="43"/>
  <c r="AX748" i="43"/>
  <c r="AW748" i="43"/>
  <c r="AV748" i="43"/>
  <c r="AU748" i="43"/>
  <c r="AT748" i="43"/>
  <c r="AS748" i="43"/>
  <c r="AR748" i="43"/>
  <c r="AQ748" i="43"/>
  <c r="AP748" i="43"/>
  <c r="AO748" i="43"/>
  <c r="AN748" i="43"/>
  <c r="AM748" i="43"/>
  <c r="AL748" i="43"/>
  <c r="AK748" i="43"/>
  <c r="AJ748" i="43"/>
  <c r="AI748" i="43"/>
  <c r="AH748" i="43"/>
  <c r="AG748" i="43"/>
  <c r="AF748" i="43"/>
  <c r="AE748" i="43"/>
  <c r="AD748" i="43"/>
  <c r="AC748" i="43"/>
  <c r="AB748" i="43"/>
  <c r="AA748" i="43"/>
  <c r="Z748" i="43"/>
  <c r="Y748" i="43"/>
  <c r="X748" i="43"/>
  <c r="W748" i="43"/>
  <c r="V748" i="43"/>
  <c r="U748" i="43"/>
  <c r="T748" i="43"/>
  <c r="S748" i="43"/>
  <c r="R748" i="43"/>
  <c r="Q748" i="43"/>
  <c r="P748" i="43"/>
  <c r="O748" i="43"/>
  <c r="N748" i="43"/>
  <c r="M748" i="43"/>
  <c r="L748" i="43"/>
  <c r="K748" i="43"/>
  <c r="J748" i="43"/>
  <c r="I748" i="43"/>
  <c r="H748" i="43"/>
  <c r="CC748" i="43" s="1"/>
  <c r="CB747" i="43"/>
  <c r="CA747" i="43"/>
  <c r="BZ747" i="43"/>
  <c r="BY747" i="43"/>
  <c r="BX747" i="43"/>
  <c r="BW747" i="43"/>
  <c r="BV747" i="43"/>
  <c r="BU747" i="43"/>
  <c r="BT747" i="43"/>
  <c r="BS747" i="43"/>
  <c r="BR747" i="43"/>
  <c r="BQ747" i="43"/>
  <c r="BP747" i="43"/>
  <c r="BO747" i="43"/>
  <c r="BN747" i="43"/>
  <c r="BM747" i="43"/>
  <c r="BL747" i="43"/>
  <c r="BK747" i="43"/>
  <c r="BJ747" i="43"/>
  <c r="BI747" i="43"/>
  <c r="BH747" i="43"/>
  <c r="BG747" i="43"/>
  <c r="BF747" i="43"/>
  <c r="BE747" i="43"/>
  <c r="BD747" i="43"/>
  <c r="BC747" i="43"/>
  <c r="BB747" i="43"/>
  <c r="BA747" i="43"/>
  <c r="AZ747" i="43"/>
  <c r="AY747" i="43"/>
  <c r="AX747" i="43"/>
  <c r="AW747" i="43"/>
  <c r="AV747" i="43"/>
  <c r="AU747" i="43"/>
  <c r="AT747" i="43"/>
  <c r="AS747" i="43"/>
  <c r="AR747" i="43"/>
  <c r="AQ747" i="43"/>
  <c r="AP747" i="43"/>
  <c r="AO747" i="43"/>
  <c r="AN747" i="43"/>
  <c r="AM747" i="43"/>
  <c r="AL747" i="43"/>
  <c r="AK747" i="43"/>
  <c r="AJ747" i="43"/>
  <c r="AI747" i="43"/>
  <c r="AH747" i="43"/>
  <c r="AG747" i="43"/>
  <c r="AF747" i="43"/>
  <c r="AE747" i="43"/>
  <c r="AD747" i="43"/>
  <c r="AC747" i="43"/>
  <c r="AB747" i="43"/>
  <c r="AA747" i="43"/>
  <c r="Z747" i="43"/>
  <c r="Y747" i="43"/>
  <c r="X747" i="43"/>
  <c r="W747" i="43"/>
  <c r="V747" i="43"/>
  <c r="U747" i="43"/>
  <c r="T747" i="43"/>
  <c r="S747" i="43"/>
  <c r="R747" i="43"/>
  <c r="Q747" i="43"/>
  <c r="P747" i="43"/>
  <c r="O747" i="43"/>
  <c r="N747" i="43"/>
  <c r="M747" i="43"/>
  <c r="L747" i="43"/>
  <c r="K747" i="43"/>
  <c r="J747" i="43"/>
  <c r="I747" i="43"/>
  <c r="CC747" i="43" s="1"/>
  <c r="H747" i="43"/>
  <c r="CB746" i="43"/>
  <c r="CA746" i="43"/>
  <c r="BZ746" i="43"/>
  <c r="BY746" i="43"/>
  <c r="BX746" i="43"/>
  <c r="BW746" i="43"/>
  <c r="BV746" i="43"/>
  <c r="BU746" i="43"/>
  <c r="BT746" i="43"/>
  <c r="BS746" i="43"/>
  <c r="BR746" i="43"/>
  <c r="BQ746" i="43"/>
  <c r="BP746" i="43"/>
  <c r="BO746" i="43"/>
  <c r="BN746" i="43"/>
  <c r="BM746" i="43"/>
  <c r="BL746" i="43"/>
  <c r="BK746" i="43"/>
  <c r="BJ746" i="43"/>
  <c r="BI746" i="43"/>
  <c r="BH746" i="43"/>
  <c r="BG746" i="43"/>
  <c r="BF746" i="43"/>
  <c r="BE746" i="43"/>
  <c r="BD746" i="43"/>
  <c r="BC746" i="43"/>
  <c r="BB746" i="43"/>
  <c r="BA746" i="43"/>
  <c r="AZ746" i="43"/>
  <c r="AY746" i="43"/>
  <c r="AX746" i="43"/>
  <c r="AW746" i="43"/>
  <c r="AV746" i="43"/>
  <c r="AU746" i="43"/>
  <c r="AT746" i="43"/>
  <c r="AS746" i="43"/>
  <c r="AR746" i="43"/>
  <c r="AQ746" i="43"/>
  <c r="AP746" i="43"/>
  <c r="AO746" i="43"/>
  <c r="AN746" i="43"/>
  <c r="AM746" i="43"/>
  <c r="AL746" i="43"/>
  <c r="AK746" i="43"/>
  <c r="AJ746" i="43"/>
  <c r="AI746" i="43"/>
  <c r="AH746" i="43"/>
  <c r="AG746" i="43"/>
  <c r="AF746" i="43"/>
  <c r="AE746" i="43"/>
  <c r="AD746" i="43"/>
  <c r="AC746" i="43"/>
  <c r="AB746" i="43"/>
  <c r="AA746" i="43"/>
  <c r="Z746" i="43"/>
  <c r="Y746" i="43"/>
  <c r="X746" i="43"/>
  <c r="W746" i="43"/>
  <c r="V746" i="43"/>
  <c r="U746" i="43"/>
  <c r="T746" i="43"/>
  <c r="S746" i="43"/>
  <c r="R746" i="43"/>
  <c r="Q746" i="43"/>
  <c r="P746" i="43"/>
  <c r="O746" i="43"/>
  <c r="N746" i="43"/>
  <c r="M746" i="43"/>
  <c r="L746" i="43"/>
  <c r="K746" i="43"/>
  <c r="J746" i="43"/>
  <c r="I746" i="43"/>
  <c r="CC746" i="43" s="1"/>
  <c r="H746" i="43"/>
  <c r="CB745" i="43"/>
  <c r="CA745" i="43"/>
  <c r="BZ745" i="43"/>
  <c r="BY745" i="43"/>
  <c r="BX745" i="43"/>
  <c r="BW745" i="43"/>
  <c r="BV745" i="43"/>
  <c r="BU745" i="43"/>
  <c r="BT745" i="43"/>
  <c r="BS745" i="43"/>
  <c r="BR745" i="43"/>
  <c r="BQ745" i="43"/>
  <c r="BP745" i="43"/>
  <c r="BO745" i="43"/>
  <c r="BN745" i="43"/>
  <c r="BM745" i="43"/>
  <c r="BL745" i="43"/>
  <c r="BK745" i="43"/>
  <c r="BJ745" i="43"/>
  <c r="BI745" i="43"/>
  <c r="BH745" i="43"/>
  <c r="BG745" i="43"/>
  <c r="BF745" i="43"/>
  <c r="BE745" i="43"/>
  <c r="BD745" i="43"/>
  <c r="BC745" i="43"/>
  <c r="BB745" i="43"/>
  <c r="BA745" i="43"/>
  <c r="AZ745" i="43"/>
  <c r="AY745" i="43"/>
  <c r="AX745" i="43"/>
  <c r="AW745" i="43"/>
  <c r="AV745" i="43"/>
  <c r="AU745" i="43"/>
  <c r="AT745" i="43"/>
  <c r="AS745" i="43"/>
  <c r="AR745" i="43"/>
  <c r="AQ745" i="43"/>
  <c r="AP745" i="43"/>
  <c r="AO745" i="43"/>
  <c r="AN745" i="43"/>
  <c r="AM745" i="43"/>
  <c r="AL745" i="43"/>
  <c r="AK745" i="43"/>
  <c r="AJ745" i="43"/>
  <c r="AI745" i="43"/>
  <c r="AH745" i="43"/>
  <c r="AG745" i="43"/>
  <c r="AF745" i="43"/>
  <c r="AE745" i="43"/>
  <c r="AD745" i="43"/>
  <c r="AC745" i="43"/>
  <c r="AB745" i="43"/>
  <c r="AA745" i="43"/>
  <c r="Z745" i="43"/>
  <c r="Y745" i="43"/>
  <c r="X745" i="43"/>
  <c r="W745" i="43"/>
  <c r="V745" i="43"/>
  <c r="U745" i="43"/>
  <c r="T745" i="43"/>
  <c r="S745" i="43"/>
  <c r="R745" i="43"/>
  <c r="Q745" i="43"/>
  <c r="P745" i="43"/>
  <c r="O745" i="43"/>
  <c r="N745" i="43"/>
  <c r="M745" i="43"/>
  <c r="L745" i="43"/>
  <c r="K745" i="43"/>
  <c r="J745" i="43"/>
  <c r="I745" i="43"/>
  <c r="H745" i="43"/>
  <c r="CC745" i="43" s="1"/>
  <c r="CB744" i="43"/>
  <c r="CA744" i="43"/>
  <c r="BZ744" i="43"/>
  <c r="BY744" i="43"/>
  <c r="BX744" i="43"/>
  <c r="BW744" i="43"/>
  <c r="BV744" i="43"/>
  <c r="BU744" i="43"/>
  <c r="BT744" i="43"/>
  <c r="BS744" i="43"/>
  <c r="BR744" i="43"/>
  <c r="BQ744" i="43"/>
  <c r="BP744" i="43"/>
  <c r="BO744" i="43"/>
  <c r="BN744" i="43"/>
  <c r="BM744" i="43"/>
  <c r="BL744" i="43"/>
  <c r="BK744" i="43"/>
  <c r="BJ744" i="43"/>
  <c r="BI744" i="43"/>
  <c r="BH744" i="43"/>
  <c r="BG744" i="43"/>
  <c r="BF744" i="43"/>
  <c r="BE744" i="43"/>
  <c r="BD744" i="43"/>
  <c r="BC744" i="43"/>
  <c r="BB744" i="43"/>
  <c r="BA744" i="43"/>
  <c r="AZ744" i="43"/>
  <c r="AY744" i="43"/>
  <c r="AX744" i="43"/>
  <c r="AW744" i="43"/>
  <c r="AV744" i="43"/>
  <c r="AU744" i="43"/>
  <c r="AT744" i="43"/>
  <c r="AS744" i="43"/>
  <c r="AR744" i="43"/>
  <c r="AQ744" i="43"/>
  <c r="AP744" i="43"/>
  <c r="AO744" i="43"/>
  <c r="AN744" i="43"/>
  <c r="AM744" i="43"/>
  <c r="AL744" i="43"/>
  <c r="AK744" i="43"/>
  <c r="AJ744" i="43"/>
  <c r="AI744" i="43"/>
  <c r="AH744" i="43"/>
  <c r="AG744" i="43"/>
  <c r="AF744" i="43"/>
  <c r="AE744" i="43"/>
  <c r="AD744" i="43"/>
  <c r="AC744" i="43"/>
  <c r="AB744" i="43"/>
  <c r="AA744" i="43"/>
  <c r="Z744" i="43"/>
  <c r="Y744" i="43"/>
  <c r="X744" i="43"/>
  <c r="W744" i="43"/>
  <c r="V744" i="43"/>
  <c r="U744" i="43"/>
  <c r="T744" i="43"/>
  <c r="S744" i="43"/>
  <c r="R744" i="43"/>
  <c r="Q744" i="43"/>
  <c r="P744" i="43"/>
  <c r="O744" i="43"/>
  <c r="N744" i="43"/>
  <c r="M744" i="43"/>
  <c r="L744" i="43"/>
  <c r="K744" i="43"/>
  <c r="J744" i="43"/>
  <c r="I744" i="43"/>
  <c r="H744" i="43"/>
  <c r="CC744" i="43" s="1"/>
  <c r="CB743" i="43"/>
  <c r="CA743" i="43"/>
  <c r="BZ743" i="43"/>
  <c r="BY743" i="43"/>
  <c r="BX743" i="43"/>
  <c r="BW743" i="43"/>
  <c r="BV743" i="43"/>
  <c r="BU743" i="43"/>
  <c r="BT743" i="43"/>
  <c r="BS743" i="43"/>
  <c r="BR743" i="43"/>
  <c r="BQ743" i="43"/>
  <c r="BP743" i="43"/>
  <c r="BO743" i="43"/>
  <c r="BN743" i="43"/>
  <c r="BM743" i="43"/>
  <c r="BL743" i="43"/>
  <c r="BK743" i="43"/>
  <c r="BJ743" i="43"/>
  <c r="BI743" i="43"/>
  <c r="BH743" i="43"/>
  <c r="BG743" i="43"/>
  <c r="BF743" i="43"/>
  <c r="BE743" i="43"/>
  <c r="BD743" i="43"/>
  <c r="BC743" i="43"/>
  <c r="BB743" i="43"/>
  <c r="BA743" i="43"/>
  <c r="AZ743" i="43"/>
  <c r="AY743" i="43"/>
  <c r="AX743" i="43"/>
  <c r="AW743" i="43"/>
  <c r="AV743" i="43"/>
  <c r="AU743" i="43"/>
  <c r="AT743" i="43"/>
  <c r="AS743" i="43"/>
  <c r="AR743" i="43"/>
  <c r="AQ743" i="43"/>
  <c r="AP743" i="43"/>
  <c r="AO743" i="43"/>
  <c r="AN743" i="43"/>
  <c r="AM743" i="43"/>
  <c r="AL743" i="43"/>
  <c r="AK743" i="43"/>
  <c r="AJ743" i="43"/>
  <c r="AI743" i="43"/>
  <c r="AH743" i="43"/>
  <c r="AG743" i="43"/>
  <c r="AF743" i="43"/>
  <c r="AE743" i="43"/>
  <c r="AD743" i="43"/>
  <c r="AC743" i="43"/>
  <c r="AB743" i="43"/>
  <c r="AA743" i="43"/>
  <c r="Z743" i="43"/>
  <c r="Y743" i="43"/>
  <c r="X743" i="43"/>
  <c r="W743" i="43"/>
  <c r="V743" i="43"/>
  <c r="U743" i="43"/>
  <c r="T743" i="43"/>
  <c r="S743" i="43"/>
  <c r="R743" i="43"/>
  <c r="Q743" i="43"/>
  <c r="P743" i="43"/>
  <c r="O743" i="43"/>
  <c r="N743" i="43"/>
  <c r="M743" i="43"/>
  <c r="L743" i="43"/>
  <c r="K743" i="43"/>
  <c r="J743" i="43"/>
  <c r="I743" i="43"/>
  <c r="CC743" i="43" s="1"/>
  <c r="H743" i="43"/>
  <c r="CB742" i="43"/>
  <c r="CA742" i="43"/>
  <c r="BZ742" i="43"/>
  <c r="BY742" i="43"/>
  <c r="BX742" i="43"/>
  <c r="BW742" i="43"/>
  <c r="BV742" i="43"/>
  <c r="BU742" i="43"/>
  <c r="BT742" i="43"/>
  <c r="BS742" i="43"/>
  <c r="BR742" i="43"/>
  <c r="BQ742" i="43"/>
  <c r="BP742" i="43"/>
  <c r="BO742" i="43"/>
  <c r="BN742" i="43"/>
  <c r="BM742" i="43"/>
  <c r="BL742" i="43"/>
  <c r="BK742" i="43"/>
  <c r="BJ742" i="43"/>
  <c r="BI742" i="43"/>
  <c r="BH742" i="43"/>
  <c r="BG742" i="43"/>
  <c r="BF742" i="43"/>
  <c r="BE742" i="43"/>
  <c r="BD742" i="43"/>
  <c r="BC742" i="43"/>
  <c r="BB742" i="43"/>
  <c r="BA742" i="43"/>
  <c r="AZ742" i="43"/>
  <c r="AY742" i="43"/>
  <c r="AX742" i="43"/>
  <c r="AW742" i="43"/>
  <c r="AV742" i="43"/>
  <c r="AU742" i="43"/>
  <c r="AT742" i="43"/>
  <c r="AS742" i="43"/>
  <c r="AR742" i="43"/>
  <c r="AQ742" i="43"/>
  <c r="AP742" i="43"/>
  <c r="AO742" i="43"/>
  <c r="AN742" i="43"/>
  <c r="AM742" i="43"/>
  <c r="AL742" i="43"/>
  <c r="AK742" i="43"/>
  <c r="AJ742" i="43"/>
  <c r="AI742" i="43"/>
  <c r="AH742" i="43"/>
  <c r="AG742" i="43"/>
  <c r="AF742" i="43"/>
  <c r="AE742" i="43"/>
  <c r="AD742" i="43"/>
  <c r="AC742" i="43"/>
  <c r="AB742" i="43"/>
  <c r="AA742" i="43"/>
  <c r="Z742" i="43"/>
  <c r="Y742" i="43"/>
  <c r="X742" i="43"/>
  <c r="W742" i="43"/>
  <c r="V742" i="43"/>
  <c r="U742" i="43"/>
  <c r="T742" i="43"/>
  <c r="S742" i="43"/>
  <c r="R742" i="43"/>
  <c r="Q742" i="43"/>
  <c r="P742" i="43"/>
  <c r="O742" i="43"/>
  <c r="N742" i="43"/>
  <c r="M742" i="43"/>
  <c r="L742" i="43"/>
  <c r="K742" i="43"/>
  <c r="J742" i="43"/>
  <c r="I742" i="43"/>
  <c r="H742" i="43"/>
  <c r="CC742" i="43" s="1"/>
  <c r="CB741" i="43"/>
  <c r="CA741" i="43"/>
  <c r="BZ741" i="43"/>
  <c r="BY741" i="43"/>
  <c r="BX741" i="43"/>
  <c r="BW741" i="43"/>
  <c r="BV741" i="43"/>
  <c r="BU741" i="43"/>
  <c r="BT741" i="43"/>
  <c r="BS741" i="43"/>
  <c r="BR741" i="43"/>
  <c r="BQ741" i="43"/>
  <c r="BP741" i="43"/>
  <c r="BO741" i="43"/>
  <c r="BN741" i="43"/>
  <c r="BM741" i="43"/>
  <c r="BL741" i="43"/>
  <c r="BK741" i="43"/>
  <c r="BJ741" i="43"/>
  <c r="BI741" i="43"/>
  <c r="BH741" i="43"/>
  <c r="BG741" i="43"/>
  <c r="BF741" i="43"/>
  <c r="BE741" i="43"/>
  <c r="BD741" i="43"/>
  <c r="BC741" i="43"/>
  <c r="BB741" i="43"/>
  <c r="BA741" i="43"/>
  <c r="AZ741" i="43"/>
  <c r="AY741" i="43"/>
  <c r="AX741" i="43"/>
  <c r="AW741" i="43"/>
  <c r="AV741" i="43"/>
  <c r="AU741" i="43"/>
  <c r="AT741" i="43"/>
  <c r="AS741" i="43"/>
  <c r="AR741" i="43"/>
  <c r="AQ741" i="43"/>
  <c r="AP741" i="43"/>
  <c r="AO741" i="43"/>
  <c r="AN741" i="43"/>
  <c r="AM741" i="43"/>
  <c r="AL741" i="43"/>
  <c r="AK741" i="43"/>
  <c r="AJ741" i="43"/>
  <c r="AI741" i="43"/>
  <c r="AH741" i="43"/>
  <c r="AG741" i="43"/>
  <c r="AF741" i="43"/>
  <c r="AE741" i="43"/>
  <c r="AD741" i="43"/>
  <c r="AC741" i="43"/>
  <c r="AB741" i="43"/>
  <c r="AA741" i="43"/>
  <c r="Z741" i="43"/>
  <c r="Y741" i="43"/>
  <c r="X741" i="43"/>
  <c r="W741" i="43"/>
  <c r="V741" i="43"/>
  <c r="U741" i="43"/>
  <c r="T741" i="43"/>
  <c r="S741" i="43"/>
  <c r="R741" i="43"/>
  <c r="Q741" i="43"/>
  <c r="P741" i="43"/>
  <c r="O741" i="43"/>
  <c r="N741" i="43"/>
  <c r="M741" i="43"/>
  <c r="L741" i="43"/>
  <c r="K741" i="43"/>
  <c r="J741" i="43"/>
  <c r="I741" i="43"/>
  <c r="CC741" i="43" s="1"/>
  <c r="H741" i="43"/>
  <c r="CB740" i="43"/>
  <c r="CA740" i="43"/>
  <c r="BZ740" i="43"/>
  <c r="BY740" i="43"/>
  <c r="BX740" i="43"/>
  <c r="BW740" i="43"/>
  <c r="BV740" i="43"/>
  <c r="BU740" i="43"/>
  <c r="BT740" i="43"/>
  <c r="BS740" i="43"/>
  <c r="BR740" i="43"/>
  <c r="BQ740" i="43"/>
  <c r="BP740" i="43"/>
  <c r="BO740" i="43"/>
  <c r="BN740" i="43"/>
  <c r="BM740" i="43"/>
  <c r="BL740" i="43"/>
  <c r="BK740" i="43"/>
  <c r="BJ740" i="43"/>
  <c r="BI740" i="43"/>
  <c r="BH740" i="43"/>
  <c r="BG740" i="43"/>
  <c r="BF740" i="43"/>
  <c r="BE740" i="43"/>
  <c r="BD740" i="43"/>
  <c r="BC740" i="43"/>
  <c r="BB740" i="43"/>
  <c r="BA740" i="43"/>
  <c r="AZ740" i="43"/>
  <c r="AY740" i="43"/>
  <c r="AX740" i="43"/>
  <c r="AW740" i="43"/>
  <c r="AV740" i="43"/>
  <c r="AU740" i="43"/>
  <c r="AT740" i="43"/>
  <c r="AS740" i="43"/>
  <c r="AR740" i="43"/>
  <c r="AQ740" i="43"/>
  <c r="AP740" i="43"/>
  <c r="AO740" i="43"/>
  <c r="AN740" i="43"/>
  <c r="AM740" i="43"/>
  <c r="AL740" i="43"/>
  <c r="AK740" i="43"/>
  <c r="AJ740" i="43"/>
  <c r="AI740" i="43"/>
  <c r="AH740" i="43"/>
  <c r="AG740" i="43"/>
  <c r="AF740" i="43"/>
  <c r="AE740" i="43"/>
  <c r="AD740" i="43"/>
  <c r="AC740" i="43"/>
  <c r="AB740" i="43"/>
  <c r="AA740" i="43"/>
  <c r="Z740" i="43"/>
  <c r="Y740" i="43"/>
  <c r="X740" i="43"/>
  <c r="W740" i="43"/>
  <c r="V740" i="43"/>
  <c r="U740" i="43"/>
  <c r="T740" i="43"/>
  <c r="S740" i="43"/>
  <c r="R740" i="43"/>
  <c r="Q740" i="43"/>
  <c r="P740" i="43"/>
  <c r="O740" i="43"/>
  <c r="N740" i="43"/>
  <c r="M740" i="43"/>
  <c r="L740" i="43"/>
  <c r="K740" i="43"/>
  <c r="J740" i="43"/>
  <c r="I740" i="43"/>
  <c r="CC740" i="43" s="1"/>
  <c r="H740" i="43"/>
  <c r="CB739" i="43"/>
  <c r="CA739" i="43"/>
  <c r="BZ739" i="43"/>
  <c r="BY739" i="43"/>
  <c r="BX739" i="43"/>
  <c r="BW739" i="43"/>
  <c r="BV739" i="43"/>
  <c r="BU739" i="43"/>
  <c r="BT739" i="43"/>
  <c r="BS739" i="43"/>
  <c r="BR739" i="43"/>
  <c r="BQ739" i="43"/>
  <c r="BP739" i="43"/>
  <c r="BO739" i="43"/>
  <c r="BN739" i="43"/>
  <c r="BM739" i="43"/>
  <c r="BL739" i="43"/>
  <c r="BK739" i="43"/>
  <c r="BJ739" i="43"/>
  <c r="BI739" i="43"/>
  <c r="BH739" i="43"/>
  <c r="BG739" i="43"/>
  <c r="BF739" i="43"/>
  <c r="BE739" i="43"/>
  <c r="BD739" i="43"/>
  <c r="BC739" i="43"/>
  <c r="BB739" i="43"/>
  <c r="BA739" i="43"/>
  <c r="AZ739" i="43"/>
  <c r="AY739" i="43"/>
  <c r="AX739" i="43"/>
  <c r="AW739" i="43"/>
  <c r="AV739" i="43"/>
  <c r="AU739" i="43"/>
  <c r="AT739" i="43"/>
  <c r="AS739" i="43"/>
  <c r="AR739" i="43"/>
  <c r="AQ739" i="43"/>
  <c r="AP739" i="43"/>
  <c r="AO739" i="43"/>
  <c r="AN739" i="43"/>
  <c r="AM739" i="43"/>
  <c r="AL739" i="43"/>
  <c r="AK739" i="43"/>
  <c r="AJ739" i="43"/>
  <c r="AI739" i="43"/>
  <c r="AH739" i="43"/>
  <c r="AG739" i="43"/>
  <c r="AF739" i="43"/>
  <c r="AE739" i="43"/>
  <c r="AD739" i="43"/>
  <c r="AC739" i="43"/>
  <c r="AB739" i="43"/>
  <c r="AA739" i="43"/>
  <c r="Z739" i="43"/>
  <c r="Y739" i="43"/>
  <c r="X739" i="43"/>
  <c r="W739" i="43"/>
  <c r="V739" i="43"/>
  <c r="U739" i="43"/>
  <c r="T739" i="43"/>
  <c r="S739" i="43"/>
  <c r="R739" i="43"/>
  <c r="Q739" i="43"/>
  <c r="P739" i="43"/>
  <c r="O739" i="43"/>
  <c r="N739" i="43"/>
  <c r="M739" i="43"/>
  <c r="L739" i="43"/>
  <c r="K739" i="43"/>
  <c r="J739" i="43"/>
  <c r="I739" i="43"/>
  <c r="H739" i="43"/>
  <c r="CC739" i="43" s="1"/>
  <c r="CB738" i="43"/>
  <c r="CA738" i="43"/>
  <c r="BZ738" i="43"/>
  <c r="BY738" i="43"/>
  <c r="BX738" i="43"/>
  <c r="BW738" i="43"/>
  <c r="BV738" i="43"/>
  <c r="BU738" i="43"/>
  <c r="BT738" i="43"/>
  <c r="BS738" i="43"/>
  <c r="BR738" i="43"/>
  <c r="BQ738" i="43"/>
  <c r="BP738" i="43"/>
  <c r="BO738" i="43"/>
  <c r="BN738" i="43"/>
  <c r="BM738" i="43"/>
  <c r="BL738" i="43"/>
  <c r="BK738" i="43"/>
  <c r="BJ738" i="43"/>
  <c r="BI738" i="43"/>
  <c r="BH738" i="43"/>
  <c r="BG738" i="43"/>
  <c r="BF738" i="43"/>
  <c r="BE738" i="43"/>
  <c r="BD738" i="43"/>
  <c r="BC738" i="43"/>
  <c r="BB738" i="43"/>
  <c r="BA738" i="43"/>
  <c r="AZ738" i="43"/>
  <c r="AY738" i="43"/>
  <c r="AX738" i="43"/>
  <c r="AW738" i="43"/>
  <c r="AV738" i="43"/>
  <c r="AU738" i="43"/>
  <c r="AT738" i="43"/>
  <c r="AS738" i="43"/>
  <c r="AR738" i="43"/>
  <c r="AQ738" i="43"/>
  <c r="AP738" i="43"/>
  <c r="AO738" i="43"/>
  <c r="AN738" i="43"/>
  <c r="AM738" i="43"/>
  <c r="AL738" i="43"/>
  <c r="AK738" i="43"/>
  <c r="AJ738" i="43"/>
  <c r="AI738" i="43"/>
  <c r="AH738" i="43"/>
  <c r="AG738" i="43"/>
  <c r="AF738" i="43"/>
  <c r="AE738" i="43"/>
  <c r="AD738" i="43"/>
  <c r="AC738" i="43"/>
  <c r="AB738" i="43"/>
  <c r="AA738" i="43"/>
  <c r="Z738" i="43"/>
  <c r="Y738" i="43"/>
  <c r="X738" i="43"/>
  <c r="W738" i="43"/>
  <c r="V738" i="43"/>
  <c r="U738" i="43"/>
  <c r="T738" i="43"/>
  <c r="S738" i="43"/>
  <c r="R738" i="43"/>
  <c r="Q738" i="43"/>
  <c r="P738" i="43"/>
  <c r="O738" i="43"/>
  <c r="N738" i="43"/>
  <c r="M738" i="43"/>
  <c r="L738" i="43"/>
  <c r="K738" i="43"/>
  <c r="J738" i="43"/>
  <c r="I738" i="43"/>
  <c r="H738" i="43"/>
  <c r="CC738" i="43" s="1"/>
  <c r="CB737" i="43"/>
  <c r="CA737" i="43"/>
  <c r="BZ737" i="43"/>
  <c r="BY737" i="43"/>
  <c r="BX737" i="43"/>
  <c r="BW737" i="43"/>
  <c r="BV737" i="43"/>
  <c r="BU737" i="43"/>
  <c r="BT737" i="43"/>
  <c r="BS737" i="43"/>
  <c r="BR737" i="43"/>
  <c r="BQ737" i="43"/>
  <c r="BP737" i="43"/>
  <c r="BO737" i="43"/>
  <c r="BN737" i="43"/>
  <c r="BM737" i="43"/>
  <c r="BL737" i="43"/>
  <c r="BK737" i="43"/>
  <c r="BJ737" i="43"/>
  <c r="BI737" i="43"/>
  <c r="BH737" i="43"/>
  <c r="BG737" i="43"/>
  <c r="BF737" i="43"/>
  <c r="BE737" i="43"/>
  <c r="BD737" i="43"/>
  <c r="BC737" i="43"/>
  <c r="BB737" i="43"/>
  <c r="BA737" i="43"/>
  <c r="AZ737" i="43"/>
  <c r="AY737" i="43"/>
  <c r="AX737" i="43"/>
  <c r="AW737" i="43"/>
  <c r="AV737" i="43"/>
  <c r="AU737" i="43"/>
  <c r="AT737" i="43"/>
  <c r="AS737" i="43"/>
  <c r="AR737" i="43"/>
  <c r="AQ737" i="43"/>
  <c r="AP737" i="43"/>
  <c r="AO737" i="43"/>
  <c r="AN737" i="43"/>
  <c r="AM737" i="43"/>
  <c r="AL737" i="43"/>
  <c r="AK737" i="43"/>
  <c r="AJ737" i="43"/>
  <c r="AI737" i="43"/>
  <c r="AH737" i="43"/>
  <c r="AG737" i="43"/>
  <c r="AF737" i="43"/>
  <c r="AE737" i="43"/>
  <c r="AD737" i="43"/>
  <c r="AC737" i="43"/>
  <c r="AB737" i="43"/>
  <c r="AA737" i="43"/>
  <c r="Z737" i="43"/>
  <c r="Y737" i="43"/>
  <c r="X737" i="43"/>
  <c r="W737" i="43"/>
  <c r="V737" i="43"/>
  <c r="U737" i="43"/>
  <c r="T737" i="43"/>
  <c r="S737" i="43"/>
  <c r="R737" i="43"/>
  <c r="Q737" i="43"/>
  <c r="P737" i="43"/>
  <c r="O737" i="43"/>
  <c r="N737" i="43"/>
  <c r="M737" i="43"/>
  <c r="L737" i="43"/>
  <c r="K737" i="43"/>
  <c r="J737" i="43"/>
  <c r="I737" i="43"/>
  <c r="CC737" i="43" s="1"/>
  <c r="H737" i="43"/>
  <c r="CB736" i="43"/>
  <c r="CA736" i="43"/>
  <c r="BZ736" i="43"/>
  <c r="BY736" i="43"/>
  <c r="BX736" i="43"/>
  <c r="BW736" i="43"/>
  <c r="BV736" i="43"/>
  <c r="BU736" i="43"/>
  <c r="BT736" i="43"/>
  <c r="BS736" i="43"/>
  <c r="BR736" i="43"/>
  <c r="BQ736" i="43"/>
  <c r="BP736" i="43"/>
  <c r="BO736" i="43"/>
  <c r="BN736" i="43"/>
  <c r="BM736" i="43"/>
  <c r="BL736" i="43"/>
  <c r="BK736" i="43"/>
  <c r="BJ736" i="43"/>
  <c r="BI736" i="43"/>
  <c r="BH736" i="43"/>
  <c r="BG736" i="43"/>
  <c r="BF736" i="43"/>
  <c r="BE736" i="43"/>
  <c r="BD736" i="43"/>
  <c r="BC736" i="43"/>
  <c r="BB736" i="43"/>
  <c r="BA736" i="43"/>
  <c r="AZ736" i="43"/>
  <c r="AY736" i="43"/>
  <c r="AX736" i="43"/>
  <c r="AW736" i="43"/>
  <c r="AV736" i="43"/>
  <c r="AU736" i="43"/>
  <c r="AT736" i="43"/>
  <c r="AS736" i="43"/>
  <c r="AR736" i="43"/>
  <c r="AQ736" i="43"/>
  <c r="AP736" i="43"/>
  <c r="AO736" i="43"/>
  <c r="AN736" i="43"/>
  <c r="AM736" i="43"/>
  <c r="AL736" i="43"/>
  <c r="AK736" i="43"/>
  <c r="AJ736" i="43"/>
  <c r="AI736" i="43"/>
  <c r="AH736" i="43"/>
  <c r="AG736" i="43"/>
  <c r="AF736" i="43"/>
  <c r="AE736" i="43"/>
  <c r="AD736" i="43"/>
  <c r="AC736" i="43"/>
  <c r="AB736" i="43"/>
  <c r="AA736" i="43"/>
  <c r="Z736" i="43"/>
  <c r="Y736" i="43"/>
  <c r="X736" i="43"/>
  <c r="W736" i="43"/>
  <c r="V736" i="43"/>
  <c r="U736" i="43"/>
  <c r="T736" i="43"/>
  <c r="S736" i="43"/>
  <c r="R736" i="43"/>
  <c r="Q736" i="43"/>
  <c r="P736" i="43"/>
  <c r="O736" i="43"/>
  <c r="N736" i="43"/>
  <c r="M736" i="43"/>
  <c r="L736" i="43"/>
  <c r="K736" i="43"/>
  <c r="J736" i="43"/>
  <c r="I736" i="43"/>
  <c r="H736" i="43"/>
  <c r="CC736" i="43" s="1"/>
  <c r="CB735" i="43"/>
  <c r="CA735" i="43"/>
  <c r="BZ735" i="43"/>
  <c r="BY735" i="43"/>
  <c r="BX735" i="43"/>
  <c r="BW735" i="43"/>
  <c r="BV735" i="43"/>
  <c r="BU735" i="43"/>
  <c r="BT735" i="43"/>
  <c r="BS735" i="43"/>
  <c r="BR735" i="43"/>
  <c r="BQ735" i="43"/>
  <c r="BP735" i="43"/>
  <c r="BO735" i="43"/>
  <c r="BN735" i="43"/>
  <c r="BM735" i="43"/>
  <c r="BL735" i="43"/>
  <c r="BK735" i="43"/>
  <c r="BJ735" i="43"/>
  <c r="BI735" i="43"/>
  <c r="BH735" i="43"/>
  <c r="BG735" i="43"/>
  <c r="BF735" i="43"/>
  <c r="BE735" i="43"/>
  <c r="BD735" i="43"/>
  <c r="BC735" i="43"/>
  <c r="BB735" i="43"/>
  <c r="BA735" i="43"/>
  <c r="AZ735" i="43"/>
  <c r="AY735" i="43"/>
  <c r="AX735" i="43"/>
  <c r="AW735" i="43"/>
  <c r="AV735" i="43"/>
  <c r="AU735" i="43"/>
  <c r="AT735" i="43"/>
  <c r="AS735" i="43"/>
  <c r="AR735" i="43"/>
  <c r="AQ735" i="43"/>
  <c r="AP735" i="43"/>
  <c r="AO735" i="43"/>
  <c r="AN735" i="43"/>
  <c r="AM735" i="43"/>
  <c r="AL735" i="43"/>
  <c r="AK735" i="43"/>
  <c r="AJ735" i="43"/>
  <c r="AI735" i="43"/>
  <c r="AH735" i="43"/>
  <c r="AG735" i="43"/>
  <c r="AF735" i="43"/>
  <c r="AE735" i="43"/>
  <c r="AD735" i="43"/>
  <c r="AC735" i="43"/>
  <c r="AB735" i="43"/>
  <c r="AA735" i="43"/>
  <c r="Z735" i="43"/>
  <c r="Y735" i="43"/>
  <c r="X735" i="43"/>
  <c r="W735" i="43"/>
  <c r="V735" i="43"/>
  <c r="U735" i="43"/>
  <c r="T735" i="43"/>
  <c r="S735" i="43"/>
  <c r="R735" i="43"/>
  <c r="Q735" i="43"/>
  <c r="P735" i="43"/>
  <c r="O735" i="43"/>
  <c r="N735" i="43"/>
  <c r="M735" i="43"/>
  <c r="L735" i="43"/>
  <c r="K735" i="43"/>
  <c r="J735" i="43"/>
  <c r="I735" i="43"/>
  <c r="CC735" i="43" s="1"/>
  <c r="H735" i="43"/>
  <c r="CB734" i="43"/>
  <c r="CA734" i="43"/>
  <c r="BZ734" i="43"/>
  <c r="BY734" i="43"/>
  <c r="BX734" i="43"/>
  <c r="BW734" i="43"/>
  <c r="BV734" i="43"/>
  <c r="BU734" i="43"/>
  <c r="BT734" i="43"/>
  <c r="BS734" i="43"/>
  <c r="BR734" i="43"/>
  <c r="BQ734" i="43"/>
  <c r="BP734" i="43"/>
  <c r="BO734" i="43"/>
  <c r="BN734" i="43"/>
  <c r="BM734" i="43"/>
  <c r="BL734" i="43"/>
  <c r="BK734" i="43"/>
  <c r="BJ734" i="43"/>
  <c r="BI734" i="43"/>
  <c r="BH734" i="43"/>
  <c r="BG734" i="43"/>
  <c r="BF734" i="43"/>
  <c r="BE734" i="43"/>
  <c r="BD734" i="43"/>
  <c r="BC734" i="43"/>
  <c r="BB734" i="43"/>
  <c r="BA734" i="43"/>
  <c r="AZ734" i="43"/>
  <c r="AY734" i="43"/>
  <c r="AX734" i="43"/>
  <c r="AW734" i="43"/>
  <c r="AV734" i="43"/>
  <c r="AU734" i="43"/>
  <c r="AT734" i="43"/>
  <c r="AS734" i="43"/>
  <c r="AR734" i="43"/>
  <c r="AQ734" i="43"/>
  <c r="AP734" i="43"/>
  <c r="AO734" i="43"/>
  <c r="AN734" i="43"/>
  <c r="AM734" i="43"/>
  <c r="AL734" i="43"/>
  <c r="AK734" i="43"/>
  <c r="AJ734" i="43"/>
  <c r="AI734" i="43"/>
  <c r="AH734" i="43"/>
  <c r="AG734" i="43"/>
  <c r="AF734" i="43"/>
  <c r="AE734" i="43"/>
  <c r="AD734" i="43"/>
  <c r="AC734" i="43"/>
  <c r="AB734" i="43"/>
  <c r="AA734" i="43"/>
  <c r="Z734" i="43"/>
  <c r="Y734" i="43"/>
  <c r="X734" i="43"/>
  <c r="W734" i="43"/>
  <c r="V734" i="43"/>
  <c r="U734" i="43"/>
  <c r="T734" i="43"/>
  <c r="S734" i="43"/>
  <c r="R734" i="43"/>
  <c r="Q734" i="43"/>
  <c r="P734" i="43"/>
  <c r="O734" i="43"/>
  <c r="N734" i="43"/>
  <c r="M734" i="43"/>
  <c r="L734" i="43"/>
  <c r="K734" i="43"/>
  <c r="J734" i="43"/>
  <c r="I734" i="43"/>
  <c r="CC734" i="43" s="1"/>
  <c r="H734" i="43"/>
  <c r="CB733" i="43"/>
  <c r="CA733" i="43"/>
  <c r="BZ733" i="43"/>
  <c r="BY733" i="43"/>
  <c r="BX733" i="43"/>
  <c r="BW733" i="43"/>
  <c r="BV733" i="43"/>
  <c r="BU733" i="43"/>
  <c r="BT733" i="43"/>
  <c r="BS733" i="43"/>
  <c r="BR733" i="43"/>
  <c r="BQ733" i="43"/>
  <c r="BP733" i="43"/>
  <c r="BO733" i="43"/>
  <c r="BN733" i="43"/>
  <c r="BM733" i="43"/>
  <c r="BL733" i="43"/>
  <c r="BK733" i="43"/>
  <c r="BJ733" i="43"/>
  <c r="BI733" i="43"/>
  <c r="BH733" i="43"/>
  <c r="BG733" i="43"/>
  <c r="BF733" i="43"/>
  <c r="BE733" i="43"/>
  <c r="BD733" i="43"/>
  <c r="BC733" i="43"/>
  <c r="BB733" i="43"/>
  <c r="BA733" i="43"/>
  <c r="AZ733" i="43"/>
  <c r="AY733" i="43"/>
  <c r="AX733" i="43"/>
  <c r="AW733" i="43"/>
  <c r="AV733" i="43"/>
  <c r="AU733" i="43"/>
  <c r="AT733" i="43"/>
  <c r="AS733" i="43"/>
  <c r="AR733" i="43"/>
  <c r="AQ733" i="43"/>
  <c r="AP733" i="43"/>
  <c r="AO733" i="43"/>
  <c r="AN733" i="43"/>
  <c r="AM733" i="43"/>
  <c r="AL733" i="43"/>
  <c r="AK733" i="43"/>
  <c r="AJ733" i="43"/>
  <c r="AI733" i="43"/>
  <c r="AH733" i="43"/>
  <c r="AG733" i="43"/>
  <c r="AF733" i="43"/>
  <c r="AE733" i="43"/>
  <c r="AD733" i="43"/>
  <c r="AC733" i="43"/>
  <c r="AB733" i="43"/>
  <c r="AA733" i="43"/>
  <c r="Z733" i="43"/>
  <c r="Y733" i="43"/>
  <c r="X733" i="43"/>
  <c r="W733" i="43"/>
  <c r="V733" i="43"/>
  <c r="U733" i="43"/>
  <c r="T733" i="43"/>
  <c r="S733" i="43"/>
  <c r="R733" i="43"/>
  <c r="Q733" i="43"/>
  <c r="P733" i="43"/>
  <c r="O733" i="43"/>
  <c r="N733" i="43"/>
  <c r="M733" i="43"/>
  <c r="L733" i="43"/>
  <c r="K733" i="43"/>
  <c r="J733" i="43"/>
  <c r="I733" i="43"/>
  <c r="H733" i="43"/>
  <c r="CC733" i="43" s="1"/>
  <c r="CB732" i="43"/>
  <c r="CA732" i="43"/>
  <c r="BZ732" i="43"/>
  <c r="BY732" i="43"/>
  <c r="BX732" i="43"/>
  <c r="BW732" i="43"/>
  <c r="BV732" i="43"/>
  <c r="BU732" i="43"/>
  <c r="BT732" i="43"/>
  <c r="BS732" i="43"/>
  <c r="BR732" i="43"/>
  <c r="BQ732" i="43"/>
  <c r="BP732" i="43"/>
  <c r="BO732" i="43"/>
  <c r="BN732" i="43"/>
  <c r="BM732" i="43"/>
  <c r="BL732" i="43"/>
  <c r="BK732" i="43"/>
  <c r="BJ732" i="43"/>
  <c r="BI732" i="43"/>
  <c r="BH732" i="43"/>
  <c r="BG732" i="43"/>
  <c r="BF732" i="43"/>
  <c r="BE732" i="43"/>
  <c r="BD732" i="43"/>
  <c r="BC732" i="43"/>
  <c r="BB732" i="43"/>
  <c r="BA732" i="43"/>
  <c r="AZ732" i="43"/>
  <c r="AY732" i="43"/>
  <c r="AX732" i="43"/>
  <c r="AW732" i="43"/>
  <c r="AV732" i="43"/>
  <c r="AU732" i="43"/>
  <c r="AT732" i="43"/>
  <c r="AS732" i="43"/>
  <c r="AR732" i="43"/>
  <c r="AQ732" i="43"/>
  <c r="AP732" i="43"/>
  <c r="AO732" i="43"/>
  <c r="AN732" i="43"/>
  <c r="AM732" i="43"/>
  <c r="AL732" i="43"/>
  <c r="AK732" i="43"/>
  <c r="AJ732" i="43"/>
  <c r="AI732" i="43"/>
  <c r="AH732" i="43"/>
  <c r="AG732" i="43"/>
  <c r="AF732" i="43"/>
  <c r="AE732" i="43"/>
  <c r="AD732" i="43"/>
  <c r="AC732" i="43"/>
  <c r="AB732" i="43"/>
  <c r="AA732" i="43"/>
  <c r="Z732" i="43"/>
  <c r="Y732" i="43"/>
  <c r="X732" i="43"/>
  <c r="W732" i="43"/>
  <c r="V732" i="43"/>
  <c r="U732" i="43"/>
  <c r="T732" i="43"/>
  <c r="S732" i="43"/>
  <c r="R732" i="43"/>
  <c r="Q732" i="43"/>
  <c r="P732" i="43"/>
  <c r="O732" i="43"/>
  <c r="N732" i="43"/>
  <c r="M732" i="43"/>
  <c r="L732" i="43"/>
  <c r="K732" i="43"/>
  <c r="J732" i="43"/>
  <c r="I732" i="43"/>
  <c r="H732" i="43"/>
  <c r="CC732" i="43" s="1"/>
  <c r="CB731" i="43"/>
  <c r="CA731" i="43"/>
  <c r="BZ731" i="43"/>
  <c r="BY731" i="43"/>
  <c r="BX731" i="43"/>
  <c r="BW731" i="43"/>
  <c r="BV731" i="43"/>
  <c r="BU731" i="43"/>
  <c r="BT731" i="43"/>
  <c r="BS731" i="43"/>
  <c r="BR731" i="43"/>
  <c r="BQ731" i="43"/>
  <c r="BP731" i="43"/>
  <c r="BO731" i="43"/>
  <c r="BN731" i="43"/>
  <c r="BM731" i="43"/>
  <c r="BL731" i="43"/>
  <c r="BK731" i="43"/>
  <c r="BJ731" i="43"/>
  <c r="BI731" i="43"/>
  <c r="BH731" i="43"/>
  <c r="BG731" i="43"/>
  <c r="BF731" i="43"/>
  <c r="BE731" i="43"/>
  <c r="BD731" i="43"/>
  <c r="BC731" i="43"/>
  <c r="BB731" i="43"/>
  <c r="BA731" i="43"/>
  <c r="AZ731" i="43"/>
  <c r="AY731" i="43"/>
  <c r="AX731" i="43"/>
  <c r="AW731" i="43"/>
  <c r="AV731" i="43"/>
  <c r="AU731" i="43"/>
  <c r="AT731" i="43"/>
  <c r="AS731" i="43"/>
  <c r="AR731" i="43"/>
  <c r="AQ731" i="43"/>
  <c r="AP731" i="43"/>
  <c r="AO731" i="43"/>
  <c r="AN731" i="43"/>
  <c r="AM731" i="43"/>
  <c r="AL731" i="43"/>
  <c r="AK731" i="43"/>
  <c r="AJ731" i="43"/>
  <c r="AI731" i="43"/>
  <c r="AH731" i="43"/>
  <c r="AG731" i="43"/>
  <c r="AF731" i="43"/>
  <c r="AE731" i="43"/>
  <c r="AD731" i="43"/>
  <c r="AC731" i="43"/>
  <c r="AB731" i="43"/>
  <c r="AA731" i="43"/>
  <c r="Z731" i="43"/>
  <c r="Y731" i="43"/>
  <c r="X731" i="43"/>
  <c r="W731" i="43"/>
  <c r="V731" i="43"/>
  <c r="U731" i="43"/>
  <c r="T731" i="43"/>
  <c r="S731" i="43"/>
  <c r="R731" i="43"/>
  <c r="Q731" i="43"/>
  <c r="P731" i="43"/>
  <c r="O731" i="43"/>
  <c r="N731" i="43"/>
  <c r="M731" i="43"/>
  <c r="L731" i="43"/>
  <c r="K731" i="43"/>
  <c r="J731" i="43"/>
  <c r="I731" i="43"/>
  <c r="CC731" i="43" s="1"/>
  <c r="H731" i="43"/>
  <c r="CB730" i="43"/>
  <c r="CA730" i="43"/>
  <c r="BZ730" i="43"/>
  <c r="BY730" i="43"/>
  <c r="BX730" i="43"/>
  <c r="BW730" i="43"/>
  <c r="BV730" i="43"/>
  <c r="BU730" i="43"/>
  <c r="BT730" i="43"/>
  <c r="BS730" i="43"/>
  <c r="BR730" i="43"/>
  <c r="BQ730" i="43"/>
  <c r="BP730" i="43"/>
  <c r="BO730" i="43"/>
  <c r="BN730" i="43"/>
  <c r="BM730" i="43"/>
  <c r="BL730" i="43"/>
  <c r="BK730" i="43"/>
  <c r="BJ730" i="43"/>
  <c r="BI730" i="43"/>
  <c r="BH730" i="43"/>
  <c r="BG730" i="43"/>
  <c r="BF730" i="43"/>
  <c r="BE730" i="43"/>
  <c r="BD730" i="43"/>
  <c r="BC730" i="43"/>
  <c r="BB730" i="43"/>
  <c r="BA730" i="43"/>
  <c r="AZ730" i="43"/>
  <c r="AY730" i="43"/>
  <c r="AX730" i="43"/>
  <c r="AW730" i="43"/>
  <c r="AV730" i="43"/>
  <c r="AU730" i="43"/>
  <c r="AT730" i="43"/>
  <c r="AS730" i="43"/>
  <c r="AR730" i="43"/>
  <c r="AQ730" i="43"/>
  <c r="AP730" i="43"/>
  <c r="AO730" i="43"/>
  <c r="AN730" i="43"/>
  <c r="AM730" i="43"/>
  <c r="AL730" i="43"/>
  <c r="AK730" i="43"/>
  <c r="AJ730" i="43"/>
  <c r="AI730" i="43"/>
  <c r="AH730" i="43"/>
  <c r="AG730" i="43"/>
  <c r="AF730" i="43"/>
  <c r="AE730" i="43"/>
  <c r="AD730" i="43"/>
  <c r="AC730" i="43"/>
  <c r="AB730" i="43"/>
  <c r="AA730" i="43"/>
  <c r="Z730" i="43"/>
  <c r="Y730" i="43"/>
  <c r="X730" i="43"/>
  <c r="W730" i="43"/>
  <c r="V730" i="43"/>
  <c r="U730" i="43"/>
  <c r="T730" i="43"/>
  <c r="S730" i="43"/>
  <c r="R730" i="43"/>
  <c r="Q730" i="43"/>
  <c r="P730" i="43"/>
  <c r="O730" i="43"/>
  <c r="N730" i="43"/>
  <c r="M730" i="43"/>
  <c r="L730" i="43"/>
  <c r="K730" i="43"/>
  <c r="J730" i="43"/>
  <c r="I730" i="43"/>
  <c r="H730" i="43"/>
  <c r="CC730" i="43" s="1"/>
  <c r="CB729" i="43"/>
  <c r="CA729" i="43"/>
  <c r="BZ729" i="43"/>
  <c r="BY729" i="43"/>
  <c r="BX729" i="43"/>
  <c r="BW729" i="43"/>
  <c r="BV729" i="43"/>
  <c r="BU729" i="43"/>
  <c r="BT729" i="43"/>
  <c r="BS729" i="43"/>
  <c r="BR729" i="43"/>
  <c r="BQ729" i="43"/>
  <c r="BP729" i="43"/>
  <c r="BO729" i="43"/>
  <c r="BN729" i="43"/>
  <c r="BM729" i="43"/>
  <c r="BL729" i="43"/>
  <c r="BK729" i="43"/>
  <c r="BJ729" i="43"/>
  <c r="BI729" i="43"/>
  <c r="BH729" i="43"/>
  <c r="BG729" i="43"/>
  <c r="BF729" i="43"/>
  <c r="BE729" i="43"/>
  <c r="BD729" i="43"/>
  <c r="BC729" i="43"/>
  <c r="BB729" i="43"/>
  <c r="BA729" i="43"/>
  <c r="AZ729" i="43"/>
  <c r="AY729" i="43"/>
  <c r="AX729" i="43"/>
  <c r="AW729" i="43"/>
  <c r="AV729" i="43"/>
  <c r="AU729" i="43"/>
  <c r="AT729" i="43"/>
  <c r="AS729" i="43"/>
  <c r="AR729" i="43"/>
  <c r="AQ729" i="43"/>
  <c r="AP729" i="43"/>
  <c r="AO729" i="43"/>
  <c r="AN729" i="43"/>
  <c r="AM729" i="43"/>
  <c r="AL729" i="43"/>
  <c r="AK729" i="43"/>
  <c r="AJ729" i="43"/>
  <c r="AI729" i="43"/>
  <c r="AH729" i="43"/>
  <c r="AG729" i="43"/>
  <c r="AF729" i="43"/>
  <c r="AE729" i="43"/>
  <c r="AD729" i="43"/>
  <c r="AC729" i="43"/>
  <c r="AB729" i="43"/>
  <c r="AA729" i="43"/>
  <c r="Z729" i="43"/>
  <c r="Y729" i="43"/>
  <c r="X729" i="43"/>
  <c r="W729" i="43"/>
  <c r="V729" i="43"/>
  <c r="U729" i="43"/>
  <c r="T729" i="43"/>
  <c r="S729" i="43"/>
  <c r="R729" i="43"/>
  <c r="Q729" i="43"/>
  <c r="P729" i="43"/>
  <c r="O729" i="43"/>
  <c r="N729" i="43"/>
  <c r="M729" i="43"/>
  <c r="L729" i="43"/>
  <c r="K729" i="43"/>
  <c r="J729" i="43"/>
  <c r="I729" i="43"/>
  <c r="CC729" i="43" s="1"/>
  <c r="H729" i="43"/>
  <c r="CB728" i="43"/>
  <c r="CA728" i="43"/>
  <c r="BZ728" i="43"/>
  <c r="BY728" i="43"/>
  <c r="BX728" i="43"/>
  <c r="BW728" i="43"/>
  <c r="BV728" i="43"/>
  <c r="BU728" i="43"/>
  <c r="BT728" i="43"/>
  <c r="BS728" i="43"/>
  <c r="BR728" i="43"/>
  <c r="BQ728" i="43"/>
  <c r="BP728" i="43"/>
  <c r="BO728" i="43"/>
  <c r="BN728" i="43"/>
  <c r="BM728" i="43"/>
  <c r="BL728" i="43"/>
  <c r="BK728" i="43"/>
  <c r="BJ728" i="43"/>
  <c r="BI728" i="43"/>
  <c r="BH728" i="43"/>
  <c r="BG728" i="43"/>
  <c r="BF728" i="43"/>
  <c r="BE728" i="43"/>
  <c r="BD728" i="43"/>
  <c r="BC728" i="43"/>
  <c r="BB728" i="43"/>
  <c r="BA728" i="43"/>
  <c r="AZ728" i="43"/>
  <c r="AY728" i="43"/>
  <c r="AX728" i="43"/>
  <c r="AW728" i="43"/>
  <c r="AV728" i="43"/>
  <c r="AU728" i="43"/>
  <c r="AT728" i="43"/>
  <c r="AS728" i="43"/>
  <c r="AR728" i="43"/>
  <c r="AQ728" i="43"/>
  <c r="AP728" i="43"/>
  <c r="AO728" i="43"/>
  <c r="AN728" i="43"/>
  <c r="AM728" i="43"/>
  <c r="AL728" i="43"/>
  <c r="AK728" i="43"/>
  <c r="AJ728" i="43"/>
  <c r="AI728" i="43"/>
  <c r="AH728" i="43"/>
  <c r="AG728" i="43"/>
  <c r="AF728" i="43"/>
  <c r="AE728" i="43"/>
  <c r="AD728" i="43"/>
  <c r="AC728" i="43"/>
  <c r="AB728" i="43"/>
  <c r="AA728" i="43"/>
  <c r="Z728" i="43"/>
  <c r="Y728" i="43"/>
  <c r="X728" i="43"/>
  <c r="W728" i="43"/>
  <c r="V728" i="43"/>
  <c r="U728" i="43"/>
  <c r="T728" i="43"/>
  <c r="S728" i="43"/>
  <c r="R728" i="43"/>
  <c r="Q728" i="43"/>
  <c r="P728" i="43"/>
  <c r="O728" i="43"/>
  <c r="N728" i="43"/>
  <c r="M728" i="43"/>
  <c r="L728" i="43"/>
  <c r="K728" i="43"/>
  <c r="J728" i="43"/>
  <c r="I728" i="43"/>
  <c r="CC728" i="43" s="1"/>
  <c r="H728" i="43"/>
  <c r="CB727" i="43"/>
  <c r="CA727" i="43"/>
  <c r="BZ727" i="43"/>
  <c r="BY727" i="43"/>
  <c r="BX727" i="43"/>
  <c r="BW727" i="43"/>
  <c r="BV727" i="43"/>
  <c r="BU727" i="43"/>
  <c r="BT727" i="43"/>
  <c r="BS727" i="43"/>
  <c r="BR727" i="43"/>
  <c r="BQ727" i="43"/>
  <c r="BP727" i="43"/>
  <c r="BO727" i="43"/>
  <c r="BN727" i="43"/>
  <c r="BM727" i="43"/>
  <c r="BL727" i="43"/>
  <c r="BK727" i="43"/>
  <c r="BJ727" i="43"/>
  <c r="BI727" i="43"/>
  <c r="BH727" i="43"/>
  <c r="BG727" i="43"/>
  <c r="BF727" i="43"/>
  <c r="BE727" i="43"/>
  <c r="BD727" i="43"/>
  <c r="BC727" i="43"/>
  <c r="BB727" i="43"/>
  <c r="BA727" i="43"/>
  <c r="AZ727" i="43"/>
  <c r="AY727" i="43"/>
  <c r="AX727" i="43"/>
  <c r="AW727" i="43"/>
  <c r="AV727" i="43"/>
  <c r="AU727" i="43"/>
  <c r="AT727" i="43"/>
  <c r="AS727" i="43"/>
  <c r="AR727" i="43"/>
  <c r="AQ727" i="43"/>
  <c r="AP727" i="43"/>
  <c r="AO727" i="43"/>
  <c r="AN727" i="43"/>
  <c r="AM727" i="43"/>
  <c r="AL727" i="43"/>
  <c r="AK727" i="43"/>
  <c r="AJ727" i="43"/>
  <c r="AI727" i="43"/>
  <c r="AH727" i="43"/>
  <c r="AG727" i="43"/>
  <c r="AF727" i="43"/>
  <c r="AE727" i="43"/>
  <c r="AD727" i="43"/>
  <c r="AC727" i="43"/>
  <c r="AB727" i="43"/>
  <c r="AA727" i="43"/>
  <c r="Z727" i="43"/>
  <c r="Y727" i="43"/>
  <c r="X727" i="43"/>
  <c r="W727" i="43"/>
  <c r="V727" i="43"/>
  <c r="U727" i="43"/>
  <c r="T727" i="43"/>
  <c r="S727" i="43"/>
  <c r="R727" i="43"/>
  <c r="Q727" i="43"/>
  <c r="P727" i="43"/>
  <c r="O727" i="43"/>
  <c r="N727" i="43"/>
  <c r="M727" i="43"/>
  <c r="L727" i="43"/>
  <c r="K727" i="43"/>
  <c r="J727" i="43"/>
  <c r="I727" i="43"/>
  <c r="H727" i="43"/>
  <c r="CC727" i="43" s="1"/>
  <c r="CB726" i="43"/>
  <c r="CA726" i="43"/>
  <c r="BZ726" i="43"/>
  <c r="BY726" i="43"/>
  <c r="BX726" i="43"/>
  <c r="BW726" i="43"/>
  <c r="BV726" i="43"/>
  <c r="BU726" i="43"/>
  <c r="BT726" i="43"/>
  <c r="BS726" i="43"/>
  <c r="BR726" i="43"/>
  <c r="BQ726" i="43"/>
  <c r="BP726" i="43"/>
  <c r="BO726" i="43"/>
  <c r="BN726" i="43"/>
  <c r="BM726" i="43"/>
  <c r="BL726" i="43"/>
  <c r="BK726" i="43"/>
  <c r="BJ726" i="43"/>
  <c r="BI726" i="43"/>
  <c r="BH726" i="43"/>
  <c r="BG726" i="43"/>
  <c r="BF726" i="43"/>
  <c r="BE726" i="43"/>
  <c r="BD726" i="43"/>
  <c r="BC726" i="43"/>
  <c r="BB726" i="43"/>
  <c r="BA726" i="43"/>
  <c r="AZ726" i="43"/>
  <c r="AY726" i="43"/>
  <c r="AX726" i="43"/>
  <c r="AW726" i="43"/>
  <c r="AV726" i="43"/>
  <c r="AU726" i="43"/>
  <c r="AT726" i="43"/>
  <c r="AS726" i="43"/>
  <c r="AR726" i="43"/>
  <c r="AQ726" i="43"/>
  <c r="AP726" i="43"/>
  <c r="AO726" i="43"/>
  <c r="AN726" i="43"/>
  <c r="AM726" i="43"/>
  <c r="AL726" i="43"/>
  <c r="AK726" i="43"/>
  <c r="AJ726" i="43"/>
  <c r="AI726" i="43"/>
  <c r="AH726" i="43"/>
  <c r="AG726" i="43"/>
  <c r="AF726" i="43"/>
  <c r="AE726" i="43"/>
  <c r="AD726" i="43"/>
  <c r="AC726" i="43"/>
  <c r="AB726" i="43"/>
  <c r="AA726" i="43"/>
  <c r="Z726" i="43"/>
  <c r="Y726" i="43"/>
  <c r="X726" i="43"/>
  <c r="W726" i="43"/>
  <c r="V726" i="43"/>
  <c r="U726" i="43"/>
  <c r="T726" i="43"/>
  <c r="S726" i="43"/>
  <c r="R726" i="43"/>
  <c r="Q726" i="43"/>
  <c r="P726" i="43"/>
  <c r="O726" i="43"/>
  <c r="N726" i="43"/>
  <c r="M726" i="43"/>
  <c r="L726" i="43"/>
  <c r="K726" i="43"/>
  <c r="J726" i="43"/>
  <c r="I726" i="43"/>
  <c r="H726" i="43"/>
  <c r="CC726" i="43" s="1"/>
  <c r="CB725" i="43"/>
  <c r="CA725" i="43"/>
  <c r="BZ725" i="43"/>
  <c r="BY725" i="43"/>
  <c r="BX725" i="43"/>
  <c r="BW725" i="43"/>
  <c r="BV725" i="43"/>
  <c r="BU725" i="43"/>
  <c r="BT725" i="43"/>
  <c r="BS725" i="43"/>
  <c r="BR725" i="43"/>
  <c r="BQ725" i="43"/>
  <c r="BP725" i="43"/>
  <c r="BO725" i="43"/>
  <c r="BN725" i="43"/>
  <c r="BM725" i="43"/>
  <c r="BL725" i="43"/>
  <c r="BK725" i="43"/>
  <c r="BJ725" i="43"/>
  <c r="BI725" i="43"/>
  <c r="BH725" i="43"/>
  <c r="BG725" i="43"/>
  <c r="BF725" i="43"/>
  <c r="BE725" i="43"/>
  <c r="BD725" i="43"/>
  <c r="BC725" i="43"/>
  <c r="BB725" i="43"/>
  <c r="BA725" i="43"/>
  <c r="AZ725" i="43"/>
  <c r="AY725" i="43"/>
  <c r="AX725" i="43"/>
  <c r="AW725" i="43"/>
  <c r="AV725" i="43"/>
  <c r="AU725" i="43"/>
  <c r="AT725" i="43"/>
  <c r="AS725" i="43"/>
  <c r="AR725" i="43"/>
  <c r="AQ725" i="43"/>
  <c r="AP725" i="43"/>
  <c r="AO725" i="43"/>
  <c r="AN725" i="43"/>
  <c r="AM725" i="43"/>
  <c r="AL725" i="43"/>
  <c r="AK725" i="43"/>
  <c r="AJ725" i="43"/>
  <c r="AI725" i="43"/>
  <c r="AH725" i="43"/>
  <c r="AG725" i="43"/>
  <c r="AF725" i="43"/>
  <c r="AE725" i="43"/>
  <c r="AD725" i="43"/>
  <c r="AC725" i="43"/>
  <c r="AB725" i="43"/>
  <c r="AA725" i="43"/>
  <c r="Z725" i="43"/>
  <c r="Y725" i="43"/>
  <c r="X725" i="43"/>
  <c r="W725" i="43"/>
  <c r="V725" i="43"/>
  <c r="U725" i="43"/>
  <c r="T725" i="43"/>
  <c r="S725" i="43"/>
  <c r="R725" i="43"/>
  <c r="Q725" i="43"/>
  <c r="P725" i="43"/>
  <c r="O725" i="43"/>
  <c r="N725" i="43"/>
  <c r="M725" i="43"/>
  <c r="L725" i="43"/>
  <c r="K725" i="43"/>
  <c r="J725" i="43"/>
  <c r="I725" i="43"/>
  <c r="CC725" i="43" s="1"/>
  <c r="H725" i="43"/>
  <c r="CB724" i="43"/>
  <c r="CA724" i="43"/>
  <c r="BZ724" i="43"/>
  <c r="BY724" i="43"/>
  <c r="BX724" i="43"/>
  <c r="BW724" i="43"/>
  <c r="BV724" i="43"/>
  <c r="BU724" i="43"/>
  <c r="BT724" i="43"/>
  <c r="BS724" i="43"/>
  <c r="BR724" i="43"/>
  <c r="BQ724" i="43"/>
  <c r="BP724" i="43"/>
  <c r="BO724" i="43"/>
  <c r="BN724" i="43"/>
  <c r="BM724" i="43"/>
  <c r="BL724" i="43"/>
  <c r="BK724" i="43"/>
  <c r="BJ724" i="43"/>
  <c r="BI724" i="43"/>
  <c r="BH724" i="43"/>
  <c r="BG724" i="43"/>
  <c r="BF724" i="43"/>
  <c r="BE724" i="43"/>
  <c r="BD724" i="43"/>
  <c r="BC724" i="43"/>
  <c r="BB724" i="43"/>
  <c r="BA724" i="43"/>
  <c r="AZ724" i="43"/>
  <c r="AY724" i="43"/>
  <c r="AX724" i="43"/>
  <c r="AW724" i="43"/>
  <c r="AV724" i="43"/>
  <c r="AU724" i="43"/>
  <c r="AT724" i="43"/>
  <c r="AS724" i="43"/>
  <c r="AR724" i="43"/>
  <c r="AQ724" i="43"/>
  <c r="AP724" i="43"/>
  <c r="AO724" i="43"/>
  <c r="AN724" i="43"/>
  <c r="AM724" i="43"/>
  <c r="AL724" i="43"/>
  <c r="AK724" i="43"/>
  <c r="AJ724" i="43"/>
  <c r="AI724" i="43"/>
  <c r="AH724" i="43"/>
  <c r="AG724" i="43"/>
  <c r="AF724" i="43"/>
  <c r="AE724" i="43"/>
  <c r="AD724" i="43"/>
  <c r="AC724" i="43"/>
  <c r="AB724" i="43"/>
  <c r="AA724" i="43"/>
  <c r="Z724" i="43"/>
  <c r="Y724" i="43"/>
  <c r="X724" i="43"/>
  <c r="W724" i="43"/>
  <c r="V724" i="43"/>
  <c r="U724" i="43"/>
  <c r="T724" i="43"/>
  <c r="S724" i="43"/>
  <c r="R724" i="43"/>
  <c r="Q724" i="43"/>
  <c r="P724" i="43"/>
  <c r="O724" i="43"/>
  <c r="N724" i="43"/>
  <c r="M724" i="43"/>
  <c r="L724" i="43"/>
  <c r="K724" i="43"/>
  <c r="J724" i="43"/>
  <c r="I724" i="43"/>
  <c r="H724" i="43"/>
  <c r="CC724" i="43" s="1"/>
  <c r="CB723" i="43"/>
  <c r="CA723" i="43"/>
  <c r="BZ723" i="43"/>
  <c r="BY723" i="43"/>
  <c r="BX723" i="43"/>
  <c r="BW723" i="43"/>
  <c r="BV723" i="43"/>
  <c r="BU723" i="43"/>
  <c r="BT723" i="43"/>
  <c r="BS723" i="43"/>
  <c r="BR723" i="43"/>
  <c r="BQ723" i="43"/>
  <c r="BP723" i="43"/>
  <c r="BO723" i="43"/>
  <c r="BN723" i="43"/>
  <c r="BM723" i="43"/>
  <c r="BL723" i="43"/>
  <c r="BK723" i="43"/>
  <c r="BJ723" i="43"/>
  <c r="BI723" i="43"/>
  <c r="BH723" i="43"/>
  <c r="BG723" i="43"/>
  <c r="BF723" i="43"/>
  <c r="BE723" i="43"/>
  <c r="BD723" i="43"/>
  <c r="BC723" i="43"/>
  <c r="BB723" i="43"/>
  <c r="BA723" i="43"/>
  <c r="AZ723" i="43"/>
  <c r="AY723" i="43"/>
  <c r="AX723" i="43"/>
  <c r="AW723" i="43"/>
  <c r="AV723" i="43"/>
  <c r="AU723" i="43"/>
  <c r="AT723" i="43"/>
  <c r="AS723" i="43"/>
  <c r="AR723" i="43"/>
  <c r="AQ723" i="43"/>
  <c r="AP723" i="43"/>
  <c r="AO723" i="43"/>
  <c r="AN723" i="43"/>
  <c r="AM723" i="43"/>
  <c r="AL723" i="43"/>
  <c r="AK723" i="43"/>
  <c r="AJ723" i="43"/>
  <c r="AI723" i="43"/>
  <c r="AH723" i="43"/>
  <c r="AG723" i="43"/>
  <c r="AF723" i="43"/>
  <c r="AE723" i="43"/>
  <c r="AD723" i="43"/>
  <c r="AC723" i="43"/>
  <c r="AB723" i="43"/>
  <c r="AA723" i="43"/>
  <c r="Z723" i="43"/>
  <c r="Y723" i="43"/>
  <c r="X723" i="43"/>
  <c r="W723" i="43"/>
  <c r="V723" i="43"/>
  <c r="U723" i="43"/>
  <c r="T723" i="43"/>
  <c r="S723" i="43"/>
  <c r="R723" i="43"/>
  <c r="Q723" i="43"/>
  <c r="P723" i="43"/>
  <c r="O723" i="43"/>
  <c r="N723" i="43"/>
  <c r="M723" i="43"/>
  <c r="L723" i="43"/>
  <c r="K723" i="43"/>
  <c r="J723" i="43"/>
  <c r="I723" i="43"/>
  <c r="CC723" i="43" s="1"/>
  <c r="H723" i="43"/>
  <c r="CB722" i="43"/>
  <c r="CA722" i="43"/>
  <c r="BZ722" i="43"/>
  <c r="BY722" i="43"/>
  <c r="BX722" i="43"/>
  <c r="BW722" i="43"/>
  <c r="BV722" i="43"/>
  <c r="BU722" i="43"/>
  <c r="BT722" i="43"/>
  <c r="BS722" i="43"/>
  <c r="BR722" i="43"/>
  <c r="BQ722" i="43"/>
  <c r="BP722" i="43"/>
  <c r="BO722" i="43"/>
  <c r="BN722" i="43"/>
  <c r="BM722" i="43"/>
  <c r="BL722" i="43"/>
  <c r="BK722" i="43"/>
  <c r="BJ722" i="43"/>
  <c r="BI722" i="43"/>
  <c r="BH722" i="43"/>
  <c r="BG722" i="43"/>
  <c r="BF722" i="43"/>
  <c r="BE722" i="43"/>
  <c r="BD722" i="43"/>
  <c r="BC722" i="43"/>
  <c r="BB722" i="43"/>
  <c r="BA722" i="43"/>
  <c r="AZ722" i="43"/>
  <c r="AY722" i="43"/>
  <c r="AX722" i="43"/>
  <c r="AW722" i="43"/>
  <c r="AV722" i="43"/>
  <c r="AU722" i="43"/>
  <c r="AT722" i="43"/>
  <c r="AS722" i="43"/>
  <c r="AR722" i="43"/>
  <c r="AQ722" i="43"/>
  <c r="AP722" i="43"/>
  <c r="AO722" i="43"/>
  <c r="AN722" i="43"/>
  <c r="AM722" i="43"/>
  <c r="AL722" i="43"/>
  <c r="AK722" i="43"/>
  <c r="AJ722" i="43"/>
  <c r="AI722" i="43"/>
  <c r="AH722" i="43"/>
  <c r="AG722" i="43"/>
  <c r="AF722" i="43"/>
  <c r="AE722" i="43"/>
  <c r="AD722" i="43"/>
  <c r="AC722" i="43"/>
  <c r="AB722" i="43"/>
  <c r="AA722" i="43"/>
  <c r="Z722" i="43"/>
  <c r="Y722" i="43"/>
  <c r="X722" i="43"/>
  <c r="W722" i="43"/>
  <c r="V722" i="43"/>
  <c r="U722" i="43"/>
  <c r="T722" i="43"/>
  <c r="S722" i="43"/>
  <c r="R722" i="43"/>
  <c r="Q722" i="43"/>
  <c r="P722" i="43"/>
  <c r="O722" i="43"/>
  <c r="N722" i="43"/>
  <c r="M722" i="43"/>
  <c r="L722" i="43"/>
  <c r="K722" i="43"/>
  <c r="J722" i="43"/>
  <c r="I722" i="43"/>
  <c r="CC722" i="43" s="1"/>
  <c r="H722" i="43"/>
  <c r="CB721" i="43"/>
  <c r="CA721" i="43"/>
  <c r="BZ721" i="43"/>
  <c r="BY721" i="43"/>
  <c r="BX721" i="43"/>
  <c r="BW721" i="43"/>
  <c r="BV721" i="43"/>
  <c r="BU721" i="43"/>
  <c r="BT721" i="43"/>
  <c r="BS721" i="43"/>
  <c r="BR721" i="43"/>
  <c r="BQ721" i="43"/>
  <c r="BP721" i="43"/>
  <c r="BO721" i="43"/>
  <c r="BN721" i="43"/>
  <c r="BM721" i="43"/>
  <c r="BL721" i="43"/>
  <c r="BK721" i="43"/>
  <c r="BJ721" i="43"/>
  <c r="BI721" i="43"/>
  <c r="BH721" i="43"/>
  <c r="BG721" i="43"/>
  <c r="BF721" i="43"/>
  <c r="BE721" i="43"/>
  <c r="BD721" i="43"/>
  <c r="BC721" i="43"/>
  <c r="BB721" i="43"/>
  <c r="BA721" i="43"/>
  <c r="AZ721" i="43"/>
  <c r="AY721" i="43"/>
  <c r="AX721" i="43"/>
  <c r="AW721" i="43"/>
  <c r="AV721" i="43"/>
  <c r="AU721" i="43"/>
  <c r="AT721" i="43"/>
  <c r="AS721" i="43"/>
  <c r="AR721" i="43"/>
  <c r="AQ721" i="43"/>
  <c r="AP721" i="43"/>
  <c r="AO721" i="43"/>
  <c r="AN721" i="43"/>
  <c r="AM721" i="43"/>
  <c r="AL721" i="43"/>
  <c r="AK721" i="43"/>
  <c r="AJ721" i="43"/>
  <c r="AI721" i="43"/>
  <c r="AH721" i="43"/>
  <c r="AG721" i="43"/>
  <c r="AF721" i="43"/>
  <c r="AE721" i="43"/>
  <c r="AD721" i="43"/>
  <c r="AC721" i="43"/>
  <c r="AB721" i="43"/>
  <c r="AA721" i="43"/>
  <c r="Z721" i="43"/>
  <c r="Y721" i="43"/>
  <c r="X721" i="43"/>
  <c r="W721" i="43"/>
  <c r="V721" i="43"/>
  <c r="U721" i="43"/>
  <c r="T721" i="43"/>
  <c r="S721" i="43"/>
  <c r="R721" i="43"/>
  <c r="Q721" i="43"/>
  <c r="P721" i="43"/>
  <c r="O721" i="43"/>
  <c r="N721" i="43"/>
  <c r="M721" i="43"/>
  <c r="L721" i="43"/>
  <c r="K721" i="43"/>
  <c r="J721" i="43"/>
  <c r="I721" i="43"/>
  <c r="H721" i="43"/>
  <c r="CC721" i="43" s="1"/>
  <c r="CB720" i="43"/>
  <c r="CA720" i="43"/>
  <c r="BZ720" i="43"/>
  <c r="BY720" i="43"/>
  <c r="BX720" i="43"/>
  <c r="BW720" i="43"/>
  <c r="BV720" i="43"/>
  <c r="BU720" i="43"/>
  <c r="BT720" i="43"/>
  <c r="BS720" i="43"/>
  <c r="BR720" i="43"/>
  <c r="BQ720" i="43"/>
  <c r="BP720" i="43"/>
  <c r="BO720" i="43"/>
  <c r="BN720" i="43"/>
  <c r="BM720" i="43"/>
  <c r="BL720" i="43"/>
  <c r="BK720" i="43"/>
  <c r="BJ720" i="43"/>
  <c r="BI720" i="43"/>
  <c r="BH720" i="43"/>
  <c r="BG720" i="43"/>
  <c r="BF720" i="43"/>
  <c r="BE720" i="43"/>
  <c r="BD720" i="43"/>
  <c r="BC720" i="43"/>
  <c r="BB720" i="43"/>
  <c r="BA720" i="43"/>
  <c r="AZ720" i="43"/>
  <c r="AY720" i="43"/>
  <c r="AX720" i="43"/>
  <c r="AW720" i="43"/>
  <c r="AV720" i="43"/>
  <c r="AU720" i="43"/>
  <c r="AT720" i="43"/>
  <c r="AS720" i="43"/>
  <c r="AR720" i="43"/>
  <c r="AQ720" i="43"/>
  <c r="AP720" i="43"/>
  <c r="AO720" i="43"/>
  <c r="AN720" i="43"/>
  <c r="AM720" i="43"/>
  <c r="AL720" i="43"/>
  <c r="AK720" i="43"/>
  <c r="AJ720" i="43"/>
  <c r="AI720" i="43"/>
  <c r="AH720" i="43"/>
  <c r="AG720" i="43"/>
  <c r="AF720" i="43"/>
  <c r="AE720" i="43"/>
  <c r="AD720" i="43"/>
  <c r="AC720" i="43"/>
  <c r="AB720" i="43"/>
  <c r="AA720" i="43"/>
  <c r="Z720" i="43"/>
  <c r="Y720" i="43"/>
  <c r="X720" i="43"/>
  <c r="W720" i="43"/>
  <c r="V720" i="43"/>
  <c r="U720" i="43"/>
  <c r="T720" i="43"/>
  <c r="S720" i="43"/>
  <c r="R720" i="43"/>
  <c r="Q720" i="43"/>
  <c r="P720" i="43"/>
  <c r="O720" i="43"/>
  <c r="N720" i="43"/>
  <c r="M720" i="43"/>
  <c r="L720" i="43"/>
  <c r="K720" i="43"/>
  <c r="J720" i="43"/>
  <c r="I720" i="43"/>
  <c r="H720" i="43"/>
  <c r="CC720" i="43" s="1"/>
  <c r="CB719" i="43"/>
  <c r="CA719" i="43"/>
  <c r="BZ719" i="43"/>
  <c r="BY719" i="43"/>
  <c r="BX719" i="43"/>
  <c r="BW719" i="43"/>
  <c r="BV719" i="43"/>
  <c r="BU719" i="43"/>
  <c r="BT719" i="43"/>
  <c r="BS719" i="43"/>
  <c r="BR719" i="43"/>
  <c r="BQ719" i="43"/>
  <c r="BP719" i="43"/>
  <c r="BO719" i="43"/>
  <c r="BN719" i="43"/>
  <c r="BM719" i="43"/>
  <c r="BL719" i="43"/>
  <c r="BK719" i="43"/>
  <c r="BJ719" i="43"/>
  <c r="BI719" i="43"/>
  <c r="BH719" i="43"/>
  <c r="BG719" i="43"/>
  <c r="BF719" i="43"/>
  <c r="BE719" i="43"/>
  <c r="BD719" i="43"/>
  <c r="BC719" i="43"/>
  <c r="BB719" i="43"/>
  <c r="BA719" i="43"/>
  <c r="AZ719" i="43"/>
  <c r="AY719" i="43"/>
  <c r="AX719" i="43"/>
  <c r="AW719" i="43"/>
  <c r="AV719" i="43"/>
  <c r="AU719" i="43"/>
  <c r="AT719" i="43"/>
  <c r="AS719" i="43"/>
  <c r="AR719" i="43"/>
  <c r="AQ719" i="43"/>
  <c r="AP719" i="43"/>
  <c r="AO719" i="43"/>
  <c r="AN719" i="43"/>
  <c r="AM719" i="43"/>
  <c r="AL719" i="43"/>
  <c r="AK719" i="43"/>
  <c r="AJ719" i="43"/>
  <c r="AI719" i="43"/>
  <c r="AH719" i="43"/>
  <c r="AG719" i="43"/>
  <c r="AF719" i="43"/>
  <c r="AE719" i="43"/>
  <c r="AD719" i="43"/>
  <c r="AC719" i="43"/>
  <c r="AB719" i="43"/>
  <c r="AA719" i="43"/>
  <c r="Z719" i="43"/>
  <c r="Y719" i="43"/>
  <c r="X719" i="43"/>
  <c r="W719" i="43"/>
  <c r="V719" i="43"/>
  <c r="U719" i="43"/>
  <c r="T719" i="43"/>
  <c r="S719" i="43"/>
  <c r="R719" i="43"/>
  <c r="Q719" i="43"/>
  <c r="P719" i="43"/>
  <c r="O719" i="43"/>
  <c r="N719" i="43"/>
  <c r="M719" i="43"/>
  <c r="L719" i="43"/>
  <c r="K719" i="43"/>
  <c r="J719" i="43"/>
  <c r="I719" i="43"/>
  <c r="CC719" i="43" s="1"/>
  <c r="H719" i="43"/>
  <c r="CB718" i="43"/>
  <c r="CA718" i="43"/>
  <c r="BZ718" i="43"/>
  <c r="BY718" i="43"/>
  <c r="BX718" i="43"/>
  <c r="BW718" i="43"/>
  <c r="BV718" i="43"/>
  <c r="BU718" i="43"/>
  <c r="BT718" i="43"/>
  <c r="BS718" i="43"/>
  <c r="BR718" i="43"/>
  <c r="BQ718" i="43"/>
  <c r="BP718" i="43"/>
  <c r="BO718" i="43"/>
  <c r="BN718" i="43"/>
  <c r="BM718" i="43"/>
  <c r="BL718" i="43"/>
  <c r="BK718" i="43"/>
  <c r="BJ718" i="43"/>
  <c r="BI718" i="43"/>
  <c r="BH718" i="43"/>
  <c r="BG718" i="43"/>
  <c r="BF718" i="43"/>
  <c r="BE718" i="43"/>
  <c r="BD718" i="43"/>
  <c r="BC718" i="43"/>
  <c r="BB718" i="43"/>
  <c r="BA718" i="43"/>
  <c r="AZ718" i="43"/>
  <c r="AY718" i="43"/>
  <c r="AX718" i="43"/>
  <c r="AW718" i="43"/>
  <c r="AV718" i="43"/>
  <c r="AU718" i="43"/>
  <c r="AT718" i="43"/>
  <c r="AS718" i="43"/>
  <c r="AR718" i="43"/>
  <c r="AQ718" i="43"/>
  <c r="AP718" i="43"/>
  <c r="AO718" i="43"/>
  <c r="AN718" i="43"/>
  <c r="AM718" i="43"/>
  <c r="AL718" i="43"/>
  <c r="AK718" i="43"/>
  <c r="AJ718" i="43"/>
  <c r="AI718" i="43"/>
  <c r="AH718" i="43"/>
  <c r="AG718" i="43"/>
  <c r="AF718" i="43"/>
  <c r="AE718" i="43"/>
  <c r="AD718" i="43"/>
  <c r="AC718" i="43"/>
  <c r="AB718" i="43"/>
  <c r="AA718" i="43"/>
  <c r="Z718" i="43"/>
  <c r="Y718" i="43"/>
  <c r="X718" i="43"/>
  <c r="W718" i="43"/>
  <c r="V718" i="43"/>
  <c r="U718" i="43"/>
  <c r="T718" i="43"/>
  <c r="S718" i="43"/>
  <c r="R718" i="43"/>
  <c r="Q718" i="43"/>
  <c r="P718" i="43"/>
  <c r="O718" i="43"/>
  <c r="N718" i="43"/>
  <c r="M718" i="43"/>
  <c r="L718" i="43"/>
  <c r="K718" i="43"/>
  <c r="J718" i="43"/>
  <c r="I718" i="43"/>
  <c r="H718" i="43"/>
  <c r="CC718" i="43" s="1"/>
  <c r="CB717" i="43"/>
  <c r="CA717" i="43"/>
  <c r="BZ717" i="43"/>
  <c r="BY717" i="43"/>
  <c r="BX717" i="43"/>
  <c r="BW717" i="43"/>
  <c r="BV717" i="43"/>
  <c r="BU717" i="43"/>
  <c r="BT717" i="43"/>
  <c r="BS717" i="43"/>
  <c r="BR717" i="43"/>
  <c r="BQ717" i="43"/>
  <c r="BP717" i="43"/>
  <c r="BO717" i="43"/>
  <c r="BN717" i="43"/>
  <c r="BM717" i="43"/>
  <c r="BL717" i="43"/>
  <c r="BK717" i="43"/>
  <c r="BJ717" i="43"/>
  <c r="BI717" i="43"/>
  <c r="BH717" i="43"/>
  <c r="BG717" i="43"/>
  <c r="BF717" i="43"/>
  <c r="BE717" i="43"/>
  <c r="BD717" i="43"/>
  <c r="BC717" i="43"/>
  <c r="BB717" i="43"/>
  <c r="BA717" i="43"/>
  <c r="AZ717" i="43"/>
  <c r="AY717" i="43"/>
  <c r="AX717" i="43"/>
  <c r="AW717" i="43"/>
  <c r="AV717" i="43"/>
  <c r="AU717" i="43"/>
  <c r="AT717" i="43"/>
  <c r="AS717" i="43"/>
  <c r="AR717" i="43"/>
  <c r="AQ717" i="43"/>
  <c r="AP717" i="43"/>
  <c r="AO717" i="43"/>
  <c r="AN717" i="43"/>
  <c r="AM717" i="43"/>
  <c r="AL717" i="43"/>
  <c r="AK717" i="43"/>
  <c r="AJ717" i="43"/>
  <c r="AI717" i="43"/>
  <c r="AH717" i="43"/>
  <c r="AG717" i="43"/>
  <c r="AF717" i="43"/>
  <c r="AE717" i="43"/>
  <c r="AD717" i="43"/>
  <c r="AC717" i="43"/>
  <c r="AB717" i="43"/>
  <c r="AA717" i="43"/>
  <c r="Z717" i="43"/>
  <c r="Y717" i="43"/>
  <c r="X717" i="43"/>
  <c r="W717" i="43"/>
  <c r="V717" i="43"/>
  <c r="U717" i="43"/>
  <c r="T717" i="43"/>
  <c r="S717" i="43"/>
  <c r="R717" i="43"/>
  <c r="Q717" i="43"/>
  <c r="P717" i="43"/>
  <c r="O717" i="43"/>
  <c r="N717" i="43"/>
  <c r="M717" i="43"/>
  <c r="L717" i="43"/>
  <c r="K717" i="43"/>
  <c r="J717" i="43"/>
  <c r="I717" i="43"/>
  <c r="CC717" i="43" s="1"/>
  <c r="H717" i="43"/>
  <c r="CB716" i="43"/>
  <c r="CA716" i="43"/>
  <c r="BZ716" i="43"/>
  <c r="BY716" i="43"/>
  <c r="BX716" i="43"/>
  <c r="BW716" i="43"/>
  <c r="BV716" i="43"/>
  <c r="BU716" i="43"/>
  <c r="BT716" i="43"/>
  <c r="BS716" i="43"/>
  <c r="BR716" i="43"/>
  <c r="BQ716" i="43"/>
  <c r="BP716" i="43"/>
  <c r="BO716" i="43"/>
  <c r="BN716" i="43"/>
  <c r="BM716" i="43"/>
  <c r="BL716" i="43"/>
  <c r="BK716" i="43"/>
  <c r="BJ716" i="43"/>
  <c r="BI716" i="43"/>
  <c r="BH716" i="43"/>
  <c r="BG716" i="43"/>
  <c r="BF716" i="43"/>
  <c r="BE716" i="43"/>
  <c r="BD716" i="43"/>
  <c r="BC716" i="43"/>
  <c r="BB716" i="43"/>
  <c r="BA716" i="43"/>
  <c r="AZ716" i="43"/>
  <c r="AY716" i="43"/>
  <c r="AX716" i="43"/>
  <c r="AW716" i="43"/>
  <c r="AV716" i="43"/>
  <c r="AU716" i="43"/>
  <c r="AT716" i="43"/>
  <c r="AS716" i="43"/>
  <c r="AR716" i="43"/>
  <c r="AQ716" i="43"/>
  <c r="AP716" i="43"/>
  <c r="AO716" i="43"/>
  <c r="AN716" i="43"/>
  <c r="AM716" i="43"/>
  <c r="AL716" i="43"/>
  <c r="AK716" i="43"/>
  <c r="AJ716" i="43"/>
  <c r="AI716" i="43"/>
  <c r="AH716" i="43"/>
  <c r="AG716" i="43"/>
  <c r="AF716" i="43"/>
  <c r="AE716" i="43"/>
  <c r="AD716" i="43"/>
  <c r="AC716" i="43"/>
  <c r="AB716" i="43"/>
  <c r="AA716" i="43"/>
  <c r="Z716" i="43"/>
  <c r="Y716" i="43"/>
  <c r="X716" i="43"/>
  <c r="W716" i="43"/>
  <c r="V716" i="43"/>
  <c r="U716" i="43"/>
  <c r="T716" i="43"/>
  <c r="S716" i="43"/>
  <c r="R716" i="43"/>
  <c r="Q716" i="43"/>
  <c r="P716" i="43"/>
  <c r="O716" i="43"/>
  <c r="N716" i="43"/>
  <c r="M716" i="43"/>
  <c r="L716" i="43"/>
  <c r="K716" i="43"/>
  <c r="J716" i="43"/>
  <c r="I716" i="43"/>
  <c r="CC716" i="43" s="1"/>
  <c r="H716" i="43"/>
  <c r="CB715" i="43"/>
  <c r="CB805" i="43" s="1"/>
  <c r="CA715" i="43"/>
  <c r="CA805" i="43" s="1"/>
  <c r="BZ715" i="43"/>
  <c r="BZ805" i="43" s="1"/>
  <c r="BY715" i="43"/>
  <c r="BY805" i="43" s="1"/>
  <c r="BX715" i="43"/>
  <c r="BX805" i="43" s="1"/>
  <c r="BW715" i="43"/>
  <c r="BW805" i="43" s="1"/>
  <c r="BV715" i="43"/>
  <c r="BV805" i="43" s="1"/>
  <c r="BU715" i="43"/>
  <c r="BU805" i="43" s="1"/>
  <c r="BT715" i="43"/>
  <c r="BT805" i="43" s="1"/>
  <c r="BS715" i="43"/>
  <c r="BS805" i="43" s="1"/>
  <c r="BR715" i="43"/>
  <c r="BR805" i="43" s="1"/>
  <c r="BQ715" i="43"/>
  <c r="BQ805" i="43" s="1"/>
  <c r="BP715" i="43"/>
  <c r="BP805" i="43" s="1"/>
  <c r="BO715" i="43"/>
  <c r="BO805" i="43" s="1"/>
  <c r="BN715" i="43"/>
  <c r="BN805" i="43" s="1"/>
  <c r="BM715" i="43"/>
  <c r="BM805" i="43" s="1"/>
  <c r="BL715" i="43"/>
  <c r="BL805" i="43" s="1"/>
  <c r="BK715" i="43"/>
  <c r="BK805" i="43" s="1"/>
  <c r="BJ715" i="43"/>
  <c r="BJ805" i="43" s="1"/>
  <c r="BI715" i="43"/>
  <c r="BI805" i="43" s="1"/>
  <c r="BH715" i="43"/>
  <c r="BH805" i="43" s="1"/>
  <c r="BG715" i="43"/>
  <c r="BG805" i="43" s="1"/>
  <c r="BF715" i="43"/>
  <c r="BF805" i="43" s="1"/>
  <c r="BE715" i="43"/>
  <c r="BE805" i="43" s="1"/>
  <c r="BD715" i="43"/>
  <c r="BD805" i="43" s="1"/>
  <c r="BC715" i="43"/>
  <c r="BC805" i="43" s="1"/>
  <c r="BB715" i="43"/>
  <c r="BB805" i="43" s="1"/>
  <c r="BA715" i="43"/>
  <c r="BA805" i="43" s="1"/>
  <c r="AZ715" i="43"/>
  <c r="AZ805" i="43" s="1"/>
  <c r="AY715" i="43"/>
  <c r="AY805" i="43" s="1"/>
  <c r="AX715" i="43"/>
  <c r="AX805" i="43" s="1"/>
  <c r="AW715" i="43"/>
  <c r="AW805" i="43" s="1"/>
  <c r="AV715" i="43"/>
  <c r="AV805" i="43" s="1"/>
  <c r="AU715" i="43"/>
  <c r="AU805" i="43" s="1"/>
  <c r="AT715" i="43"/>
  <c r="AT805" i="43" s="1"/>
  <c r="AS715" i="43"/>
  <c r="AS805" i="43" s="1"/>
  <c r="AR715" i="43"/>
  <c r="AR805" i="43" s="1"/>
  <c r="AQ715" i="43"/>
  <c r="AQ805" i="43" s="1"/>
  <c r="AP715" i="43"/>
  <c r="AP805" i="43" s="1"/>
  <c r="AO715" i="43"/>
  <c r="AO805" i="43" s="1"/>
  <c r="AN715" i="43"/>
  <c r="AN805" i="43" s="1"/>
  <c r="AM715" i="43"/>
  <c r="AM805" i="43" s="1"/>
  <c r="AL715" i="43"/>
  <c r="AL805" i="43" s="1"/>
  <c r="AK715" i="43"/>
  <c r="AK805" i="43" s="1"/>
  <c r="AJ715" i="43"/>
  <c r="AJ805" i="43" s="1"/>
  <c r="AI715" i="43"/>
  <c r="AI805" i="43" s="1"/>
  <c r="AH715" i="43"/>
  <c r="AH805" i="43" s="1"/>
  <c r="AG715" i="43"/>
  <c r="AG805" i="43" s="1"/>
  <c r="AF715" i="43"/>
  <c r="AF805" i="43" s="1"/>
  <c r="AE715" i="43"/>
  <c r="AE805" i="43" s="1"/>
  <c r="AD715" i="43"/>
  <c r="AD805" i="43" s="1"/>
  <c r="AC715" i="43"/>
  <c r="AC805" i="43" s="1"/>
  <c r="AB715" i="43"/>
  <c r="AB805" i="43" s="1"/>
  <c r="AA715" i="43"/>
  <c r="AA805" i="43" s="1"/>
  <c r="Z715" i="43"/>
  <c r="Z805" i="43" s="1"/>
  <c r="Y715" i="43"/>
  <c r="Y805" i="43" s="1"/>
  <c r="X715" i="43"/>
  <c r="X805" i="43" s="1"/>
  <c r="W715" i="43"/>
  <c r="W805" i="43" s="1"/>
  <c r="V715" i="43"/>
  <c r="V805" i="43" s="1"/>
  <c r="U715" i="43"/>
  <c r="U805" i="43" s="1"/>
  <c r="T715" i="43"/>
  <c r="T805" i="43" s="1"/>
  <c r="S715" i="43"/>
  <c r="S805" i="43" s="1"/>
  <c r="R715" i="43"/>
  <c r="R805" i="43" s="1"/>
  <c r="Q715" i="43"/>
  <c r="Q805" i="43" s="1"/>
  <c r="P715" i="43"/>
  <c r="P805" i="43" s="1"/>
  <c r="O715" i="43"/>
  <c r="O805" i="43" s="1"/>
  <c r="N715" i="43"/>
  <c r="N805" i="43" s="1"/>
  <c r="M715" i="43"/>
  <c r="M805" i="43" s="1"/>
  <c r="L715" i="43"/>
  <c r="L805" i="43" s="1"/>
  <c r="K715" i="43"/>
  <c r="K805" i="43" s="1"/>
  <c r="J715" i="43"/>
  <c r="J805" i="43" s="1"/>
  <c r="I715" i="43"/>
  <c r="I805" i="43" s="1"/>
  <c r="H715" i="43"/>
  <c r="H805" i="43" s="1"/>
  <c r="CC713" i="43"/>
  <c r="CB712" i="43"/>
  <c r="CA712" i="43"/>
  <c r="BZ712" i="43"/>
  <c r="BY712" i="43"/>
  <c r="BX712" i="43"/>
  <c r="BW712" i="43"/>
  <c r="BV712" i="43"/>
  <c r="BU712" i="43"/>
  <c r="BT712" i="43"/>
  <c r="BS712" i="43"/>
  <c r="BR712" i="43"/>
  <c r="BQ712" i="43"/>
  <c r="BP712" i="43"/>
  <c r="BO712" i="43"/>
  <c r="BN712" i="43"/>
  <c r="BM712" i="43"/>
  <c r="BL712" i="43"/>
  <c r="BK712" i="43"/>
  <c r="BJ712" i="43"/>
  <c r="BI712" i="43"/>
  <c r="BH712" i="43"/>
  <c r="BG712" i="43"/>
  <c r="BF712" i="43"/>
  <c r="BE712" i="43"/>
  <c r="BD712" i="43"/>
  <c r="BC712" i="43"/>
  <c r="BB712" i="43"/>
  <c r="BA712" i="43"/>
  <c r="AZ712" i="43"/>
  <c r="AY712" i="43"/>
  <c r="AX712" i="43"/>
  <c r="AW712" i="43"/>
  <c r="AV712" i="43"/>
  <c r="AU712" i="43"/>
  <c r="AT712" i="43"/>
  <c r="AS712" i="43"/>
  <c r="AR712" i="43"/>
  <c r="AQ712" i="43"/>
  <c r="AP712" i="43"/>
  <c r="AO712" i="43"/>
  <c r="AN712" i="43"/>
  <c r="AM712" i="43"/>
  <c r="AL712" i="43"/>
  <c r="AK712" i="43"/>
  <c r="AJ712" i="43"/>
  <c r="AI712" i="43"/>
  <c r="AH712" i="43"/>
  <c r="AG712" i="43"/>
  <c r="AF712" i="43"/>
  <c r="AE712" i="43"/>
  <c r="AD712" i="43"/>
  <c r="AC712" i="43"/>
  <c r="AB712" i="43"/>
  <c r="AA712" i="43"/>
  <c r="Z712" i="43"/>
  <c r="Y712" i="43"/>
  <c r="X712" i="43"/>
  <c r="W712" i="43"/>
  <c r="V712" i="43"/>
  <c r="U712" i="43"/>
  <c r="T712" i="43"/>
  <c r="S712" i="43"/>
  <c r="R712" i="43"/>
  <c r="Q712" i="43"/>
  <c r="P712" i="43"/>
  <c r="O712" i="43"/>
  <c r="N712" i="43"/>
  <c r="M712" i="43"/>
  <c r="L712" i="43"/>
  <c r="K712" i="43"/>
  <c r="J712" i="43"/>
  <c r="I712" i="43"/>
  <c r="CC712" i="43" s="1"/>
  <c r="H712" i="43"/>
  <c r="CB711" i="43"/>
  <c r="CA711" i="43"/>
  <c r="BZ711" i="43"/>
  <c r="BY711" i="43"/>
  <c r="BX711" i="43"/>
  <c r="BW711" i="43"/>
  <c r="BV711" i="43"/>
  <c r="BU711" i="43"/>
  <c r="BT711" i="43"/>
  <c r="BS711" i="43"/>
  <c r="BR711" i="43"/>
  <c r="BQ711" i="43"/>
  <c r="BP711" i="43"/>
  <c r="BO711" i="43"/>
  <c r="BN711" i="43"/>
  <c r="BM711" i="43"/>
  <c r="BL711" i="43"/>
  <c r="BK711" i="43"/>
  <c r="BJ711" i="43"/>
  <c r="BI711" i="43"/>
  <c r="BH711" i="43"/>
  <c r="BG711" i="43"/>
  <c r="BF711" i="43"/>
  <c r="BE711" i="43"/>
  <c r="BD711" i="43"/>
  <c r="BC711" i="43"/>
  <c r="BB711" i="43"/>
  <c r="BA711" i="43"/>
  <c r="AZ711" i="43"/>
  <c r="AY711" i="43"/>
  <c r="AX711" i="43"/>
  <c r="AW711" i="43"/>
  <c r="AV711" i="43"/>
  <c r="AU711" i="43"/>
  <c r="AT711" i="43"/>
  <c r="AS711" i="43"/>
  <c r="AR711" i="43"/>
  <c r="AQ711" i="43"/>
  <c r="AP711" i="43"/>
  <c r="AO711" i="43"/>
  <c r="AN711" i="43"/>
  <c r="AM711" i="43"/>
  <c r="AL711" i="43"/>
  <c r="AK711" i="43"/>
  <c r="AJ711" i="43"/>
  <c r="AI711" i="43"/>
  <c r="AH711" i="43"/>
  <c r="AG711" i="43"/>
  <c r="AF711" i="43"/>
  <c r="AE711" i="43"/>
  <c r="AD711" i="43"/>
  <c r="AC711" i="43"/>
  <c r="AB711" i="43"/>
  <c r="AA711" i="43"/>
  <c r="Z711" i="43"/>
  <c r="Y711" i="43"/>
  <c r="X711" i="43"/>
  <c r="W711" i="43"/>
  <c r="V711" i="43"/>
  <c r="U711" i="43"/>
  <c r="T711" i="43"/>
  <c r="S711" i="43"/>
  <c r="R711" i="43"/>
  <c r="Q711" i="43"/>
  <c r="P711" i="43"/>
  <c r="O711" i="43"/>
  <c r="N711" i="43"/>
  <c r="M711" i="43"/>
  <c r="L711" i="43"/>
  <c r="K711" i="43"/>
  <c r="J711" i="43"/>
  <c r="I711" i="43"/>
  <c r="CC711" i="43" s="1"/>
  <c r="H711" i="43"/>
  <c r="CB710" i="43"/>
  <c r="CA710" i="43"/>
  <c r="BZ710" i="43"/>
  <c r="BY710" i="43"/>
  <c r="BX710" i="43"/>
  <c r="BW710" i="43"/>
  <c r="BV710" i="43"/>
  <c r="BU710" i="43"/>
  <c r="BT710" i="43"/>
  <c r="BS710" i="43"/>
  <c r="BR710" i="43"/>
  <c r="BQ710" i="43"/>
  <c r="BP710" i="43"/>
  <c r="BO710" i="43"/>
  <c r="BN710" i="43"/>
  <c r="BM710" i="43"/>
  <c r="BL710" i="43"/>
  <c r="BK710" i="43"/>
  <c r="BJ710" i="43"/>
  <c r="BI710" i="43"/>
  <c r="BH710" i="43"/>
  <c r="BG710" i="43"/>
  <c r="BF710" i="43"/>
  <c r="BE710" i="43"/>
  <c r="BD710" i="43"/>
  <c r="BC710" i="43"/>
  <c r="BB710" i="43"/>
  <c r="BA710" i="43"/>
  <c r="AZ710" i="43"/>
  <c r="AY710" i="43"/>
  <c r="AX710" i="43"/>
  <c r="AW710" i="43"/>
  <c r="AV710" i="43"/>
  <c r="AU710" i="43"/>
  <c r="AT710" i="43"/>
  <c r="AS710" i="43"/>
  <c r="AR710" i="43"/>
  <c r="AQ710" i="43"/>
  <c r="AP710" i="43"/>
  <c r="AO710" i="43"/>
  <c r="AN710" i="43"/>
  <c r="AM710" i="43"/>
  <c r="AL710" i="43"/>
  <c r="AK710" i="43"/>
  <c r="AJ710" i="43"/>
  <c r="AI710" i="43"/>
  <c r="AH710" i="43"/>
  <c r="AG710" i="43"/>
  <c r="AF710" i="43"/>
  <c r="AE710" i="43"/>
  <c r="AD710" i="43"/>
  <c r="AC710" i="43"/>
  <c r="AB710" i="43"/>
  <c r="AA710" i="43"/>
  <c r="Z710" i="43"/>
  <c r="Y710" i="43"/>
  <c r="X710" i="43"/>
  <c r="W710" i="43"/>
  <c r="V710" i="43"/>
  <c r="U710" i="43"/>
  <c r="T710" i="43"/>
  <c r="S710" i="43"/>
  <c r="R710" i="43"/>
  <c r="Q710" i="43"/>
  <c r="P710" i="43"/>
  <c r="O710" i="43"/>
  <c r="N710" i="43"/>
  <c r="M710" i="43"/>
  <c r="L710" i="43"/>
  <c r="K710" i="43"/>
  <c r="J710" i="43"/>
  <c r="I710" i="43"/>
  <c r="H710" i="43"/>
  <c r="CC710" i="43" s="1"/>
  <c r="CB709" i="43"/>
  <c r="CA709" i="43"/>
  <c r="BZ709" i="43"/>
  <c r="BY709" i="43"/>
  <c r="BX709" i="43"/>
  <c r="BW709" i="43"/>
  <c r="BV709" i="43"/>
  <c r="BU709" i="43"/>
  <c r="BT709" i="43"/>
  <c r="BS709" i="43"/>
  <c r="BR709" i="43"/>
  <c r="BQ709" i="43"/>
  <c r="BP709" i="43"/>
  <c r="BO709" i="43"/>
  <c r="BN709" i="43"/>
  <c r="BM709" i="43"/>
  <c r="BL709" i="43"/>
  <c r="BK709" i="43"/>
  <c r="BJ709" i="43"/>
  <c r="BI709" i="43"/>
  <c r="BH709" i="43"/>
  <c r="BG709" i="43"/>
  <c r="BF709" i="43"/>
  <c r="BE709" i="43"/>
  <c r="BD709" i="43"/>
  <c r="BC709" i="43"/>
  <c r="BB709" i="43"/>
  <c r="BA709" i="43"/>
  <c r="AZ709" i="43"/>
  <c r="AY709" i="43"/>
  <c r="AX709" i="43"/>
  <c r="AW709" i="43"/>
  <c r="AV709" i="43"/>
  <c r="AU709" i="43"/>
  <c r="AT709" i="43"/>
  <c r="AS709" i="43"/>
  <c r="AR709" i="43"/>
  <c r="AQ709" i="43"/>
  <c r="AP709" i="43"/>
  <c r="AO709" i="43"/>
  <c r="AN709" i="43"/>
  <c r="AM709" i="43"/>
  <c r="AL709" i="43"/>
  <c r="AK709" i="43"/>
  <c r="AJ709" i="43"/>
  <c r="AI709" i="43"/>
  <c r="AH709" i="43"/>
  <c r="AG709" i="43"/>
  <c r="AF709" i="43"/>
  <c r="AE709" i="43"/>
  <c r="AD709" i="43"/>
  <c r="AC709" i="43"/>
  <c r="AB709" i="43"/>
  <c r="AA709" i="43"/>
  <c r="Z709" i="43"/>
  <c r="Y709" i="43"/>
  <c r="X709" i="43"/>
  <c r="W709" i="43"/>
  <c r="V709" i="43"/>
  <c r="U709" i="43"/>
  <c r="T709" i="43"/>
  <c r="S709" i="43"/>
  <c r="R709" i="43"/>
  <c r="Q709" i="43"/>
  <c r="P709" i="43"/>
  <c r="O709" i="43"/>
  <c r="N709" i="43"/>
  <c r="M709" i="43"/>
  <c r="L709" i="43"/>
  <c r="K709" i="43"/>
  <c r="J709" i="43"/>
  <c r="I709" i="43"/>
  <c r="CC709" i="43" s="1"/>
  <c r="H709" i="43"/>
  <c r="CB708" i="43"/>
  <c r="CA708" i="43"/>
  <c r="BZ708" i="43"/>
  <c r="BY708" i="43"/>
  <c r="BX708" i="43"/>
  <c r="BW708" i="43"/>
  <c r="BV708" i="43"/>
  <c r="BU708" i="43"/>
  <c r="BT708" i="43"/>
  <c r="BS708" i="43"/>
  <c r="BR708" i="43"/>
  <c r="BQ708" i="43"/>
  <c r="BP708" i="43"/>
  <c r="BO708" i="43"/>
  <c r="BN708" i="43"/>
  <c r="BM708" i="43"/>
  <c r="BL708" i="43"/>
  <c r="BK708" i="43"/>
  <c r="BJ708" i="43"/>
  <c r="BI708" i="43"/>
  <c r="BH708" i="43"/>
  <c r="BG708" i="43"/>
  <c r="BF708" i="43"/>
  <c r="BE708" i="43"/>
  <c r="BD708" i="43"/>
  <c r="BC708" i="43"/>
  <c r="BB708" i="43"/>
  <c r="BA708" i="43"/>
  <c r="AZ708" i="43"/>
  <c r="AY708" i="43"/>
  <c r="AX708" i="43"/>
  <c r="AW708" i="43"/>
  <c r="AV708" i="43"/>
  <c r="AU708" i="43"/>
  <c r="AT708" i="43"/>
  <c r="AS708" i="43"/>
  <c r="AR708" i="43"/>
  <c r="AQ708" i="43"/>
  <c r="AP708" i="43"/>
  <c r="AO708" i="43"/>
  <c r="AN708" i="43"/>
  <c r="AM708" i="43"/>
  <c r="AL708" i="43"/>
  <c r="AK708" i="43"/>
  <c r="AJ708" i="43"/>
  <c r="AI708" i="43"/>
  <c r="AH708" i="43"/>
  <c r="AG708" i="43"/>
  <c r="AF708" i="43"/>
  <c r="AE708" i="43"/>
  <c r="AD708" i="43"/>
  <c r="AC708" i="43"/>
  <c r="AB708" i="43"/>
  <c r="AA708" i="43"/>
  <c r="Z708" i="43"/>
  <c r="Y708" i="43"/>
  <c r="X708" i="43"/>
  <c r="W708" i="43"/>
  <c r="V708" i="43"/>
  <c r="U708" i="43"/>
  <c r="T708" i="43"/>
  <c r="S708" i="43"/>
  <c r="R708" i="43"/>
  <c r="Q708" i="43"/>
  <c r="P708" i="43"/>
  <c r="O708" i="43"/>
  <c r="N708" i="43"/>
  <c r="M708" i="43"/>
  <c r="L708" i="43"/>
  <c r="K708" i="43"/>
  <c r="J708" i="43"/>
  <c r="I708" i="43"/>
  <c r="CC708" i="43" s="1"/>
  <c r="H708" i="43"/>
  <c r="CB707" i="43"/>
  <c r="CA707" i="43"/>
  <c r="BZ707" i="43"/>
  <c r="BY707" i="43"/>
  <c r="BX707" i="43"/>
  <c r="BW707" i="43"/>
  <c r="BV707" i="43"/>
  <c r="BU707" i="43"/>
  <c r="BT707" i="43"/>
  <c r="BS707" i="43"/>
  <c r="BR707" i="43"/>
  <c r="BQ707" i="43"/>
  <c r="BP707" i="43"/>
  <c r="BO707" i="43"/>
  <c r="BN707" i="43"/>
  <c r="BM707" i="43"/>
  <c r="BL707" i="43"/>
  <c r="BK707" i="43"/>
  <c r="BJ707" i="43"/>
  <c r="BI707" i="43"/>
  <c r="BH707" i="43"/>
  <c r="BG707" i="43"/>
  <c r="BF707" i="43"/>
  <c r="BE707" i="43"/>
  <c r="BD707" i="43"/>
  <c r="BC707" i="43"/>
  <c r="BB707" i="43"/>
  <c r="BA707" i="43"/>
  <c r="AZ707" i="43"/>
  <c r="AY707" i="43"/>
  <c r="AX707" i="43"/>
  <c r="AW707" i="43"/>
  <c r="AV707" i="43"/>
  <c r="AU707" i="43"/>
  <c r="AT707" i="43"/>
  <c r="AS707" i="43"/>
  <c r="AR707" i="43"/>
  <c r="AQ707" i="43"/>
  <c r="AP707" i="43"/>
  <c r="AO707" i="43"/>
  <c r="AN707" i="43"/>
  <c r="AM707" i="43"/>
  <c r="AL707" i="43"/>
  <c r="AK707" i="43"/>
  <c r="AJ707" i="43"/>
  <c r="AI707" i="43"/>
  <c r="AH707" i="43"/>
  <c r="AG707" i="43"/>
  <c r="AF707" i="43"/>
  <c r="AE707" i="43"/>
  <c r="AD707" i="43"/>
  <c r="AC707" i="43"/>
  <c r="AB707" i="43"/>
  <c r="AA707" i="43"/>
  <c r="Z707" i="43"/>
  <c r="Y707" i="43"/>
  <c r="X707" i="43"/>
  <c r="W707" i="43"/>
  <c r="V707" i="43"/>
  <c r="U707" i="43"/>
  <c r="T707" i="43"/>
  <c r="S707" i="43"/>
  <c r="R707" i="43"/>
  <c r="Q707" i="43"/>
  <c r="P707" i="43"/>
  <c r="O707" i="43"/>
  <c r="N707" i="43"/>
  <c r="M707" i="43"/>
  <c r="L707" i="43"/>
  <c r="K707" i="43"/>
  <c r="J707" i="43"/>
  <c r="I707" i="43"/>
  <c r="CC707" i="43" s="1"/>
  <c r="H707" i="43"/>
  <c r="CB706" i="43"/>
  <c r="CA706" i="43"/>
  <c r="BZ706" i="43"/>
  <c r="BY706" i="43"/>
  <c r="BX706" i="43"/>
  <c r="BW706" i="43"/>
  <c r="BV706" i="43"/>
  <c r="BU706" i="43"/>
  <c r="BT706" i="43"/>
  <c r="BS706" i="43"/>
  <c r="BR706" i="43"/>
  <c r="BQ706" i="43"/>
  <c r="BP706" i="43"/>
  <c r="BO706" i="43"/>
  <c r="BN706" i="43"/>
  <c r="BM706" i="43"/>
  <c r="BL706" i="43"/>
  <c r="BK706" i="43"/>
  <c r="BJ706" i="43"/>
  <c r="BI706" i="43"/>
  <c r="BH706" i="43"/>
  <c r="BG706" i="43"/>
  <c r="BF706" i="43"/>
  <c r="BE706" i="43"/>
  <c r="BD706" i="43"/>
  <c r="BC706" i="43"/>
  <c r="BB706" i="43"/>
  <c r="BA706" i="43"/>
  <c r="AZ706" i="43"/>
  <c r="AY706" i="43"/>
  <c r="AX706" i="43"/>
  <c r="AW706" i="43"/>
  <c r="AV706" i="43"/>
  <c r="AU706" i="43"/>
  <c r="AT706" i="43"/>
  <c r="AS706" i="43"/>
  <c r="AR706" i="43"/>
  <c r="AQ706" i="43"/>
  <c r="AP706" i="43"/>
  <c r="AO706" i="43"/>
  <c r="AN706" i="43"/>
  <c r="AM706" i="43"/>
  <c r="AL706" i="43"/>
  <c r="AK706" i="43"/>
  <c r="AJ706" i="43"/>
  <c r="AI706" i="43"/>
  <c r="AH706" i="43"/>
  <c r="AG706" i="43"/>
  <c r="AF706" i="43"/>
  <c r="AE706" i="43"/>
  <c r="AD706" i="43"/>
  <c r="AC706" i="43"/>
  <c r="AB706" i="43"/>
  <c r="AA706" i="43"/>
  <c r="Z706" i="43"/>
  <c r="Y706" i="43"/>
  <c r="X706" i="43"/>
  <c r="W706" i="43"/>
  <c r="V706" i="43"/>
  <c r="U706" i="43"/>
  <c r="T706" i="43"/>
  <c r="S706" i="43"/>
  <c r="R706" i="43"/>
  <c r="Q706" i="43"/>
  <c r="P706" i="43"/>
  <c r="O706" i="43"/>
  <c r="N706" i="43"/>
  <c r="M706" i="43"/>
  <c r="L706" i="43"/>
  <c r="K706" i="43"/>
  <c r="J706" i="43"/>
  <c r="I706" i="43"/>
  <c r="CC706" i="43" s="1"/>
  <c r="H706" i="43"/>
  <c r="CB705" i="43"/>
  <c r="CB714" i="43" s="1"/>
  <c r="CB806" i="43" s="1"/>
  <c r="CA705" i="43"/>
  <c r="BZ705" i="43"/>
  <c r="BY705" i="43"/>
  <c r="BX705" i="43"/>
  <c r="BW705" i="43"/>
  <c r="BV705" i="43"/>
  <c r="BU705" i="43"/>
  <c r="BT705" i="43"/>
  <c r="BS705" i="43"/>
  <c r="BR705" i="43"/>
  <c r="BQ705" i="43"/>
  <c r="BP705" i="43"/>
  <c r="BP714" i="43" s="1"/>
  <c r="BP806" i="43" s="1"/>
  <c r="BO705" i="43"/>
  <c r="BN705" i="43"/>
  <c r="BM705" i="43"/>
  <c r="BL705" i="43"/>
  <c r="BK705" i="43"/>
  <c r="BJ705" i="43"/>
  <c r="BI705" i="43"/>
  <c r="BH705" i="43"/>
  <c r="BG705" i="43"/>
  <c r="BF705" i="43"/>
  <c r="BE705" i="43"/>
  <c r="BD705" i="43"/>
  <c r="BD714" i="43" s="1"/>
  <c r="BD806" i="43" s="1"/>
  <c r="BC705" i="43"/>
  <c r="BB705" i="43"/>
  <c r="BA705" i="43"/>
  <c r="AZ705" i="43"/>
  <c r="AY705" i="43"/>
  <c r="AX705" i="43"/>
  <c r="AW705" i="43"/>
  <c r="AV705" i="43"/>
  <c r="AU705" i="43"/>
  <c r="AT705" i="43"/>
  <c r="AS705" i="43"/>
  <c r="AR705" i="43"/>
  <c r="AR714" i="43" s="1"/>
  <c r="AR806" i="43" s="1"/>
  <c r="AQ705" i="43"/>
  <c r="AP705" i="43"/>
  <c r="AO705" i="43"/>
  <c r="AN705" i="43"/>
  <c r="AM705" i="43"/>
  <c r="AL705" i="43"/>
  <c r="AK705" i="43"/>
  <c r="AJ705" i="43"/>
  <c r="AI705" i="43"/>
  <c r="AH705" i="43"/>
  <c r="AG705" i="43"/>
  <c r="AF705" i="43"/>
  <c r="AF714" i="43" s="1"/>
  <c r="AF806" i="43" s="1"/>
  <c r="AE705" i="43"/>
  <c r="AD705" i="43"/>
  <c r="AC705" i="43"/>
  <c r="AB705" i="43"/>
  <c r="AA705" i="43"/>
  <c r="Z705" i="43"/>
  <c r="Y705" i="43"/>
  <c r="X705" i="43"/>
  <c r="W705" i="43"/>
  <c r="V705" i="43"/>
  <c r="U705" i="43"/>
  <c r="T705" i="43"/>
  <c r="T714" i="43" s="1"/>
  <c r="T806" i="43" s="1"/>
  <c r="S705" i="43"/>
  <c r="R705" i="43"/>
  <c r="Q705" i="43"/>
  <c r="P705" i="43"/>
  <c r="O705" i="43"/>
  <c r="N705" i="43"/>
  <c r="M705" i="43"/>
  <c r="L705" i="43"/>
  <c r="K705" i="43"/>
  <c r="J705" i="43"/>
  <c r="I705" i="43"/>
  <c r="H705" i="43"/>
  <c r="H714" i="43" s="1"/>
  <c r="H806" i="43" s="1"/>
  <c r="CB704" i="43"/>
  <c r="CA704" i="43"/>
  <c r="BZ704" i="43"/>
  <c r="BY704" i="43"/>
  <c r="BX704" i="43"/>
  <c r="BW704" i="43"/>
  <c r="BV704" i="43"/>
  <c r="BU704" i="43"/>
  <c r="BT704" i="43"/>
  <c r="BS704" i="43"/>
  <c r="BR704" i="43"/>
  <c r="BQ704" i="43"/>
  <c r="BP704" i="43"/>
  <c r="BO704" i="43"/>
  <c r="BN704" i="43"/>
  <c r="BM704" i="43"/>
  <c r="BL704" i="43"/>
  <c r="BK704" i="43"/>
  <c r="BJ704" i="43"/>
  <c r="BI704" i="43"/>
  <c r="BH704" i="43"/>
  <c r="BG704" i="43"/>
  <c r="BF704" i="43"/>
  <c r="BE704" i="43"/>
  <c r="BD704" i="43"/>
  <c r="BC704" i="43"/>
  <c r="BB704" i="43"/>
  <c r="BA704" i="43"/>
  <c r="AZ704" i="43"/>
  <c r="AY704" i="43"/>
  <c r="AX704" i="43"/>
  <c r="AW704" i="43"/>
  <c r="AV704" i="43"/>
  <c r="AU704" i="43"/>
  <c r="AT704" i="43"/>
  <c r="AS704" i="43"/>
  <c r="AR704" i="43"/>
  <c r="AQ704" i="43"/>
  <c r="AP704" i="43"/>
  <c r="AO704" i="43"/>
  <c r="AN704" i="43"/>
  <c r="AM704" i="43"/>
  <c r="AL704" i="43"/>
  <c r="AK704" i="43"/>
  <c r="AJ704" i="43"/>
  <c r="AI704" i="43"/>
  <c r="AH704" i="43"/>
  <c r="AG704" i="43"/>
  <c r="AF704" i="43"/>
  <c r="AE704" i="43"/>
  <c r="AD704" i="43"/>
  <c r="AC704" i="43"/>
  <c r="AB704" i="43"/>
  <c r="AA704" i="43"/>
  <c r="Z704" i="43"/>
  <c r="Y704" i="43"/>
  <c r="X704" i="43"/>
  <c r="W704" i="43"/>
  <c r="V704" i="43"/>
  <c r="U704" i="43"/>
  <c r="T704" i="43"/>
  <c r="S704" i="43"/>
  <c r="R704" i="43"/>
  <c r="Q704" i="43"/>
  <c r="P704" i="43"/>
  <c r="O704" i="43"/>
  <c r="N704" i="43"/>
  <c r="M704" i="43"/>
  <c r="L704" i="43"/>
  <c r="K704" i="43"/>
  <c r="J704" i="43"/>
  <c r="I704" i="43"/>
  <c r="H704" i="43"/>
  <c r="CC704" i="43" s="1"/>
  <c r="CB703" i="43"/>
  <c r="CA703" i="43"/>
  <c r="BZ703" i="43"/>
  <c r="BY703" i="43"/>
  <c r="BX703" i="43"/>
  <c r="BW703" i="43"/>
  <c r="BV703" i="43"/>
  <c r="BU703" i="43"/>
  <c r="BT703" i="43"/>
  <c r="BS703" i="43"/>
  <c r="BR703" i="43"/>
  <c r="BQ703" i="43"/>
  <c r="BP703" i="43"/>
  <c r="BO703" i="43"/>
  <c r="BN703" i="43"/>
  <c r="BM703" i="43"/>
  <c r="BL703" i="43"/>
  <c r="BK703" i="43"/>
  <c r="BJ703" i="43"/>
  <c r="BI703" i="43"/>
  <c r="BH703" i="43"/>
  <c r="BG703" i="43"/>
  <c r="BF703" i="43"/>
  <c r="BE703" i="43"/>
  <c r="BD703" i="43"/>
  <c r="BC703" i="43"/>
  <c r="BB703" i="43"/>
  <c r="BA703" i="43"/>
  <c r="AZ703" i="43"/>
  <c r="AY703" i="43"/>
  <c r="AX703" i="43"/>
  <c r="AW703" i="43"/>
  <c r="AV703" i="43"/>
  <c r="AU703" i="43"/>
  <c r="AT703" i="43"/>
  <c r="AS703" i="43"/>
  <c r="AR703" i="43"/>
  <c r="AQ703" i="43"/>
  <c r="AP703" i="43"/>
  <c r="AO703" i="43"/>
  <c r="AN703" i="43"/>
  <c r="AM703" i="43"/>
  <c r="AL703" i="43"/>
  <c r="AK703" i="43"/>
  <c r="AJ703" i="43"/>
  <c r="AI703" i="43"/>
  <c r="AH703" i="43"/>
  <c r="AG703" i="43"/>
  <c r="AF703" i="43"/>
  <c r="AE703" i="43"/>
  <c r="AD703" i="43"/>
  <c r="AC703" i="43"/>
  <c r="AB703" i="43"/>
  <c r="AA703" i="43"/>
  <c r="Z703" i="43"/>
  <c r="Y703" i="43"/>
  <c r="X703" i="43"/>
  <c r="W703" i="43"/>
  <c r="V703" i="43"/>
  <c r="U703" i="43"/>
  <c r="T703" i="43"/>
  <c r="S703" i="43"/>
  <c r="R703" i="43"/>
  <c r="Q703" i="43"/>
  <c r="P703" i="43"/>
  <c r="O703" i="43"/>
  <c r="N703" i="43"/>
  <c r="M703" i="43"/>
  <c r="L703" i="43"/>
  <c r="K703" i="43"/>
  <c r="J703" i="43"/>
  <c r="I703" i="43"/>
  <c r="CC703" i="43" s="1"/>
  <c r="H703" i="43"/>
  <c r="CB702" i="43"/>
  <c r="CA702" i="43"/>
  <c r="BZ702" i="43"/>
  <c r="BY702" i="43"/>
  <c r="BX702" i="43"/>
  <c r="BW702" i="43"/>
  <c r="BW714" i="43" s="1"/>
  <c r="BW806" i="43" s="1"/>
  <c r="BV702" i="43"/>
  <c r="BU702" i="43"/>
  <c r="BT702" i="43"/>
  <c r="BT714" i="43" s="1"/>
  <c r="BT806" i="43" s="1"/>
  <c r="BS702" i="43"/>
  <c r="BR702" i="43"/>
  <c r="BQ702" i="43"/>
  <c r="BP702" i="43"/>
  <c r="BO702" i="43"/>
  <c r="BN702" i="43"/>
  <c r="BM702" i="43"/>
  <c r="BL702" i="43"/>
  <c r="BK702" i="43"/>
  <c r="BK714" i="43" s="1"/>
  <c r="BK806" i="43" s="1"/>
  <c r="BJ702" i="43"/>
  <c r="BI702" i="43"/>
  <c r="BH702" i="43"/>
  <c r="BH714" i="43" s="1"/>
  <c r="BH806" i="43" s="1"/>
  <c r="BG702" i="43"/>
  <c r="BF702" i="43"/>
  <c r="BE702" i="43"/>
  <c r="BD702" i="43"/>
  <c r="BC702" i="43"/>
  <c r="BB702" i="43"/>
  <c r="BA702" i="43"/>
  <c r="AZ702" i="43"/>
  <c r="AY702" i="43"/>
  <c r="AY714" i="43" s="1"/>
  <c r="AY806" i="43" s="1"/>
  <c r="AX702" i="43"/>
  <c r="AW702" i="43"/>
  <c r="AV702" i="43"/>
  <c r="AV714" i="43" s="1"/>
  <c r="AV806" i="43" s="1"/>
  <c r="AU702" i="43"/>
  <c r="AT702" i="43"/>
  <c r="AS702" i="43"/>
  <c r="AR702" i="43"/>
  <c r="AQ702" i="43"/>
  <c r="AP702" i="43"/>
  <c r="AO702" i="43"/>
  <c r="AN702" i="43"/>
  <c r="AM702" i="43"/>
  <c r="AM714" i="43" s="1"/>
  <c r="AM806" i="43" s="1"/>
  <c r="AL702" i="43"/>
  <c r="AK702" i="43"/>
  <c r="AJ702" i="43"/>
  <c r="AJ714" i="43" s="1"/>
  <c r="AJ806" i="43" s="1"/>
  <c r="AI702" i="43"/>
  <c r="AH702" i="43"/>
  <c r="AG702" i="43"/>
  <c r="AF702" i="43"/>
  <c r="AE702" i="43"/>
  <c r="AD702" i="43"/>
  <c r="AC702" i="43"/>
  <c r="AB702" i="43"/>
  <c r="AA702" i="43"/>
  <c r="AA714" i="43" s="1"/>
  <c r="AA806" i="43" s="1"/>
  <c r="Z702" i="43"/>
  <c r="Y702" i="43"/>
  <c r="X702" i="43"/>
  <c r="X714" i="43" s="1"/>
  <c r="X806" i="43" s="1"/>
  <c r="W702" i="43"/>
  <c r="V702" i="43"/>
  <c r="U702" i="43"/>
  <c r="T702" i="43"/>
  <c r="S702" i="43"/>
  <c r="R702" i="43"/>
  <c r="Q702" i="43"/>
  <c r="P702" i="43"/>
  <c r="O702" i="43"/>
  <c r="O714" i="43" s="1"/>
  <c r="O806" i="43" s="1"/>
  <c r="N702" i="43"/>
  <c r="M702" i="43"/>
  <c r="L702" i="43"/>
  <c r="L714" i="43" s="1"/>
  <c r="L806" i="43" s="1"/>
  <c r="K702" i="43"/>
  <c r="J702" i="43"/>
  <c r="I702" i="43"/>
  <c r="CC702" i="43" s="1"/>
  <c r="H702" i="43"/>
  <c r="CB701" i="43"/>
  <c r="CA701" i="43"/>
  <c r="BZ701" i="43"/>
  <c r="BY701" i="43"/>
  <c r="BX701" i="43"/>
  <c r="BW701" i="43"/>
  <c r="BV701" i="43"/>
  <c r="BV714" i="43" s="1"/>
  <c r="BU701" i="43"/>
  <c r="BT701" i="43"/>
  <c r="BS701" i="43"/>
  <c r="BR701" i="43"/>
  <c r="BQ701" i="43"/>
  <c r="BP701" i="43"/>
  <c r="BO701" i="43"/>
  <c r="BN701" i="43"/>
  <c r="BM701" i="43"/>
  <c r="BL701" i="43"/>
  <c r="BK701" i="43"/>
  <c r="BJ701" i="43"/>
  <c r="BJ714" i="43" s="1"/>
  <c r="BI701" i="43"/>
  <c r="BH701" i="43"/>
  <c r="BG701" i="43"/>
  <c r="BF701" i="43"/>
  <c r="BE701" i="43"/>
  <c r="BD701" i="43"/>
  <c r="BC701" i="43"/>
  <c r="BB701" i="43"/>
  <c r="BA701" i="43"/>
  <c r="AZ701" i="43"/>
  <c r="AY701" i="43"/>
  <c r="AX701" i="43"/>
  <c r="AX714" i="43" s="1"/>
  <c r="AW701" i="43"/>
  <c r="AV701" i="43"/>
  <c r="AU701" i="43"/>
  <c r="AT701" i="43"/>
  <c r="AS701" i="43"/>
  <c r="AR701" i="43"/>
  <c r="AQ701" i="43"/>
  <c r="AP701" i="43"/>
  <c r="AO701" i="43"/>
  <c r="AN701" i="43"/>
  <c r="AM701" i="43"/>
  <c r="AL701" i="43"/>
  <c r="AL714" i="43" s="1"/>
  <c r="AK701" i="43"/>
  <c r="AJ701" i="43"/>
  <c r="AI701" i="43"/>
  <c r="AH701" i="43"/>
  <c r="AG701" i="43"/>
  <c r="AF701" i="43"/>
  <c r="AE701" i="43"/>
  <c r="AD701" i="43"/>
  <c r="AC701" i="43"/>
  <c r="AB701" i="43"/>
  <c r="AA701" i="43"/>
  <c r="Z701" i="43"/>
  <c r="Z714" i="43" s="1"/>
  <c r="Y701" i="43"/>
  <c r="X701" i="43"/>
  <c r="W701" i="43"/>
  <c r="V701" i="43"/>
  <c r="U701" i="43"/>
  <c r="T701" i="43"/>
  <c r="S701" i="43"/>
  <c r="R701" i="43"/>
  <c r="Q701" i="43"/>
  <c r="P701" i="43"/>
  <c r="O701" i="43"/>
  <c r="N701" i="43"/>
  <c r="N714" i="43" s="1"/>
  <c r="M701" i="43"/>
  <c r="L701" i="43"/>
  <c r="K701" i="43"/>
  <c r="J701" i="43"/>
  <c r="I701" i="43"/>
  <c r="CC701" i="43" s="1"/>
  <c r="H701" i="43"/>
  <c r="CB700" i="43"/>
  <c r="CA700" i="43"/>
  <c r="CA714" i="43" s="1"/>
  <c r="CA806" i="43" s="1"/>
  <c r="BZ700" i="43"/>
  <c r="BZ714" i="43" s="1"/>
  <c r="BZ806" i="43" s="1"/>
  <c r="BY700" i="43"/>
  <c r="BY714" i="43" s="1"/>
  <c r="BY806" i="43" s="1"/>
  <c r="BX700" i="43"/>
  <c r="BX714" i="43" s="1"/>
  <c r="BX806" i="43" s="1"/>
  <c r="BW700" i="43"/>
  <c r="BV700" i="43"/>
  <c r="BU700" i="43"/>
  <c r="BU714" i="43" s="1"/>
  <c r="BU806" i="43" s="1"/>
  <c r="BT700" i="43"/>
  <c r="BS700" i="43"/>
  <c r="BS714" i="43" s="1"/>
  <c r="BR700" i="43"/>
  <c r="BR714" i="43" s="1"/>
  <c r="BR806" i="43" s="1"/>
  <c r="BQ700" i="43"/>
  <c r="BQ714" i="43" s="1"/>
  <c r="BQ806" i="43" s="1"/>
  <c r="BP700" i="43"/>
  <c r="BO700" i="43"/>
  <c r="BO714" i="43" s="1"/>
  <c r="BO806" i="43" s="1"/>
  <c r="BN700" i="43"/>
  <c r="BN714" i="43" s="1"/>
  <c r="BN806" i="43" s="1"/>
  <c r="BM700" i="43"/>
  <c r="BM714" i="43" s="1"/>
  <c r="BM806" i="43" s="1"/>
  <c r="BL700" i="43"/>
  <c r="BL714" i="43" s="1"/>
  <c r="BL806" i="43" s="1"/>
  <c r="BK700" i="43"/>
  <c r="BJ700" i="43"/>
  <c r="BI700" i="43"/>
  <c r="BI714" i="43" s="1"/>
  <c r="BI806" i="43" s="1"/>
  <c r="BH700" i="43"/>
  <c r="BG700" i="43"/>
  <c r="BG714" i="43" s="1"/>
  <c r="BF700" i="43"/>
  <c r="BF714" i="43" s="1"/>
  <c r="BF806" i="43" s="1"/>
  <c r="BE700" i="43"/>
  <c r="BE714" i="43" s="1"/>
  <c r="BE806" i="43" s="1"/>
  <c r="BD700" i="43"/>
  <c r="BC700" i="43"/>
  <c r="BC714" i="43" s="1"/>
  <c r="BC806" i="43" s="1"/>
  <c r="BB700" i="43"/>
  <c r="BB714" i="43" s="1"/>
  <c r="BB806" i="43" s="1"/>
  <c r="BA700" i="43"/>
  <c r="BA714" i="43" s="1"/>
  <c r="AZ700" i="43"/>
  <c r="AZ714" i="43" s="1"/>
  <c r="AZ806" i="43" s="1"/>
  <c r="AY700" i="43"/>
  <c r="AX700" i="43"/>
  <c r="AW700" i="43"/>
  <c r="AW714" i="43" s="1"/>
  <c r="AW806" i="43" s="1"/>
  <c r="AV700" i="43"/>
  <c r="AU700" i="43"/>
  <c r="AU714" i="43" s="1"/>
  <c r="AT700" i="43"/>
  <c r="AT714" i="43" s="1"/>
  <c r="AT806" i="43" s="1"/>
  <c r="AS700" i="43"/>
  <c r="AS714" i="43" s="1"/>
  <c r="AS806" i="43" s="1"/>
  <c r="AR700" i="43"/>
  <c r="AQ700" i="43"/>
  <c r="AQ714" i="43" s="1"/>
  <c r="AQ806" i="43" s="1"/>
  <c r="AP700" i="43"/>
  <c r="AP714" i="43" s="1"/>
  <c r="AP806" i="43" s="1"/>
  <c r="AO700" i="43"/>
  <c r="AO714" i="43" s="1"/>
  <c r="AN700" i="43"/>
  <c r="AN714" i="43" s="1"/>
  <c r="AN806" i="43" s="1"/>
  <c r="AM700" i="43"/>
  <c r="AL700" i="43"/>
  <c r="AK700" i="43"/>
  <c r="AK714" i="43" s="1"/>
  <c r="AK806" i="43" s="1"/>
  <c r="AJ700" i="43"/>
  <c r="AI700" i="43"/>
  <c r="AI714" i="43" s="1"/>
  <c r="AH700" i="43"/>
  <c r="AH714" i="43" s="1"/>
  <c r="AH806" i="43" s="1"/>
  <c r="AG700" i="43"/>
  <c r="AG714" i="43" s="1"/>
  <c r="AG806" i="43" s="1"/>
  <c r="AF700" i="43"/>
  <c r="AE700" i="43"/>
  <c r="AE714" i="43" s="1"/>
  <c r="AE806" i="43" s="1"/>
  <c r="AD700" i="43"/>
  <c r="AD714" i="43" s="1"/>
  <c r="AD806" i="43" s="1"/>
  <c r="AC700" i="43"/>
  <c r="AC714" i="43" s="1"/>
  <c r="AB700" i="43"/>
  <c r="AB714" i="43" s="1"/>
  <c r="AB806" i="43" s="1"/>
  <c r="AA700" i="43"/>
  <c r="Z700" i="43"/>
  <c r="Y700" i="43"/>
  <c r="Y714" i="43" s="1"/>
  <c r="Y806" i="43" s="1"/>
  <c r="X700" i="43"/>
  <c r="W700" i="43"/>
  <c r="W714" i="43" s="1"/>
  <c r="V700" i="43"/>
  <c r="V714" i="43" s="1"/>
  <c r="V806" i="43" s="1"/>
  <c r="U700" i="43"/>
  <c r="U714" i="43" s="1"/>
  <c r="U806" i="43" s="1"/>
  <c r="T700" i="43"/>
  <c r="S700" i="43"/>
  <c r="S714" i="43" s="1"/>
  <c r="S806" i="43" s="1"/>
  <c r="R700" i="43"/>
  <c r="R714" i="43" s="1"/>
  <c r="R806" i="43" s="1"/>
  <c r="Q700" i="43"/>
  <c r="Q714" i="43" s="1"/>
  <c r="P700" i="43"/>
  <c r="P714" i="43" s="1"/>
  <c r="P806" i="43" s="1"/>
  <c r="O700" i="43"/>
  <c r="N700" i="43"/>
  <c r="M700" i="43"/>
  <c r="M714" i="43" s="1"/>
  <c r="M806" i="43" s="1"/>
  <c r="L700" i="43"/>
  <c r="K700" i="43"/>
  <c r="K714" i="43" s="1"/>
  <c r="J700" i="43"/>
  <c r="J714" i="43" s="1"/>
  <c r="J806" i="43" s="1"/>
  <c r="I700" i="43"/>
  <c r="I714" i="43" s="1"/>
  <c r="I806" i="43" s="1"/>
  <c r="H700" i="43"/>
  <c r="CB699" i="43"/>
  <c r="BZ699" i="43"/>
  <c r="BU699" i="43"/>
  <c r="BQ699" i="43"/>
  <c r="BP699" i="43"/>
  <c r="BN699" i="43"/>
  <c r="BI699" i="43"/>
  <c r="BE699" i="43"/>
  <c r="BD699" i="43"/>
  <c r="BB699" i="43"/>
  <c r="AW699" i="43"/>
  <c r="AS699" i="43"/>
  <c r="AR699" i="43"/>
  <c r="AP699" i="43"/>
  <c r="AK699" i="43"/>
  <c r="AG699" i="43"/>
  <c r="AF699" i="43"/>
  <c r="AD699" i="43"/>
  <c r="Y699" i="43"/>
  <c r="T699" i="43"/>
  <c r="R699" i="43"/>
  <c r="M699" i="43"/>
  <c r="H699" i="43"/>
  <c r="CB698" i="43"/>
  <c r="CA698" i="43"/>
  <c r="BZ698" i="43"/>
  <c r="BY698" i="43"/>
  <c r="BX698" i="43"/>
  <c r="BW698" i="43"/>
  <c r="BV698" i="43"/>
  <c r="BV699" i="43" s="1"/>
  <c r="BU698" i="43"/>
  <c r="BT698" i="43"/>
  <c r="BS698" i="43"/>
  <c r="BS699" i="43" s="1"/>
  <c r="BR698" i="43"/>
  <c r="BQ698" i="43"/>
  <c r="BP698" i="43"/>
  <c r="BO698" i="43"/>
  <c r="BN698" i="43"/>
  <c r="BM698" i="43"/>
  <c r="BL698" i="43"/>
  <c r="BK698" i="43"/>
  <c r="BJ698" i="43"/>
  <c r="BJ699" i="43" s="1"/>
  <c r="BI698" i="43"/>
  <c r="BH698" i="43"/>
  <c r="BG698" i="43"/>
  <c r="BG699" i="43" s="1"/>
  <c r="BF698" i="43"/>
  <c r="BE698" i="43"/>
  <c r="BD698" i="43"/>
  <c r="BC698" i="43"/>
  <c r="BB698" i="43"/>
  <c r="BA698" i="43"/>
  <c r="AZ698" i="43"/>
  <c r="AY698" i="43"/>
  <c r="AX698" i="43"/>
  <c r="AX699" i="43" s="1"/>
  <c r="AW698" i="43"/>
  <c r="AV698" i="43"/>
  <c r="AU698" i="43"/>
  <c r="AU699" i="43" s="1"/>
  <c r="AT698" i="43"/>
  <c r="AS698" i="43"/>
  <c r="AR698" i="43"/>
  <c r="AQ698" i="43"/>
  <c r="AP698" i="43"/>
  <c r="AO698" i="43"/>
  <c r="AN698" i="43"/>
  <c r="AM698" i="43"/>
  <c r="AL698" i="43"/>
  <c r="AL699" i="43" s="1"/>
  <c r="AK698" i="43"/>
  <c r="AJ698" i="43"/>
  <c r="AI698" i="43"/>
  <c r="AI699" i="43" s="1"/>
  <c r="AH698" i="43"/>
  <c r="AG698" i="43"/>
  <c r="AF698" i="43"/>
  <c r="AE698" i="43"/>
  <c r="AD698" i="43"/>
  <c r="AC698" i="43"/>
  <c r="AB698" i="43"/>
  <c r="AA698" i="43"/>
  <c r="Z698" i="43"/>
  <c r="Y698" i="43"/>
  <c r="X698" i="43"/>
  <c r="W698" i="43"/>
  <c r="W699" i="43" s="1"/>
  <c r="V698" i="43"/>
  <c r="U698" i="43"/>
  <c r="T698" i="43"/>
  <c r="S698" i="43"/>
  <c r="R698" i="43"/>
  <c r="Q698" i="43"/>
  <c r="P698" i="43"/>
  <c r="O698" i="43"/>
  <c r="N698" i="43"/>
  <c r="M698" i="43"/>
  <c r="L698" i="43"/>
  <c r="K698" i="43"/>
  <c r="K699" i="43" s="1"/>
  <c r="J698" i="43"/>
  <c r="I698" i="43"/>
  <c r="H698" i="43"/>
  <c r="CC697" i="43"/>
  <c r="CC696" i="43"/>
  <c r="CC695" i="43"/>
  <c r="CC694" i="43"/>
  <c r="CC693" i="43"/>
  <c r="CC692" i="43"/>
  <c r="CC691" i="43"/>
  <c r="CC690" i="43"/>
  <c r="CC689" i="43"/>
  <c r="CC688" i="43"/>
  <c r="CC687" i="43"/>
  <c r="CC686" i="43"/>
  <c r="CC685" i="43"/>
  <c r="CC684" i="43"/>
  <c r="CC683" i="43"/>
  <c r="CC682" i="43"/>
  <c r="CC681" i="43"/>
  <c r="CC680" i="43"/>
  <c r="CC679" i="43"/>
  <c r="CC678" i="43"/>
  <c r="CC677" i="43"/>
  <c r="CC676" i="43"/>
  <c r="CC675" i="43"/>
  <c r="CC674" i="43"/>
  <c r="CC673" i="43"/>
  <c r="CC672" i="43"/>
  <c r="CC671" i="43"/>
  <c r="CC670" i="43"/>
  <c r="CC669" i="43"/>
  <c r="CC668" i="43"/>
  <c r="CC667" i="43"/>
  <c r="CC666" i="43"/>
  <c r="CC665" i="43"/>
  <c r="CC664" i="43"/>
  <c r="CC663" i="43"/>
  <c r="CC662" i="43"/>
  <c r="CC661" i="43"/>
  <c r="CC660" i="43"/>
  <c r="CC659" i="43"/>
  <c r="CC658" i="43"/>
  <c r="CC657" i="43"/>
  <c r="CC656" i="43"/>
  <c r="CC655" i="43"/>
  <c r="CC654" i="43"/>
  <c r="CC653" i="43"/>
  <c r="CC652" i="43"/>
  <c r="CC651" i="43"/>
  <c r="CC650" i="43"/>
  <c r="CC649" i="43"/>
  <c r="CC648" i="43"/>
  <c r="CC647" i="43"/>
  <c r="CC646" i="43"/>
  <c r="CC645" i="43"/>
  <c r="CC644" i="43"/>
  <c r="CC643" i="43"/>
  <c r="CC642" i="43"/>
  <c r="CC641" i="43"/>
  <c r="CC640" i="43"/>
  <c r="CC639" i="43"/>
  <c r="CC638" i="43"/>
  <c r="CC637" i="43"/>
  <c r="CC636" i="43"/>
  <c r="CC635" i="43"/>
  <c r="CC634" i="43"/>
  <c r="CC633" i="43"/>
  <c r="CC632" i="43"/>
  <c r="CC631" i="43"/>
  <c r="CC630" i="43"/>
  <c r="CC629" i="43"/>
  <c r="CC628" i="43"/>
  <c r="CC627" i="43"/>
  <c r="CC626" i="43"/>
  <c r="CC625" i="43"/>
  <c r="CC624" i="43"/>
  <c r="CC623" i="43"/>
  <c r="CC622" i="43"/>
  <c r="CC621" i="43"/>
  <c r="CC620" i="43"/>
  <c r="CC619" i="43"/>
  <c r="CC618" i="43"/>
  <c r="CC617" i="43"/>
  <c r="CC616" i="43"/>
  <c r="CC615" i="43"/>
  <c r="CC614" i="43"/>
  <c r="CC613" i="43"/>
  <c r="CC612" i="43"/>
  <c r="CC611" i="43"/>
  <c r="CC610" i="43"/>
  <c r="CC609" i="43"/>
  <c r="CC608" i="43"/>
  <c r="CC607" i="43"/>
  <c r="CC606" i="43"/>
  <c r="CC605" i="43"/>
  <c r="CC604" i="43"/>
  <c r="CC603" i="43"/>
  <c r="CC602" i="43"/>
  <c r="CC698" i="43" s="1"/>
  <c r="CB601" i="43"/>
  <c r="CA601" i="43"/>
  <c r="CA699" i="43" s="1"/>
  <c r="BZ601" i="43"/>
  <c r="BY601" i="43"/>
  <c r="BY699" i="43" s="1"/>
  <c r="BX601" i="43"/>
  <c r="BX699" i="43" s="1"/>
  <c r="BW601" i="43"/>
  <c r="BW699" i="43" s="1"/>
  <c r="BV601" i="43"/>
  <c r="BU601" i="43"/>
  <c r="BT601" i="43"/>
  <c r="BT699" i="43" s="1"/>
  <c r="BS601" i="43"/>
  <c r="BR601" i="43"/>
  <c r="BR699" i="43" s="1"/>
  <c r="BQ601" i="43"/>
  <c r="BP601" i="43"/>
  <c r="BO601" i="43"/>
  <c r="BO699" i="43" s="1"/>
  <c r="BN601" i="43"/>
  <c r="BM601" i="43"/>
  <c r="BM699" i="43" s="1"/>
  <c r="BL601" i="43"/>
  <c r="BL699" i="43" s="1"/>
  <c r="BK601" i="43"/>
  <c r="BK699" i="43" s="1"/>
  <c r="BJ601" i="43"/>
  <c r="BI601" i="43"/>
  <c r="BH601" i="43"/>
  <c r="BH699" i="43" s="1"/>
  <c r="BG601" i="43"/>
  <c r="BF601" i="43"/>
  <c r="BF699" i="43" s="1"/>
  <c r="BE601" i="43"/>
  <c r="BD601" i="43"/>
  <c r="BC601" i="43"/>
  <c r="BC699" i="43" s="1"/>
  <c r="BB601" i="43"/>
  <c r="BA601" i="43"/>
  <c r="BA699" i="43" s="1"/>
  <c r="AZ601" i="43"/>
  <c r="AZ699" i="43" s="1"/>
  <c r="AY601" i="43"/>
  <c r="AY699" i="43" s="1"/>
  <c r="AX601" i="43"/>
  <c r="AW601" i="43"/>
  <c r="AV601" i="43"/>
  <c r="AV699" i="43" s="1"/>
  <c r="AU601" i="43"/>
  <c r="AT601" i="43"/>
  <c r="AT699" i="43" s="1"/>
  <c r="AS601" i="43"/>
  <c r="AR601" i="43"/>
  <c r="AQ601" i="43"/>
  <c r="AQ699" i="43" s="1"/>
  <c r="AP601" i="43"/>
  <c r="AO601" i="43"/>
  <c r="AO699" i="43" s="1"/>
  <c r="AN601" i="43"/>
  <c r="AN699" i="43" s="1"/>
  <c r="AM601" i="43"/>
  <c r="AM699" i="43" s="1"/>
  <c r="AL601" i="43"/>
  <c r="AK601" i="43"/>
  <c r="AJ601" i="43"/>
  <c r="AJ699" i="43" s="1"/>
  <c r="AI601" i="43"/>
  <c r="AH601" i="43"/>
  <c r="AH699" i="43" s="1"/>
  <c r="AG601" i="43"/>
  <c r="AF601" i="43"/>
  <c r="AE601" i="43"/>
  <c r="AE699" i="43" s="1"/>
  <c r="AD601" i="43"/>
  <c r="AC601" i="43"/>
  <c r="AC699" i="43" s="1"/>
  <c r="AB601" i="43"/>
  <c r="AB699" i="43" s="1"/>
  <c r="AA601" i="43"/>
  <c r="AA699" i="43" s="1"/>
  <c r="Z601" i="43"/>
  <c r="Z699" i="43" s="1"/>
  <c r="Y601" i="43"/>
  <c r="X601" i="43"/>
  <c r="X699" i="43" s="1"/>
  <c r="W601" i="43"/>
  <c r="V601" i="43"/>
  <c r="V699" i="43" s="1"/>
  <c r="U601" i="43"/>
  <c r="U699" i="43" s="1"/>
  <c r="T601" i="43"/>
  <c r="S601" i="43"/>
  <c r="S699" i="43" s="1"/>
  <c r="R601" i="43"/>
  <c r="Q601" i="43"/>
  <c r="Q699" i="43" s="1"/>
  <c r="P601" i="43"/>
  <c r="P699" i="43" s="1"/>
  <c r="O601" i="43"/>
  <c r="O699" i="43" s="1"/>
  <c r="N601" i="43"/>
  <c r="N699" i="43" s="1"/>
  <c r="M601" i="43"/>
  <c r="L601" i="43"/>
  <c r="L699" i="43" s="1"/>
  <c r="K601" i="43"/>
  <c r="J601" i="43"/>
  <c r="J699" i="43" s="1"/>
  <c r="I601" i="43"/>
  <c r="I699" i="43" s="1"/>
  <c r="H601" i="43"/>
  <c r="CC600" i="43"/>
  <c r="CC599" i="43"/>
  <c r="CC598" i="43"/>
  <c r="CC597" i="43"/>
  <c r="CC596" i="43"/>
  <c r="CC595" i="43"/>
  <c r="CC594" i="43"/>
  <c r="CC593" i="43"/>
  <c r="CC592" i="43"/>
  <c r="CC591" i="43"/>
  <c r="CC590" i="43"/>
  <c r="CC589" i="43"/>
  <c r="CC588" i="43"/>
  <c r="CC587" i="43"/>
  <c r="CC586" i="43"/>
  <c r="CC585" i="43"/>
  <c r="CC584" i="43"/>
  <c r="CC583" i="43"/>
  <c r="CC582" i="43"/>
  <c r="CC581" i="43"/>
  <c r="CC580" i="43"/>
  <c r="CC579" i="43"/>
  <c r="CC578" i="43"/>
  <c r="CC577" i="43"/>
  <c r="CC576" i="43"/>
  <c r="CC575" i="43"/>
  <c r="CC574" i="43"/>
  <c r="CC573" i="43"/>
  <c r="CC572" i="43"/>
  <c r="CC571" i="43"/>
  <c r="CC570" i="43"/>
  <c r="CC569" i="43"/>
  <c r="CC568" i="43"/>
  <c r="CC567" i="43"/>
  <c r="CC566" i="43"/>
  <c r="CC565" i="43"/>
  <c r="CC564" i="43"/>
  <c r="CC563" i="43"/>
  <c r="CC562" i="43"/>
  <c r="CC561" i="43"/>
  <c r="CC560" i="43"/>
  <c r="CC559" i="43"/>
  <c r="CC558" i="43"/>
  <c r="CC557" i="43"/>
  <c r="CC556" i="43"/>
  <c r="CC555" i="43"/>
  <c r="CC554" i="43"/>
  <c r="CC553" i="43"/>
  <c r="CC552" i="43"/>
  <c r="CC551" i="43"/>
  <c r="CC550" i="43"/>
  <c r="CC549" i="43"/>
  <c r="CC548" i="43"/>
  <c r="CC547" i="43"/>
  <c r="CC546" i="43"/>
  <c r="CC545" i="43"/>
  <c r="CC544" i="43"/>
  <c r="CC543" i="43"/>
  <c r="CC542" i="43"/>
  <c r="CC541" i="43"/>
  <c r="CC540" i="43"/>
  <c r="CC539" i="43"/>
  <c r="CC538" i="43"/>
  <c r="CC537" i="43"/>
  <c r="CC536" i="43"/>
  <c r="CC535" i="43"/>
  <c r="CC534" i="43"/>
  <c r="CC533" i="43"/>
  <c r="CC532" i="43"/>
  <c r="CC531" i="43"/>
  <c r="CC530" i="43"/>
  <c r="CC529" i="43"/>
  <c r="CC528" i="43"/>
  <c r="CC527" i="43"/>
  <c r="CC526" i="43"/>
  <c r="CC525" i="43"/>
  <c r="CC524" i="43"/>
  <c r="CC523" i="43"/>
  <c r="CC522" i="43"/>
  <c r="CC521" i="43"/>
  <c r="CC520" i="43"/>
  <c r="CC519" i="43"/>
  <c r="CC518" i="43"/>
  <c r="CC517" i="43"/>
  <c r="CC516" i="43"/>
  <c r="CC515" i="43"/>
  <c r="CC514" i="43"/>
  <c r="CC513" i="43"/>
  <c r="CC512" i="43"/>
  <c r="CC511" i="43"/>
  <c r="CC510" i="43"/>
  <c r="CC509" i="43"/>
  <c r="CC508" i="43"/>
  <c r="CC507" i="43"/>
  <c r="CC506" i="43"/>
  <c r="CC505" i="43"/>
  <c r="CC504" i="43"/>
  <c r="CC503" i="43"/>
  <c r="CC502" i="43"/>
  <c r="CC501" i="43"/>
  <c r="CC500" i="43"/>
  <c r="CC499" i="43"/>
  <c r="CC498" i="43"/>
  <c r="CC497" i="43"/>
  <c r="CC496" i="43"/>
  <c r="CC495" i="43"/>
  <c r="CC494" i="43"/>
  <c r="CC493" i="43"/>
  <c r="CC492" i="43"/>
  <c r="CC491" i="43"/>
  <c r="CC490" i="43"/>
  <c r="CC489" i="43"/>
  <c r="CC488" i="43"/>
  <c r="CC487" i="43"/>
  <c r="CC486" i="43"/>
  <c r="CC485" i="43"/>
  <c r="CC484" i="43"/>
  <c r="CC483" i="43"/>
  <c r="CC482" i="43"/>
  <c r="CC481" i="43"/>
  <c r="CC480" i="43"/>
  <c r="CC479" i="43"/>
  <c r="CC478" i="43"/>
  <c r="CC601" i="43" s="1"/>
  <c r="CC699" i="43" s="1"/>
  <c r="CB470" i="43"/>
  <c r="CA470" i="43"/>
  <c r="BZ470" i="43"/>
  <c r="BY470" i="43"/>
  <c r="BY471" i="43" s="1"/>
  <c r="BX470" i="43"/>
  <c r="BW470" i="43"/>
  <c r="BV470" i="43"/>
  <c r="BU470" i="43"/>
  <c r="BT470" i="43"/>
  <c r="BS470" i="43"/>
  <c r="BR470" i="43"/>
  <c r="BQ470" i="43"/>
  <c r="BP470" i="43"/>
  <c r="BO470" i="43"/>
  <c r="BN470" i="43"/>
  <c r="BM470" i="43"/>
  <c r="BM471" i="43" s="1"/>
  <c r="BL470" i="43"/>
  <c r="BK470" i="43"/>
  <c r="BJ470" i="43"/>
  <c r="BI470" i="43"/>
  <c r="BH470" i="43"/>
  <c r="BG470" i="43"/>
  <c r="BF470" i="43"/>
  <c r="BE470" i="43"/>
  <c r="BD470" i="43"/>
  <c r="BC470" i="43"/>
  <c r="BB470" i="43"/>
  <c r="BA470" i="43"/>
  <c r="BA471" i="43" s="1"/>
  <c r="AZ470" i="43"/>
  <c r="AY470" i="43"/>
  <c r="AX470" i="43"/>
  <c r="AW470" i="43"/>
  <c r="AV470" i="43"/>
  <c r="AU470" i="43"/>
  <c r="AT470" i="43"/>
  <c r="AS470" i="43"/>
  <c r="AR470" i="43"/>
  <c r="AQ470" i="43"/>
  <c r="AP470" i="43"/>
  <c r="AO470" i="43"/>
  <c r="AO471" i="43" s="1"/>
  <c r="AN470" i="43"/>
  <c r="AM470" i="43"/>
  <c r="AL470" i="43"/>
  <c r="AK470" i="43"/>
  <c r="AJ470" i="43"/>
  <c r="AI470" i="43"/>
  <c r="AH470" i="43"/>
  <c r="AG470" i="43"/>
  <c r="AF470" i="43"/>
  <c r="AE470" i="43"/>
  <c r="AD470" i="43"/>
  <c r="AC470" i="43"/>
  <c r="AC471" i="43" s="1"/>
  <c r="AB470" i="43"/>
  <c r="AA470" i="43"/>
  <c r="Z470" i="43"/>
  <c r="Y470" i="43"/>
  <c r="X470" i="43"/>
  <c r="W470" i="43"/>
  <c r="V470" i="43"/>
  <c r="U470" i="43"/>
  <c r="T470" i="43"/>
  <c r="S470" i="43"/>
  <c r="R470" i="43"/>
  <c r="Q470" i="43"/>
  <c r="Q471" i="43" s="1"/>
  <c r="P470" i="43"/>
  <c r="O470" i="43"/>
  <c r="N470" i="43"/>
  <c r="M470" i="43"/>
  <c r="L470" i="43"/>
  <c r="K470" i="43"/>
  <c r="J470" i="43"/>
  <c r="I470" i="43"/>
  <c r="H470" i="43"/>
  <c r="CC469" i="43"/>
  <c r="CC468" i="43"/>
  <c r="CC467" i="43"/>
  <c r="CC466" i="43"/>
  <c r="CC465" i="43"/>
  <c r="CC464" i="43"/>
  <c r="CC463" i="43"/>
  <c r="CC462" i="43"/>
  <c r="CC470" i="43" s="1"/>
  <c r="CB461" i="43"/>
  <c r="CA461" i="43"/>
  <c r="BZ461" i="43"/>
  <c r="BY461" i="43"/>
  <c r="BX461" i="43"/>
  <c r="BW461" i="43"/>
  <c r="BV461" i="43"/>
  <c r="BU461" i="43"/>
  <c r="BT461" i="43"/>
  <c r="BS461" i="43"/>
  <c r="BR461" i="43"/>
  <c r="BQ461" i="43"/>
  <c r="BQ471" i="43" s="1"/>
  <c r="BP461" i="43"/>
  <c r="BO461" i="43"/>
  <c r="BN461" i="43"/>
  <c r="BM461" i="43"/>
  <c r="BL461" i="43"/>
  <c r="BK461" i="43"/>
  <c r="BJ461" i="43"/>
  <c r="BI461" i="43"/>
  <c r="BH461" i="43"/>
  <c r="BG461" i="43"/>
  <c r="BF461" i="43"/>
  <c r="BE461" i="43"/>
  <c r="BE471" i="43" s="1"/>
  <c r="BD461" i="43"/>
  <c r="BC461" i="43"/>
  <c r="BB461" i="43"/>
  <c r="BA461" i="43"/>
  <c r="AZ461" i="43"/>
  <c r="AY461" i="43"/>
  <c r="AX461" i="43"/>
  <c r="AW461" i="43"/>
  <c r="AV461" i="43"/>
  <c r="AU461" i="43"/>
  <c r="AT461" i="43"/>
  <c r="AS461" i="43"/>
  <c r="AS471" i="43" s="1"/>
  <c r="AR461" i="43"/>
  <c r="AQ461" i="43"/>
  <c r="AP461" i="43"/>
  <c r="AO461" i="43"/>
  <c r="AN461" i="43"/>
  <c r="AM461" i="43"/>
  <c r="AL461" i="43"/>
  <c r="AK461" i="43"/>
  <c r="AJ461" i="43"/>
  <c r="AI461" i="43"/>
  <c r="AH461" i="43"/>
  <c r="AG461" i="43"/>
  <c r="AG471" i="43" s="1"/>
  <c r="AF461" i="43"/>
  <c r="AE461" i="43"/>
  <c r="AD461" i="43"/>
  <c r="AC461" i="43"/>
  <c r="AB461" i="43"/>
  <c r="AA461" i="43"/>
  <c r="Z461" i="43"/>
  <c r="Y461" i="43"/>
  <c r="X461" i="43"/>
  <c r="W461" i="43"/>
  <c r="V461" i="43"/>
  <c r="U461" i="43"/>
  <c r="U471" i="43" s="1"/>
  <c r="T461" i="43"/>
  <c r="S461" i="43"/>
  <c r="R461" i="43"/>
  <c r="Q461" i="43"/>
  <c r="P461" i="43"/>
  <c r="O461" i="43"/>
  <c r="N461" i="43"/>
  <c r="M461" i="43"/>
  <c r="L461" i="43"/>
  <c r="K461" i="43"/>
  <c r="J461" i="43"/>
  <c r="I461" i="43"/>
  <c r="I471" i="43" s="1"/>
  <c r="H461" i="43"/>
  <c r="CC460" i="43"/>
  <c r="CC459" i="43"/>
  <c r="CC458" i="43"/>
  <c r="CC457" i="43"/>
  <c r="CC456" i="43"/>
  <c r="CC455" i="43"/>
  <c r="CC454" i="43"/>
  <c r="CC453" i="43"/>
  <c r="CC452" i="43"/>
  <c r="CC451" i="43"/>
  <c r="CC450" i="43"/>
  <c r="CC449" i="43"/>
  <c r="CC448" i="43"/>
  <c r="CC447" i="43"/>
  <c r="CC446" i="43"/>
  <c r="CC445" i="43"/>
  <c r="CC444" i="43"/>
  <c r="CC443" i="43"/>
  <c r="CC442" i="43"/>
  <c r="CC441" i="43"/>
  <c r="CC440" i="43"/>
  <c r="CC439" i="43"/>
  <c r="CC438" i="43"/>
  <c r="CC437" i="43"/>
  <c r="CC436" i="43"/>
  <c r="CC435" i="43"/>
  <c r="CC434" i="43"/>
  <c r="CC433" i="43"/>
  <c r="CC432" i="43"/>
  <c r="CC431" i="43"/>
  <c r="CC430" i="43"/>
  <c r="CC429" i="43"/>
  <c r="CC428" i="43"/>
  <c r="CC427" i="43"/>
  <c r="CC426" i="43"/>
  <c r="CC425" i="43"/>
  <c r="CC424" i="43"/>
  <c r="CC423" i="43"/>
  <c r="CC422" i="43"/>
  <c r="CC421" i="43"/>
  <c r="CC420" i="43"/>
  <c r="CC419" i="43"/>
  <c r="CC418" i="43"/>
  <c r="CC417" i="43"/>
  <c r="CC416" i="43"/>
  <c r="CC415" i="43"/>
  <c r="CC414" i="43"/>
  <c r="CC461" i="43" s="1"/>
  <c r="CC413" i="43"/>
  <c r="CB412" i="43"/>
  <c r="CA412" i="43"/>
  <c r="BZ412" i="43"/>
  <c r="BY412" i="43"/>
  <c r="BX412" i="43"/>
  <c r="BW412" i="43"/>
  <c r="BV412" i="43"/>
  <c r="BU412" i="43"/>
  <c r="BT412" i="43"/>
  <c r="BS412" i="43"/>
  <c r="BR412" i="43"/>
  <c r="BQ412" i="43"/>
  <c r="BP412" i="43"/>
  <c r="BO412" i="43"/>
  <c r="BN412" i="43"/>
  <c r="BM412" i="43"/>
  <c r="BL412" i="43"/>
  <c r="BK412" i="43"/>
  <c r="BJ412" i="43"/>
  <c r="BI412" i="43"/>
  <c r="BH412" i="43"/>
  <c r="BG412" i="43"/>
  <c r="BF412" i="43"/>
  <c r="BE412" i="43"/>
  <c r="BD412" i="43"/>
  <c r="BC412" i="43"/>
  <c r="BB412" i="43"/>
  <c r="BA412" i="43"/>
  <c r="AZ412" i="43"/>
  <c r="AY412" i="43"/>
  <c r="AX412" i="43"/>
  <c r="AW412" i="43"/>
  <c r="AV412" i="43"/>
  <c r="AU412" i="43"/>
  <c r="AT412" i="43"/>
  <c r="AS412" i="43"/>
  <c r="AR412" i="43"/>
  <c r="AQ412" i="43"/>
  <c r="AP412" i="43"/>
  <c r="AO412" i="43"/>
  <c r="AN412" i="43"/>
  <c r="AM412" i="43"/>
  <c r="AL412" i="43"/>
  <c r="AK412" i="43"/>
  <c r="AJ412" i="43"/>
  <c r="AI412" i="43"/>
  <c r="AH412" i="43"/>
  <c r="AG412" i="43"/>
  <c r="AF412" i="43"/>
  <c r="AE412" i="43"/>
  <c r="AD412" i="43"/>
  <c r="AC412" i="43"/>
  <c r="AB412" i="43"/>
  <c r="AA412" i="43"/>
  <c r="Z412" i="43"/>
  <c r="Y412" i="43"/>
  <c r="X412" i="43"/>
  <c r="W412" i="43"/>
  <c r="V412" i="43"/>
  <c r="U412" i="43"/>
  <c r="T412" i="43"/>
  <c r="S412" i="43"/>
  <c r="R412" i="43"/>
  <c r="Q412" i="43"/>
  <c r="P412" i="43"/>
  <c r="O412" i="43"/>
  <c r="N412" i="43"/>
  <c r="M412" i="43"/>
  <c r="L412" i="43"/>
  <c r="K412" i="43"/>
  <c r="J412" i="43"/>
  <c r="I412" i="43"/>
  <c r="H412" i="43"/>
  <c r="CC411" i="43"/>
  <c r="CC410" i="43"/>
  <c r="CC409" i="43"/>
  <c r="CC408" i="43"/>
  <c r="CC407" i="43"/>
  <c r="CC406" i="43"/>
  <c r="CC405" i="43"/>
  <c r="CC404" i="43"/>
  <c r="CC403" i="43"/>
  <c r="CC402" i="43"/>
  <c r="CC401" i="43"/>
  <c r="CC400" i="43"/>
  <c r="CC399" i="43"/>
  <c r="CC398" i="43"/>
  <c r="CC397" i="43"/>
  <c r="CB396" i="43"/>
  <c r="CA396" i="43"/>
  <c r="BZ396" i="43"/>
  <c r="BY396" i="43"/>
  <c r="BX396" i="43"/>
  <c r="BW396" i="43"/>
  <c r="BV396" i="43"/>
  <c r="BU396" i="43"/>
  <c r="BT396" i="43"/>
  <c r="BS396" i="43"/>
  <c r="BR396" i="43"/>
  <c r="BQ396" i="43"/>
  <c r="BP396" i="43"/>
  <c r="BO396" i="43"/>
  <c r="BN396" i="43"/>
  <c r="BM396" i="43"/>
  <c r="BL396" i="43"/>
  <c r="BK396" i="43"/>
  <c r="BJ396" i="43"/>
  <c r="BI396" i="43"/>
  <c r="BH396" i="43"/>
  <c r="BG396" i="43"/>
  <c r="BF396" i="43"/>
  <c r="BE396" i="43"/>
  <c r="BD396" i="43"/>
  <c r="BC396" i="43"/>
  <c r="BB396" i="43"/>
  <c r="BA396" i="43"/>
  <c r="AZ396" i="43"/>
  <c r="AY396" i="43"/>
  <c r="AX396" i="43"/>
  <c r="AW396" i="43"/>
  <c r="AV396" i="43"/>
  <c r="AU396" i="43"/>
  <c r="AT396" i="43"/>
  <c r="AS396" i="43"/>
  <c r="AR396" i="43"/>
  <c r="AQ396" i="43"/>
  <c r="AP396" i="43"/>
  <c r="AO396" i="43"/>
  <c r="AN396" i="43"/>
  <c r="AM396" i="43"/>
  <c r="AL396" i="43"/>
  <c r="AK396" i="43"/>
  <c r="AJ396" i="43"/>
  <c r="AI396" i="43"/>
  <c r="AH396" i="43"/>
  <c r="AG396" i="43"/>
  <c r="AF396" i="43"/>
  <c r="AE396" i="43"/>
  <c r="AD396" i="43"/>
  <c r="AC396" i="43"/>
  <c r="AB396" i="43"/>
  <c r="AA396" i="43"/>
  <c r="Z396" i="43"/>
  <c r="Y396" i="43"/>
  <c r="X396" i="43"/>
  <c r="W396" i="43"/>
  <c r="V396" i="43"/>
  <c r="U396" i="43"/>
  <c r="T396" i="43"/>
  <c r="S396" i="43"/>
  <c r="R396" i="43"/>
  <c r="Q396" i="43"/>
  <c r="P396" i="43"/>
  <c r="O396" i="43"/>
  <c r="N396" i="43"/>
  <c r="M396" i="43"/>
  <c r="L396" i="43"/>
  <c r="K396" i="43"/>
  <c r="J396" i="43"/>
  <c r="I396" i="43"/>
  <c r="H396" i="43"/>
  <c r="CC395" i="43"/>
  <c r="CC394" i="43"/>
  <c r="CC393" i="43"/>
  <c r="CC392" i="43"/>
  <c r="CC391" i="43"/>
  <c r="CC390" i="43"/>
  <c r="CC389" i="43"/>
  <c r="CC388" i="43"/>
  <c r="CC387" i="43"/>
  <c r="CC386" i="43"/>
  <c r="CC385" i="43"/>
  <c r="CC384" i="43"/>
  <c r="CC383" i="43"/>
  <c r="CC382" i="43"/>
  <c r="CC381" i="43"/>
  <c r="CC380" i="43"/>
  <c r="CC379" i="43"/>
  <c r="CC378" i="43"/>
  <c r="CC377" i="43"/>
  <c r="CC376" i="43"/>
  <c r="CC375" i="43"/>
  <c r="CC374" i="43"/>
  <c r="CC373" i="43"/>
  <c r="CC372" i="43"/>
  <c r="CC371" i="43"/>
  <c r="CC370" i="43"/>
  <c r="CC369" i="43"/>
  <c r="CC368" i="43"/>
  <c r="CC367" i="43"/>
  <c r="CC366" i="43"/>
  <c r="CC365" i="43"/>
  <c r="CC364" i="43"/>
  <c r="CC363" i="43"/>
  <c r="CC362" i="43"/>
  <c r="CC361" i="43"/>
  <c r="CC360" i="43"/>
  <c r="CC359" i="43"/>
  <c r="CC358" i="43"/>
  <c r="CC357" i="43"/>
  <c r="CC356" i="43"/>
  <c r="CC355" i="43"/>
  <c r="CC354" i="43"/>
  <c r="CC353" i="43"/>
  <c r="CC352" i="43"/>
  <c r="CC351" i="43"/>
  <c r="CC350" i="43"/>
  <c r="CC349" i="43"/>
  <c r="CC396" i="43" s="1"/>
  <c r="CC348" i="43"/>
  <c r="CC347" i="43"/>
  <c r="CC346" i="43"/>
  <c r="CB345" i="43"/>
  <c r="CA345" i="43"/>
  <c r="BZ345" i="43"/>
  <c r="BY345" i="43"/>
  <c r="BX345" i="43"/>
  <c r="BW345" i="43"/>
  <c r="BV345" i="43"/>
  <c r="BU345" i="43"/>
  <c r="BT345" i="43"/>
  <c r="BS345" i="43"/>
  <c r="BR345" i="43"/>
  <c r="BQ345" i="43"/>
  <c r="BP345" i="43"/>
  <c r="BO345" i="43"/>
  <c r="BN345" i="43"/>
  <c r="BM345" i="43"/>
  <c r="BL345" i="43"/>
  <c r="BK345" i="43"/>
  <c r="BJ345" i="43"/>
  <c r="BI345" i="43"/>
  <c r="BH345" i="43"/>
  <c r="BG345" i="43"/>
  <c r="BF345" i="43"/>
  <c r="BE345" i="43"/>
  <c r="BD345" i="43"/>
  <c r="BC345" i="43"/>
  <c r="BB345" i="43"/>
  <c r="BA345" i="43"/>
  <c r="AZ345" i="43"/>
  <c r="AY345" i="43"/>
  <c r="AX345" i="43"/>
  <c r="AW345" i="43"/>
  <c r="AV345" i="43"/>
  <c r="AU345" i="43"/>
  <c r="AT345" i="43"/>
  <c r="AS345" i="43"/>
  <c r="AR345" i="43"/>
  <c r="AQ345" i="43"/>
  <c r="AP345" i="43"/>
  <c r="AO345" i="43"/>
  <c r="AN345" i="43"/>
  <c r="AM345" i="43"/>
  <c r="AL345" i="43"/>
  <c r="AK345" i="43"/>
  <c r="AJ345" i="43"/>
  <c r="AI345" i="43"/>
  <c r="AH345" i="43"/>
  <c r="AG345" i="43"/>
  <c r="AF345" i="43"/>
  <c r="AE345" i="43"/>
  <c r="AD345" i="43"/>
  <c r="AC345" i="43"/>
  <c r="AB345" i="43"/>
  <c r="AA345" i="43"/>
  <c r="Z345" i="43"/>
  <c r="Y345" i="43"/>
  <c r="X345" i="43"/>
  <c r="W345" i="43"/>
  <c r="V345" i="43"/>
  <c r="U345" i="43"/>
  <c r="T345" i="43"/>
  <c r="S345" i="43"/>
  <c r="R345" i="43"/>
  <c r="Q345" i="43"/>
  <c r="P345" i="43"/>
  <c r="O345" i="43"/>
  <c r="N345" i="43"/>
  <c r="M345" i="43"/>
  <c r="L345" i="43"/>
  <c r="K345" i="43"/>
  <c r="J345" i="43"/>
  <c r="I345" i="43"/>
  <c r="H345" i="43"/>
  <c r="CC344" i="43"/>
  <c r="CC343" i="43"/>
  <c r="CC342" i="43"/>
  <c r="CC341" i="43"/>
  <c r="CC340" i="43"/>
  <c r="CC339" i="43"/>
  <c r="CC338" i="43"/>
  <c r="CC337" i="43"/>
  <c r="CC336" i="43"/>
  <c r="CC335" i="43"/>
  <c r="CC334" i="43"/>
  <c r="CC333" i="43"/>
  <c r="CC345" i="43" s="1"/>
  <c r="CC332" i="43"/>
  <c r="CB331" i="43"/>
  <c r="CA331" i="43"/>
  <c r="BZ331" i="43"/>
  <c r="BY331" i="43"/>
  <c r="BX331" i="43"/>
  <c r="BW331" i="43"/>
  <c r="BV331" i="43"/>
  <c r="BU331" i="43"/>
  <c r="BT331" i="43"/>
  <c r="BS331" i="43"/>
  <c r="BR331" i="43"/>
  <c r="BQ331" i="43"/>
  <c r="BP331" i="43"/>
  <c r="BO331" i="43"/>
  <c r="BN331" i="43"/>
  <c r="BM331" i="43"/>
  <c r="BL331" i="43"/>
  <c r="BK331" i="43"/>
  <c r="BJ331" i="43"/>
  <c r="BI331" i="43"/>
  <c r="BH331" i="43"/>
  <c r="BG331" i="43"/>
  <c r="BF331" i="43"/>
  <c r="BE331" i="43"/>
  <c r="BD331" i="43"/>
  <c r="BC331" i="43"/>
  <c r="BB331" i="43"/>
  <c r="BA331" i="43"/>
  <c r="AZ331" i="43"/>
  <c r="AY331" i="43"/>
  <c r="AX331" i="43"/>
  <c r="AW331" i="43"/>
  <c r="AV331" i="43"/>
  <c r="AU331" i="43"/>
  <c r="AT331" i="43"/>
  <c r="AS331" i="43"/>
  <c r="AR331" i="43"/>
  <c r="AQ331" i="43"/>
  <c r="AP331" i="43"/>
  <c r="AO331" i="43"/>
  <c r="AN331" i="43"/>
  <c r="AM331" i="43"/>
  <c r="AL331" i="43"/>
  <c r="AK331" i="43"/>
  <c r="AJ331" i="43"/>
  <c r="AI331" i="43"/>
  <c r="AH331" i="43"/>
  <c r="AG331" i="43"/>
  <c r="AF331" i="43"/>
  <c r="AE331" i="43"/>
  <c r="AD331" i="43"/>
  <c r="AC331" i="43"/>
  <c r="AB331" i="43"/>
  <c r="AA331" i="43"/>
  <c r="Z331" i="43"/>
  <c r="Y331" i="43"/>
  <c r="X331" i="43"/>
  <c r="W331" i="43"/>
  <c r="V331" i="43"/>
  <c r="U331" i="43"/>
  <c r="T331" i="43"/>
  <c r="S331" i="43"/>
  <c r="R331" i="43"/>
  <c r="Q331" i="43"/>
  <c r="P331" i="43"/>
  <c r="O331" i="43"/>
  <c r="N331" i="43"/>
  <c r="M331" i="43"/>
  <c r="L331" i="43"/>
  <c r="K331" i="43"/>
  <c r="J331" i="43"/>
  <c r="I331" i="43"/>
  <c r="H331" i="43"/>
  <c r="CC330" i="43"/>
  <c r="CC329" i="43"/>
  <c r="CC328" i="43"/>
  <c r="CC327" i="43"/>
  <c r="CC331" i="43" s="1"/>
  <c r="CC326" i="43"/>
  <c r="CB325" i="43"/>
  <c r="CA325" i="43"/>
  <c r="BZ325" i="43"/>
  <c r="BY325" i="43"/>
  <c r="BX325" i="43"/>
  <c r="BW325" i="43"/>
  <c r="BV325" i="43"/>
  <c r="BU325" i="43"/>
  <c r="BT325" i="43"/>
  <c r="BS325" i="43"/>
  <c r="BR325" i="43"/>
  <c r="BQ325" i="43"/>
  <c r="BP325" i="43"/>
  <c r="BO325" i="43"/>
  <c r="BN325" i="43"/>
  <c r="BM325" i="43"/>
  <c r="BL325" i="43"/>
  <c r="BK325" i="43"/>
  <c r="BJ325" i="43"/>
  <c r="BI325" i="43"/>
  <c r="BH325" i="43"/>
  <c r="BG325" i="43"/>
  <c r="BF325" i="43"/>
  <c r="BE325" i="43"/>
  <c r="BD325" i="43"/>
  <c r="BC325" i="43"/>
  <c r="BB325" i="43"/>
  <c r="BA325" i="43"/>
  <c r="AZ325" i="43"/>
  <c r="AY325" i="43"/>
  <c r="AX325" i="43"/>
  <c r="AW325" i="43"/>
  <c r="AV325" i="43"/>
  <c r="AU325" i="43"/>
  <c r="AT325" i="43"/>
  <c r="AS325" i="43"/>
  <c r="AR325" i="43"/>
  <c r="AQ325" i="43"/>
  <c r="AP325" i="43"/>
  <c r="AO325" i="43"/>
  <c r="AN325" i="43"/>
  <c r="AM325" i="43"/>
  <c r="AL325" i="43"/>
  <c r="AK325" i="43"/>
  <c r="AJ325" i="43"/>
  <c r="AI325" i="43"/>
  <c r="AH325" i="43"/>
  <c r="AG325" i="43"/>
  <c r="AF325" i="43"/>
  <c r="AE325" i="43"/>
  <c r="AD325" i="43"/>
  <c r="AC325" i="43"/>
  <c r="AB325" i="43"/>
  <c r="AA325" i="43"/>
  <c r="Z325" i="43"/>
  <c r="Y325" i="43"/>
  <c r="X325" i="43"/>
  <c r="W325" i="43"/>
  <c r="V325" i="43"/>
  <c r="U325" i="43"/>
  <c r="T325" i="43"/>
  <c r="S325" i="43"/>
  <c r="R325" i="43"/>
  <c r="Q325" i="43"/>
  <c r="P325" i="43"/>
  <c r="O325" i="43"/>
  <c r="N325" i="43"/>
  <c r="M325" i="43"/>
  <c r="L325" i="43"/>
  <c r="K325" i="43"/>
  <c r="J325" i="43"/>
  <c r="I325" i="43"/>
  <c r="H325" i="43"/>
  <c r="CC324" i="43"/>
  <c r="CC323" i="43"/>
  <c r="CC322" i="43"/>
  <c r="CC321" i="43"/>
  <c r="CC320" i="43"/>
  <c r="CC319" i="43"/>
  <c r="CC318" i="43"/>
  <c r="CC317" i="43"/>
  <c r="CC316" i="43"/>
  <c r="CC315" i="43"/>
  <c r="CC314" i="43"/>
  <c r="CC313" i="43"/>
  <c r="CC312" i="43"/>
  <c r="CC311" i="43"/>
  <c r="CC310" i="43"/>
  <c r="CC309" i="43"/>
  <c r="CC308" i="43"/>
  <c r="CC307" i="43"/>
  <c r="CC306" i="43"/>
  <c r="CC305" i="43"/>
  <c r="CC304" i="43"/>
  <c r="CC303" i="43"/>
  <c r="CC302" i="43"/>
  <c r="CC301" i="43"/>
  <c r="CC300" i="43"/>
  <c r="CC299" i="43"/>
  <c r="CC298" i="43"/>
  <c r="CC297" i="43"/>
  <c r="CC296" i="43"/>
  <c r="CC295" i="43"/>
  <c r="CC294" i="43"/>
  <c r="CC293" i="43"/>
  <c r="CC292" i="43"/>
  <c r="CC291" i="43"/>
  <c r="CC290" i="43"/>
  <c r="CC289" i="43"/>
  <c r="CC288" i="43"/>
  <c r="CC287" i="43"/>
  <c r="CC286" i="43"/>
  <c r="CC285" i="43"/>
  <c r="CC284" i="43"/>
  <c r="CB283" i="43"/>
  <c r="CA283" i="43"/>
  <c r="BZ283" i="43"/>
  <c r="BY283" i="43"/>
  <c r="BX283" i="43"/>
  <c r="BW283" i="43"/>
  <c r="BV283" i="43"/>
  <c r="BU283" i="43"/>
  <c r="BT283" i="43"/>
  <c r="BS283" i="43"/>
  <c r="BR283" i="43"/>
  <c r="BQ283" i="43"/>
  <c r="BP283" i="43"/>
  <c r="BO283" i="43"/>
  <c r="BN283" i="43"/>
  <c r="BM283" i="43"/>
  <c r="BL283" i="43"/>
  <c r="BK283" i="43"/>
  <c r="BJ283" i="43"/>
  <c r="BI283" i="43"/>
  <c r="BH283" i="43"/>
  <c r="BG283" i="43"/>
  <c r="BF283" i="43"/>
  <c r="BE283" i="43"/>
  <c r="BD283" i="43"/>
  <c r="BC283" i="43"/>
  <c r="BB283" i="43"/>
  <c r="BA283" i="43"/>
  <c r="AZ283" i="43"/>
  <c r="AY283" i="43"/>
  <c r="AX283" i="43"/>
  <c r="AW283" i="43"/>
  <c r="AV283" i="43"/>
  <c r="AU283" i="43"/>
  <c r="AT283" i="43"/>
  <c r="AS283" i="43"/>
  <c r="AR283" i="43"/>
  <c r="AQ283" i="43"/>
  <c r="AP283" i="43"/>
  <c r="AO283" i="43"/>
  <c r="AN283" i="43"/>
  <c r="AM283" i="43"/>
  <c r="AL283" i="43"/>
  <c r="AK283" i="43"/>
  <c r="AJ283" i="43"/>
  <c r="AI283" i="43"/>
  <c r="AH283" i="43"/>
  <c r="AG283" i="43"/>
  <c r="AF283" i="43"/>
  <c r="AE283" i="43"/>
  <c r="AD283" i="43"/>
  <c r="AC283" i="43"/>
  <c r="AB283" i="43"/>
  <c r="AA283" i="43"/>
  <c r="Z283" i="43"/>
  <c r="Y283" i="43"/>
  <c r="X283" i="43"/>
  <c r="W283" i="43"/>
  <c r="V283" i="43"/>
  <c r="U283" i="43"/>
  <c r="T283" i="43"/>
  <c r="S283" i="43"/>
  <c r="R283" i="43"/>
  <c r="Q283" i="43"/>
  <c r="P283" i="43"/>
  <c r="O283" i="43"/>
  <c r="N283" i="43"/>
  <c r="M283" i="43"/>
  <c r="L283" i="43"/>
  <c r="K283" i="43"/>
  <c r="J283" i="43"/>
  <c r="I283" i="43"/>
  <c r="H283" i="43"/>
  <c r="CC282" i="43"/>
  <c r="CC281" i="43"/>
  <c r="CC280" i="43"/>
  <c r="CC279" i="43"/>
  <c r="CC278" i="43"/>
  <c r="CC277" i="43"/>
  <c r="CC276" i="43"/>
  <c r="CC275" i="43"/>
  <c r="CC274" i="43"/>
  <c r="CC273" i="43"/>
  <c r="CC272" i="43"/>
  <c r="CC271" i="43"/>
  <c r="CC270" i="43"/>
  <c r="CC269" i="43"/>
  <c r="CC268" i="43"/>
  <c r="CC267" i="43"/>
  <c r="CC266" i="43"/>
  <c r="CC265" i="43"/>
  <c r="CC264" i="43"/>
  <c r="CC263" i="43"/>
  <c r="CC262" i="43"/>
  <c r="CC261" i="43"/>
  <c r="CC260" i="43"/>
  <c r="CC259" i="43"/>
  <c r="CC258" i="43"/>
  <c r="CC257" i="43"/>
  <c r="CC256" i="43"/>
  <c r="CC255" i="43"/>
  <c r="CC254" i="43"/>
  <c r="CC253" i="43"/>
  <c r="CC252" i="43"/>
  <c r="CC283" i="43" s="1"/>
  <c r="CB251" i="43"/>
  <c r="CA251" i="43"/>
  <c r="BZ251" i="43"/>
  <c r="BY251" i="43"/>
  <c r="BX251" i="43"/>
  <c r="BW251" i="43"/>
  <c r="BV251" i="43"/>
  <c r="BU251" i="43"/>
  <c r="BT251" i="43"/>
  <c r="BS251" i="43"/>
  <c r="BR251" i="43"/>
  <c r="BQ251" i="43"/>
  <c r="BP251" i="43"/>
  <c r="BO251" i="43"/>
  <c r="BN251" i="43"/>
  <c r="BM251" i="43"/>
  <c r="BL251" i="43"/>
  <c r="BK251" i="43"/>
  <c r="BJ251" i="43"/>
  <c r="BI251" i="43"/>
  <c r="BH251" i="43"/>
  <c r="BG251" i="43"/>
  <c r="BF251" i="43"/>
  <c r="BE251" i="43"/>
  <c r="BD251" i="43"/>
  <c r="BC251" i="43"/>
  <c r="BB251" i="43"/>
  <c r="BA251" i="43"/>
  <c r="AZ251" i="43"/>
  <c r="AY251" i="43"/>
  <c r="AX251" i="43"/>
  <c r="AW251" i="43"/>
  <c r="AV251" i="43"/>
  <c r="AU251" i="43"/>
  <c r="AT251" i="43"/>
  <c r="AS251" i="43"/>
  <c r="AR251" i="43"/>
  <c r="AQ251" i="43"/>
  <c r="AP251" i="43"/>
  <c r="AO251" i="43"/>
  <c r="AN251" i="43"/>
  <c r="AM251" i="43"/>
  <c r="AL251" i="43"/>
  <c r="AK251" i="43"/>
  <c r="AJ251" i="43"/>
  <c r="AI251" i="43"/>
  <c r="AH251" i="43"/>
  <c r="AG251" i="43"/>
  <c r="AF251" i="43"/>
  <c r="AE251" i="43"/>
  <c r="AD251" i="43"/>
  <c r="AC251" i="43"/>
  <c r="AB251" i="43"/>
  <c r="AA251" i="43"/>
  <c r="Z251" i="43"/>
  <c r="Y251" i="43"/>
  <c r="X251" i="43"/>
  <c r="W251" i="43"/>
  <c r="V251" i="43"/>
  <c r="U251" i="43"/>
  <c r="T251" i="43"/>
  <c r="S251" i="43"/>
  <c r="R251" i="43"/>
  <c r="Q251" i="43"/>
  <c r="P251" i="43"/>
  <c r="O251" i="43"/>
  <c r="N251" i="43"/>
  <c r="M251" i="43"/>
  <c r="L251" i="43"/>
  <c r="K251" i="43"/>
  <c r="J251" i="43"/>
  <c r="I251" i="43"/>
  <c r="H251" i="43"/>
  <c r="CC250" i="43"/>
  <c r="CC249" i="43"/>
  <c r="CC248" i="43"/>
  <c r="CC247" i="43"/>
  <c r="CC246" i="43"/>
  <c r="CC245" i="43"/>
  <c r="CC244" i="43"/>
  <c r="CC243" i="43"/>
  <c r="CC242" i="43"/>
  <c r="CC241" i="43"/>
  <c r="CC240" i="43"/>
  <c r="CC239" i="43"/>
  <c r="CC238" i="43"/>
  <c r="CC237" i="43"/>
  <c r="CC236" i="43"/>
  <c r="CC235" i="43"/>
  <c r="CC234" i="43"/>
  <c r="CC233" i="43"/>
  <c r="CC232" i="43"/>
  <c r="CC231" i="43"/>
  <c r="CC230" i="43"/>
  <c r="CC229" i="43"/>
  <c r="CC228" i="43"/>
  <c r="CC227" i="43"/>
  <c r="CC226" i="43"/>
  <c r="CC225" i="43"/>
  <c r="CB224" i="43"/>
  <c r="CA224" i="43"/>
  <c r="BZ224" i="43"/>
  <c r="BY224" i="43"/>
  <c r="BX224" i="43"/>
  <c r="BW224" i="43"/>
  <c r="BV224" i="43"/>
  <c r="BU224" i="43"/>
  <c r="BT224" i="43"/>
  <c r="BS224" i="43"/>
  <c r="BR224" i="43"/>
  <c r="BQ224" i="43"/>
  <c r="BP224" i="43"/>
  <c r="BO224" i="43"/>
  <c r="BN224" i="43"/>
  <c r="BM224" i="43"/>
  <c r="BL224" i="43"/>
  <c r="BK224" i="43"/>
  <c r="BJ224" i="43"/>
  <c r="BI224" i="43"/>
  <c r="BH224" i="43"/>
  <c r="BG224" i="43"/>
  <c r="BF224" i="43"/>
  <c r="BE224" i="43"/>
  <c r="BD224" i="43"/>
  <c r="BC224" i="43"/>
  <c r="BB224" i="43"/>
  <c r="BA224" i="43"/>
  <c r="AZ224" i="43"/>
  <c r="AY224" i="43"/>
  <c r="AX224" i="43"/>
  <c r="AW224" i="43"/>
  <c r="AV224" i="43"/>
  <c r="AU224" i="43"/>
  <c r="AT224" i="43"/>
  <c r="AS224" i="43"/>
  <c r="AR224" i="43"/>
  <c r="AQ224" i="43"/>
  <c r="AP224" i="43"/>
  <c r="AO224" i="43"/>
  <c r="AN224" i="43"/>
  <c r="AM224" i="43"/>
  <c r="AL224" i="43"/>
  <c r="AK224" i="43"/>
  <c r="AJ224" i="43"/>
  <c r="AI224" i="43"/>
  <c r="AH224" i="43"/>
  <c r="AG224" i="43"/>
  <c r="AF224" i="43"/>
  <c r="AE224" i="43"/>
  <c r="AD224" i="43"/>
  <c r="AC224" i="43"/>
  <c r="AB224" i="43"/>
  <c r="AA224" i="43"/>
  <c r="Z224" i="43"/>
  <c r="Y224" i="43"/>
  <c r="X224" i="43"/>
  <c r="W224" i="43"/>
  <c r="V224" i="43"/>
  <c r="U224" i="43"/>
  <c r="T224" i="43"/>
  <c r="S224" i="43"/>
  <c r="R224" i="43"/>
  <c r="Q224" i="43"/>
  <c r="P224" i="43"/>
  <c r="O224" i="43"/>
  <c r="N224" i="43"/>
  <c r="M224" i="43"/>
  <c r="L224" i="43"/>
  <c r="K224" i="43"/>
  <c r="J224" i="43"/>
  <c r="I224" i="43"/>
  <c r="H224" i="43"/>
  <c r="CC223" i="43"/>
  <c r="CC222" i="43"/>
  <c r="CC221" i="43"/>
  <c r="CC220" i="43"/>
  <c r="CC219" i="43"/>
  <c r="CC218" i="43"/>
  <c r="CB217" i="43"/>
  <c r="CA217" i="43"/>
  <c r="BZ217" i="43"/>
  <c r="BY217" i="43"/>
  <c r="BX217" i="43"/>
  <c r="BW217" i="43"/>
  <c r="BV217" i="43"/>
  <c r="BU217" i="43"/>
  <c r="BT217" i="43"/>
  <c r="BS217" i="43"/>
  <c r="BR217" i="43"/>
  <c r="BQ217" i="43"/>
  <c r="BP217" i="43"/>
  <c r="BO217" i="43"/>
  <c r="BN217" i="43"/>
  <c r="BM217" i="43"/>
  <c r="BL217" i="43"/>
  <c r="BK217" i="43"/>
  <c r="BJ217" i="43"/>
  <c r="BI217" i="43"/>
  <c r="BH217" i="43"/>
  <c r="BG217" i="43"/>
  <c r="BF217" i="43"/>
  <c r="BE217" i="43"/>
  <c r="BD217" i="43"/>
  <c r="BC217" i="43"/>
  <c r="BB217" i="43"/>
  <c r="BA217" i="43"/>
  <c r="AZ217" i="43"/>
  <c r="AY217" i="43"/>
  <c r="AX217" i="43"/>
  <c r="AW217" i="43"/>
  <c r="AV217" i="43"/>
  <c r="AU217" i="43"/>
  <c r="AT217" i="43"/>
  <c r="AS217" i="43"/>
  <c r="AR217" i="43"/>
  <c r="AQ217" i="43"/>
  <c r="AP217" i="43"/>
  <c r="AO217" i="43"/>
  <c r="AN217" i="43"/>
  <c r="AM217" i="43"/>
  <c r="AL217" i="43"/>
  <c r="AK217" i="43"/>
  <c r="AJ217" i="43"/>
  <c r="AI217" i="43"/>
  <c r="AH217" i="43"/>
  <c r="AG217" i="43"/>
  <c r="AF217" i="43"/>
  <c r="AE217" i="43"/>
  <c r="AD217" i="43"/>
  <c r="AC217" i="43"/>
  <c r="AB217" i="43"/>
  <c r="AA217" i="43"/>
  <c r="Z217" i="43"/>
  <c r="Y217" i="43"/>
  <c r="X217" i="43"/>
  <c r="W217" i="43"/>
  <c r="V217" i="43"/>
  <c r="U217" i="43"/>
  <c r="T217" i="43"/>
  <c r="S217" i="43"/>
  <c r="R217" i="43"/>
  <c r="Q217" i="43"/>
  <c r="P217" i="43"/>
  <c r="O217" i="43"/>
  <c r="N217" i="43"/>
  <c r="M217" i="43"/>
  <c r="L217" i="43"/>
  <c r="K217" i="43"/>
  <c r="J217" i="43"/>
  <c r="I217" i="43"/>
  <c r="H217" i="43"/>
  <c r="CC216" i="43"/>
  <c r="CC215" i="43"/>
  <c r="CC214" i="43"/>
  <c r="CC213" i="43"/>
  <c r="CC212" i="43"/>
  <c r="CC211" i="43"/>
  <c r="CC210" i="43"/>
  <c r="CC209" i="43"/>
  <c r="CC208" i="43"/>
  <c r="CC207" i="43"/>
  <c r="CC206" i="43"/>
  <c r="CC205" i="43"/>
  <c r="CC204" i="43"/>
  <c r="CC203" i="43"/>
  <c r="CC202" i="43"/>
  <c r="CC201" i="43"/>
  <c r="CC200" i="43"/>
  <c r="CC199" i="43"/>
  <c r="CC198" i="43"/>
  <c r="CC197" i="43"/>
  <c r="CC196" i="43"/>
  <c r="CC195" i="43"/>
  <c r="CB195" i="43"/>
  <c r="CA195" i="43"/>
  <c r="BZ195" i="43"/>
  <c r="BY195" i="43"/>
  <c r="BX195" i="43"/>
  <c r="BW195" i="43"/>
  <c r="BV195" i="43"/>
  <c r="BU195" i="43"/>
  <c r="BT195" i="43"/>
  <c r="BS195" i="43"/>
  <c r="BR195" i="43"/>
  <c r="BQ195" i="43"/>
  <c r="BP195" i="43"/>
  <c r="BO195" i="43"/>
  <c r="BN195" i="43"/>
  <c r="BM195" i="43"/>
  <c r="BL195" i="43"/>
  <c r="BK195" i="43"/>
  <c r="BJ195" i="43"/>
  <c r="BI195" i="43"/>
  <c r="BH195" i="43"/>
  <c r="BG195" i="43"/>
  <c r="BF195" i="43"/>
  <c r="BE195" i="43"/>
  <c r="BD195" i="43"/>
  <c r="BC195" i="43"/>
  <c r="BB195" i="43"/>
  <c r="BA195" i="43"/>
  <c r="AZ195" i="43"/>
  <c r="AY195" i="43"/>
  <c r="AX195" i="43"/>
  <c r="AW195" i="43"/>
  <c r="AV195" i="43"/>
  <c r="AU195" i="43"/>
  <c r="AT195" i="43"/>
  <c r="AS195" i="43"/>
  <c r="AR195" i="43"/>
  <c r="AQ195" i="43"/>
  <c r="AP195" i="43"/>
  <c r="AO195" i="43"/>
  <c r="AN195" i="43"/>
  <c r="AM195" i="43"/>
  <c r="AL195" i="43"/>
  <c r="AK195" i="43"/>
  <c r="AJ195" i="43"/>
  <c r="AI195" i="43"/>
  <c r="AH195" i="43"/>
  <c r="AG195" i="43"/>
  <c r="AF195" i="43"/>
  <c r="AE195" i="43"/>
  <c r="AD195" i="43"/>
  <c r="AC195" i="43"/>
  <c r="AB195" i="43"/>
  <c r="AA195" i="43"/>
  <c r="Z195" i="43"/>
  <c r="Y195" i="43"/>
  <c r="X195" i="43"/>
  <c r="W195" i="43"/>
  <c r="V195" i="43"/>
  <c r="U195" i="43"/>
  <c r="T195" i="43"/>
  <c r="S195" i="43"/>
  <c r="R195" i="43"/>
  <c r="Q195" i="43"/>
  <c r="P195" i="43"/>
  <c r="O195" i="43"/>
  <c r="N195" i="43"/>
  <c r="M195" i="43"/>
  <c r="L195" i="43"/>
  <c r="K195" i="43"/>
  <c r="J195" i="43"/>
  <c r="I195" i="43"/>
  <c r="H195" i="43"/>
  <c r="CC194" i="43"/>
  <c r="CC193" i="43"/>
  <c r="CB193" i="43"/>
  <c r="CA193" i="43"/>
  <c r="BZ193" i="43"/>
  <c r="BY193" i="43"/>
  <c r="BX193" i="43"/>
  <c r="BW193" i="43"/>
  <c r="BV193" i="43"/>
  <c r="BU193" i="43"/>
  <c r="BT193" i="43"/>
  <c r="BS193" i="43"/>
  <c r="BR193" i="43"/>
  <c r="BQ193" i="43"/>
  <c r="BP193" i="43"/>
  <c r="BO193" i="43"/>
  <c r="BN193" i="43"/>
  <c r="BM193" i="43"/>
  <c r="BL193" i="43"/>
  <c r="BK193" i="43"/>
  <c r="BJ193" i="43"/>
  <c r="BI193" i="43"/>
  <c r="BH193" i="43"/>
  <c r="BG193" i="43"/>
  <c r="BF193" i="43"/>
  <c r="BE193" i="43"/>
  <c r="BD193" i="43"/>
  <c r="BC193" i="43"/>
  <c r="BB193" i="43"/>
  <c r="BA193" i="43"/>
  <c r="AZ193" i="43"/>
  <c r="AY193" i="43"/>
  <c r="AX193" i="43"/>
  <c r="AW193" i="43"/>
  <c r="AV193" i="43"/>
  <c r="AU193" i="43"/>
  <c r="AT193" i="43"/>
  <c r="AS193" i="43"/>
  <c r="AR193" i="43"/>
  <c r="AQ193" i="43"/>
  <c r="AP193" i="43"/>
  <c r="AO193" i="43"/>
  <c r="AN193" i="43"/>
  <c r="AM193" i="43"/>
  <c r="AL193" i="43"/>
  <c r="AK193" i="43"/>
  <c r="AJ193" i="43"/>
  <c r="AI193" i="43"/>
  <c r="AH193" i="43"/>
  <c r="AG193" i="43"/>
  <c r="AF193" i="43"/>
  <c r="AE193" i="43"/>
  <c r="AD193" i="43"/>
  <c r="AC193" i="43"/>
  <c r="AB193" i="43"/>
  <c r="AA193" i="43"/>
  <c r="Z193" i="43"/>
  <c r="Y193" i="43"/>
  <c r="X193" i="43"/>
  <c r="W193" i="43"/>
  <c r="V193" i="43"/>
  <c r="U193" i="43"/>
  <c r="T193" i="43"/>
  <c r="S193" i="43"/>
  <c r="R193" i="43"/>
  <c r="Q193" i="43"/>
  <c r="P193" i="43"/>
  <c r="O193" i="43"/>
  <c r="N193" i="43"/>
  <c r="M193" i="43"/>
  <c r="L193" i="43"/>
  <c r="K193" i="43"/>
  <c r="J193" i="43"/>
  <c r="I193" i="43"/>
  <c r="H193" i="43"/>
  <c r="CC192" i="43"/>
  <c r="CB191" i="43"/>
  <c r="CA191" i="43"/>
  <c r="BZ191" i="43"/>
  <c r="BY191" i="43"/>
  <c r="BX191" i="43"/>
  <c r="BW191" i="43"/>
  <c r="BV191" i="43"/>
  <c r="BU191" i="43"/>
  <c r="BT191" i="43"/>
  <c r="BS191" i="43"/>
  <c r="BR191" i="43"/>
  <c r="BQ191" i="43"/>
  <c r="BP191" i="43"/>
  <c r="BO191" i="43"/>
  <c r="BN191" i="43"/>
  <c r="BM191" i="43"/>
  <c r="BL191" i="43"/>
  <c r="BK191" i="43"/>
  <c r="BJ191" i="43"/>
  <c r="BI191" i="43"/>
  <c r="BH191" i="43"/>
  <c r="BG191" i="43"/>
  <c r="BF191" i="43"/>
  <c r="BE191" i="43"/>
  <c r="BD191" i="43"/>
  <c r="BC191" i="43"/>
  <c r="BB191" i="43"/>
  <c r="BA191" i="43"/>
  <c r="AZ191" i="43"/>
  <c r="AY191" i="43"/>
  <c r="AX191" i="43"/>
  <c r="AW191" i="43"/>
  <c r="AV191" i="43"/>
  <c r="AU191" i="43"/>
  <c r="AT191" i="43"/>
  <c r="AS191" i="43"/>
  <c r="AR191" i="43"/>
  <c r="AQ191" i="43"/>
  <c r="AP191" i="43"/>
  <c r="AO191" i="43"/>
  <c r="AN191" i="43"/>
  <c r="AM191" i="43"/>
  <c r="AL191" i="43"/>
  <c r="AK191" i="43"/>
  <c r="AJ191" i="43"/>
  <c r="AI191" i="43"/>
  <c r="AH191" i="43"/>
  <c r="AG191" i="43"/>
  <c r="AF191" i="43"/>
  <c r="AE191" i="43"/>
  <c r="AD191" i="43"/>
  <c r="AC191" i="43"/>
  <c r="AB191" i="43"/>
  <c r="AA191" i="43"/>
  <c r="Z191" i="43"/>
  <c r="Y191" i="43"/>
  <c r="X191" i="43"/>
  <c r="W191" i="43"/>
  <c r="V191" i="43"/>
  <c r="U191" i="43"/>
  <c r="T191" i="43"/>
  <c r="S191" i="43"/>
  <c r="R191" i="43"/>
  <c r="Q191" i="43"/>
  <c r="P191" i="43"/>
  <c r="O191" i="43"/>
  <c r="N191" i="43"/>
  <c r="M191" i="43"/>
  <c r="L191" i="43"/>
  <c r="K191" i="43"/>
  <c r="J191" i="43"/>
  <c r="I191" i="43"/>
  <c r="H191" i="43"/>
  <c r="CC190" i="43"/>
  <c r="CC189" i="43"/>
  <c r="CC188" i="43"/>
  <c r="CC187" i="43"/>
  <c r="CB187" i="43"/>
  <c r="CA187" i="43"/>
  <c r="BZ187" i="43"/>
  <c r="BY187" i="43"/>
  <c r="BX187" i="43"/>
  <c r="BW187" i="43"/>
  <c r="BV187" i="43"/>
  <c r="BU187" i="43"/>
  <c r="BT187" i="43"/>
  <c r="BS187" i="43"/>
  <c r="BR187" i="43"/>
  <c r="BQ187" i="43"/>
  <c r="BP187" i="43"/>
  <c r="BO187" i="43"/>
  <c r="BN187" i="43"/>
  <c r="BM187" i="43"/>
  <c r="BL187" i="43"/>
  <c r="BK187" i="43"/>
  <c r="BJ187" i="43"/>
  <c r="BI187" i="43"/>
  <c r="BH187" i="43"/>
  <c r="BG187" i="43"/>
  <c r="BF187" i="43"/>
  <c r="BE187" i="43"/>
  <c r="BD187" i="43"/>
  <c r="BC187" i="43"/>
  <c r="BB187" i="43"/>
  <c r="BA187" i="43"/>
  <c r="AZ187" i="43"/>
  <c r="AY187" i="43"/>
  <c r="AX187" i="43"/>
  <c r="AW187" i="43"/>
  <c r="AV187" i="43"/>
  <c r="AU187" i="43"/>
  <c r="AT187" i="43"/>
  <c r="AS187" i="43"/>
  <c r="AR187" i="43"/>
  <c r="AQ187" i="43"/>
  <c r="AP187" i="43"/>
  <c r="AO187" i="43"/>
  <c r="AN187" i="43"/>
  <c r="AM187" i="43"/>
  <c r="AL187" i="43"/>
  <c r="AK187" i="43"/>
  <c r="AJ187" i="43"/>
  <c r="AI187" i="43"/>
  <c r="AH187" i="43"/>
  <c r="AG187" i="43"/>
  <c r="AF187" i="43"/>
  <c r="AE187" i="43"/>
  <c r="AD187" i="43"/>
  <c r="AC187" i="43"/>
  <c r="AB187" i="43"/>
  <c r="AA187" i="43"/>
  <c r="Z187" i="43"/>
  <c r="Y187" i="43"/>
  <c r="X187" i="43"/>
  <c r="W187" i="43"/>
  <c r="V187" i="43"/>
  <c r="U187" i="43"/>
  <c r="T187" i="43"/>
  <c r="S187" i="43"/>
  <c r="R187" i="43"/>
  <c r="Q187" i="43"/>
  <c r="P187" i="43"/>
  <c r="O187" i="43"/>
  <c r="N187" i="43"/>
  <c r="M187" i="43"/>
  <c r="L187" i="43"/>
  <c r="K187" i="43"/>
  <c r="J187" i="43"/>
  <c r="I187" i="43"/>
  <c r="H187" i="43"/>
  <c r="CC186" i="43"/>
  <c r="CB184" i="43"/>
  <c r="CA184" i="43"/>
  <c r="BZ184" i="43"/>
  <c r="BY184" i="43"/>
  <c r="BX184" i="43"/>
  <c r="BW184" i="43"/>
  <c r="BV184" i="43"/>
  <c r="BU184" i="43"/>
  <c r="BT184" i="43"/>
  <c r="BS184" i="43"/>
  <c r="BR184" i="43"/>
  <c r="BQ184" i="43"/>
  <c r="BP184" i="43"/>
  <c r="BO184" i="43"/>
  <c r="BN184" i="43"/>
  <c r="BM184" i="43"/>
  <c r="BL184" i="43"/>
  <c r="BK184" i="43"/>
  <c r="BJ184" i="43"/>
  <c r="BI184" i="43"/>
  <c r="BH184" i="43"/>
  <c r="BG184" i="43"/>
  <c r="BF184" i="43"/>
  <c r="BE184" i="43"/>
  <c r="BD184" i="43"/>
  <c r="BC184" i="43"/>
  <c r="BB184" i="43"/>
  <c r="BA184" i="43"/>
  <c r="AZ184" i="43"/>
  <c r="AY184" i="43"/>
  <c r="AX184" i="43"/>
  <c r="AW184" i="43"/>
  <c r="AV184" i="43"/>
  <c r="AU184" i="43"/>
  <c r="AT184" i="43"/>
  <c r="AS184" i="43"/>
  <c r="AR184" i="43"/>
  <c r="AQ184" i="43"/>
  <c r="AP184" i="43"/>
  <c r="AO184" i="43"/>
  <c r="AN184" i="43"/>
  <c r="AM184" i="43"/>
  <c r="AL184" i="43"/>
  <c r="AK184" i="43"/>
  <c r="AJ184" i="43"/>
  <c r="AI184" i="43"/>
  <c r="AH184" i="43"/>
  <c r="AG184" i="43"/>
  <c r="AF184" i="43"/>
  <c r="AE184" i="43"/>
  <c r="AD184" i="43"/>
  <c r="AC184" i="43"/>
  <c r="AB184" i="43"/>
  <c r="AA184" i="43"/>
  <c r="Z184" i="43"/>
  <c r="Y184" i="43"/>
  <c r="X184" i="43"/>
  <c r="W184" i="43"/>
  <c r="V184" i="43"/>
  <c r="U184" i="43"/>
  <c r="T184" i="43"/>
  <c r="S184" i="43"/>
  <c r="R184" i="43"/>
  <c r="Q184" i="43"/>
  <c r="P184" i="43"/>
  <c r="O184" i="43"/>
  <c r="N184" i="43"/>
  <c r="M184" i="43"/>
  <c r="L184" i="43"/>
  <c r="K184" i="43"/>
  <c r="J184" i="43"/>
  <c r="I184" i="43"/>
  <c r="H184" i="43"/>
  <c r="CC183" i="43"/>
  <c r="CC182" i="43"/>
  <c r="CC181" i="43"/>
  <c r="CC180" i="43"/>
  <c r="CC179" i="43"/>
  <c r="CB178" i="43"/>
  <c r="CB185" i="43" s="1"/>
  <c r="CA178" i="43"/>
  <c r="BZ178" i="43"/>
  <c r="BY178" i="43"/>
  <c r="BX178" i="43"/>
  <c r="BW178" i="43"/>
  <c r="BV178" i="43"/>
  <c r="BU178" i="43"/>
  <c r="BT178" i="43"/>
  <c r="BS178" i="43"/>
  <c r="BS185" i="43" s="1"/>
  <c r="BR178" i="43"/>
  <c r="BQ178" i="43"/>
  <c r="BP178" i="43"/>
  <c r="BP185" i="43" s="1"/>
  <c r="BO178" i="43"/>
  <c r="BN178" i="43"/>
  <c r="BM178" i="43"/>
  <c r="BL178" i="43"/>
  <c r="BK178" i="43"/>
  <c r="BJ178" i="43"/>
  <c r="BI178" i="43"/>
  <c r="BH178" i="43"/>
  <c r="BG178" i="43"/>
  <c r="BG185" i="43" s="1"/>
  <c r="BF178" i="43"/>
  <c r="BE178" i="43"/>
  <c r="BD178" i="43"/>
  <c r="BD185" i="43" s="1"/>
  <c r="BC178" i="43"/>
  <c r="BB178" i="43"/>
  <c r="BA178" i="43"/>
  <c r="AZ178" i="43"/>
  <c r="AY178" i="43"/>
  <c r="AX178" i="43"/>
  <c r="AW178" i="43"/>
  <c r="AV178" i="43"/>
  <c r="AU178" i="43"/>
  <c r="AU185" i="43" s="1"/>
  <c r="AT178" i="43"/>
  <c r="AS178" i="43"/>
  <c r="AR178" i="43"/>
  <c r="AR185" i="43" s="1"/>
  <c r="AQ178" i="43"/>
  <c r="AP178" i="43"/>
  <c r="AO178" i="43"/>
  <c r="AN178" i="43"/>
  <c r="AM178" i="43"/>
  <c r="AL178" i="43"/>
  <c r="AK178" i="43"/>
  <c r="AJ178" i="43"/>
  <c r="AI178" i="43"/>
  <c r="AI185" i="43" s="1"/>
  <c r="AH178" i="43"/>
  <c r="AG178" i="43"/>
  <c r="AF178" i="43"/>
  <c r="AF185" i="43" s="1"/>
  <c r="AE178" i="43"/>
  <c r="AD178" i="43"/>
  <c r="AC178" i="43"/>
  <c r="AB178" i="43"/>
  <c r="AA178" i="43"/>
  <c r="Z178" i="43"/>
  <c r="Y178" i="43"/>
  <c r="X178" i="43"/>
  <c r="W178" i="43"/>
  <c r="W185" i="43" s="1"/>
  <c r="V178" i="43"/>
  <c r="U178" i="43"/>
  <c r="T178" i="43"/>
  <c r="T185" i="43" s="1"/>
  <c r="S178" i="43"/>
  <c r="R178" i="43"/>
  <c r="Q178" i="43"/>
  <c r="P178" i="43"/>
  <c r="O178" i="43"/>
  <c r="N178" i="43"/>
  <c r="M178" i="43"/>
  <c r="L178" i="43"/>
  <c r="K178" i="43"/>
  <c r="K185" i="43" s="1"/>
  <c r="J178" i="43"/>
  <c r="I178" i="43"/>
  <c r="H178" i="43"/>
  <c r="H185" i="43" s="1"/>
  <c r="CC177" i="43"/>
  <c r="CC176" i="43"/>
  <c r="CC175" i="43"/>
  <c r="CC174" i="43"/>
  <c r="CC173" i="43"/>
  <c r="CC172" i="43"/>
  <c r="CC171" i="43"/>
  <c r="CC170" i="43"/>
  <c r="CB169" i="43"/>
  <c r="CA169" i="43"/>
  <c r="BZ169" i="43"/>
  <c r="BY169" i="43"/>
  <c r="BX169" i="43"/>
  <c r="BW169" i="43"/>
  <c r="BW185" i="43" s="1"/>
  <c r="BV169" i="43"/>
  <c r="BU169" i="43"/>
  <c r="BT169" i="43"/>
  <c r="BS169" i="43"/>
  <c r="BR169" i="43"/>
  <c r="BQ169" i="43"/>
  <c r="BQ185" i="43" s="1"/>
  <c r="BP169" i="43"/>
  <c r="BO169" i="43"/>
  <c r="BN169" i="43"/>
  <c r="BM169" i="43"/>
  <c r="BL169" i="43"/>
  <c r="BL185" i="43" s="1"/>
  <c r="BK169" i="43"/>
  <c r="BK185" i="43" s="1"/>
  <c r="BJ169" i="43"/>
  <c r="BI169" i="43"/>
  <c r="BH169" i="43"/>
  <c r="BG169" i="43"/>
  <c r="BF169" i="43"/>
  <c r="BE169" i="43"/>
  <c r="BE185" i="43" s="1"/>
  <c r="BD169" i="43"/>
  <c r="BC169" i="43"/>
  <c r="BB169" i="43"/>
  <c r="BA169" i="43"/>
  <c r="AZ169" i="43"/>
  <c r="AY169" i="43"/>
  <c r="AY185" i="43" s="1"/>
  <c r="AX169" i="43"/>
  <c r="AW169" i="43"/>
  <c r="AV169" i="43"/>
  <c r="AU169" i="43"/>
  <c r="AT169" i="43"/>
  <c r="AS169" i="43"/>
  <c r="AS185" i="43" s="1"/>
  <c r="AR169" i="43"/>
  <c r="AQ169" i="43"/>
  <c r="AP169" i="43"/>
  <c r="AO169" i="43"/>
  <c r="AN169" i="43"/>
  <c r="AN185" i="43" s="1"/>
  <c r="AM169" i="43"/>
  <c r="AM185" i="43" s="1"/>
  <c r="AL169" i="43"/>
  <c r="AK169" i="43"/>
  <c r="AJ169" i="43"/>
  <c r="AI169" i="43"/>
  <c r="AH169" i="43"/>
  <c r="AG169" i="43"/>
  <c r="AG185" i="43" s="1"/>
  <c r="AF169" i="43"/>
  <c r="AE169" i="43"/>
  <c r="AD169" i="43"/>
  <c r="AC169" i="43"/>
  <c r="AB169" i="43"/>
  <c r="AA169" i="43"/>
  <c r="AA185" i="43" s="1"/>
  <c r="Z169" i="43"/>
  <c r="Y169" i="43"/>
  <c r="X169" i="43"/>
  <c r="W169" i="43"/>
  <c r="V169" i="43"/>
  <c r="U169" i="43"/>
  <c r="U185" i="43" s="1"/>
  <c r="T169" i="43"/>
  <c r="S169" i="43"/>
  <c r="R169" i="43"/>
  <c r="Q169" i="43"/>
  <c r="P169" i="43"/>
  <c r="P185" i="43" s="1"/>
  <c r="O169" i="43"/>
  <c r="O185" i="43" s="1"/>
  <c r="N169" i="43"/>
  <c r="M169" i="43"/>
  <c r="L169" i="43"/>
  <c r="K169" i="43"/>
  <c r="J169" i="43"/>
  <c r="I169" i="43"/>
  <c r="I185" i="43" s="1"/>
  <c r="H169" i="43"/>
  <c r="CC168" i="43"/>
  <c r="CC167" i="43"/>
  <c r="CC166" i="43"/>
  <c r="CC165" i="43"/>
  <c r="CC164" i="43"/>
  <c r="CC163" i="43"/>
  <c r="CC162" i="43"/>
  <c r="CC161" i="43"/>
  <c r="CC160" i="43"/>
  <c r="CC159" i="43"/>
  <c r="CC158" i="43"/>
  <c r="CC157" i="43"/>
  <c r="CC156" i="43"/>
  <c r="CC155" i="43"/>
  <c r="CC154" i="43"/>
  <c r="CC153" i="43"/>
  <c r="CC152" i="43"/>
  <c r="CC151" i="43"/>
  <c r="CC150" i="43"/>
  <c r="CC149" i="43"/>
  <c r="CC148" i="43"/>
  <c r="CC147" i="43"/>
  <c r="CC146" i="43"/>
  <c r="CC145" i="43"/>
  <c r="CC144" i="43"/>
  <c r="CC143" i="43"/>
  <c r="CC142" i="43"/>
  <c r="CC141" i="43"/>
  <c r="CC140" i="43"/>
  <c r="CC139" i="43"/>
  <c r="CC138" i="43"/>
  <c r="CC137" i="43"/>
  <c r="CC136" i="43"/>
  <c r="CC135" i="43"/>
  <c r="CC134" i="43"/>
  <c r="CC133" i="43"/>
  <c r="CC132" i="43"/>
  <c r="CC131" i="43"/>
  <c r="CC130" i="43"/>
  <c r="CC129" i="43"/>
  <c r="CC128" i="43"/>
  <c r="CC169" i="43" s="1"/>
  <c r="CC127" i="43"/>
  <c r="CC126" i="43"/>
  <c r="CB125" i="43"/>
  <c r="CA125" i="43"/>
  <c r="BZ125" i="43"/>
  <c r="BY125" i="43"/>
  <c r="BX125" i="43"/>
  <c r="BW125" i="43"/>
  <c r="BV125" i="43"/>
  <c r="BU125" i="43"/>
  <c r="BT125" i="43"/>
  <c r="BS125" i="43"/>
  <c r="BR125" i="43"/>
  <c r="BQ125" i="43"/>
  <c r="BP125" i="43"/>
  <c r="BO125" i="43"/>
  <c r="BN125" i="43"/>
  <c r="BM125" i="43"/>
  <c r="BL125" i="43"/>
  <c r="BK125" i="43"/>
  <c r="BJ125" i="43"/>
  <c r="BI125" i="43"/>
  <c r="BH125" i="43"/>
  <c r="BG125" i="43"/>
  <c r="BF125" i="43"/>
  <c r="BE125" i="43"/>
  <c r="BD125" i="43"/>
  <c r="BC125" i="43"/>
  <c r="BB125" i="43"/>
  <c r="BA125" i="43"/>
  <c r="AZ125" i="43"/>
  <c r="AY125" i="43"/>
  <c r="AX125" i="43"/>
  <c r="AW125" i="43"/>
  <c r="AV125" i="43"/>
  <c r="AU125" i="43"/>
  <c r="AT125" i="43"/>
  <c r="AS125" i="43"/>
  <c r="AR125" i="43"/>
  <c r="AQ125" i="43"/>
  <c r="AP125" i="43"/>
  <c r="AO125" i="43"/>
  <c r="AN125" i="43"/>
  <c r="AM125" i="43"/>
  <c r="AL125" i="43"/>
  <c r="AK125" i="43"/>
  <c r="AJ125" i="43"/>
  <c r="AI125" i="43"/>
  <c r="AH125" i="43"/>
  <c r="AG125" i="43"/>
  <c r="AF125" i="43"/>
  <c r="AE125" i="43"/>
  <c r="AD125" i="43"/>
  <c r="AC125" i="43"/>
  <c r="AB125" i="43"/>
  <c r="AA125" i="43"/>
  <c r="Z125" i="43"/>
  <c r="Y125" i="43"/>
  <c r="X125" i="43"/>
  <c r="W125" i="43"/>
  <c r="V125" i="43"/>
  <c r="U125" i="43"/>
  <c r="T125" i="43"/>
  <c r="S125" i="43"/>
  <c r="R125" i="43"/>
  <c r="Q125" i="43"/>
  <c r="P125" i="43"/>
  <c r="O125" i="43"/>
  <c r="N125" i="43"/>
  <c r="M125" i="43"/>
  <c r="L125" i="43"/>
  <c r="K125" i="43"/>
  <c r="J125" i="43"/>
  <c r="I125" i="43"/>
  <c r="H125" i="43"/>
  <c r="CC124" i="43"/>
  <c r="CC125" i="43" s="1"/>
  <c r="CB123" i="43"/>
  <c r="CA123" i="43"/>
  <c r="BZ123" i="43"/>
  <c r="BY123" i="43"/>
  <c r="BX123" i="43"/>
  <c r="BW123" i="43"/>
  <c r="BV123" i="43"/>
  <c r="BU123" i="43"/>
  <c r="BT123" i="43"/>
  <c r="BS123" i="43"/>
  <c r="BR123" i="43"/>
  <c r="BQ123" i="43"/>
  <c r="BP123" i="43"/>
  <c r="BO123" i="43"/>
  <c r="BN123" i="43"/>
  <c r="BM123" i="43"/>
  <c r="BL123" i="43"/>
  <c r="BK123" i="43"/>
  <c r="BJ123" i="43"/>
  <c r="BI123" i="43"/>
  <c r="BH123" i="43"/>
  <c r="BG123" i="43"/>
  <c r="BF123" i="43"/>
  <c r="BE123" i="43"/>
  <c r="BD123" i="43"/>
  <c r="BC123" i="43"/>
  <c r="BB123" i="43"/>
  <c r="BA123" i="43"/>
  <c r="AZ123" i="43"/>
  <c r="AY123" i="43"/>
  <c r="AX123" i="43"/>
  <c r="AW123" i="43"/>
  <c r="AV123" i="43"/>
  <c r="AU123" i="43"/>
  <c r="AT123" i="43"/>
  <c r="AS123" i="43"/>
  <c r="AR123" i="43"/>
  <c r="AQ123" i="43"/>
  <c r="AP123" i="43"/>
  <c r="AO123" i="43"/>
  <c r="AN123" i="43"/>
  <c r="AM123" i="43"/>
  <c r="AL123" i="43"/>
  <c r="AK123" i="43"/>
  <c r="AJ123" i="43"/>
  <c r="AI123" i="43"/>
  <c r="AH123" i="43"/>
  <c r="AG123" i="43"/>
  <c r="AF123" i="43"/>
  <c r="AE123" i="43"/>
  <c r="AD123" i="43"/>
  <c r="AC123" i="43"/>
  <c r="AB123" i="43"/>
  <c r="AA123" i="43"/>
  <c r="Z123" i="43"/>
  <c r="Y123" i="43"/>
  <c r="X123" i="43"/>
  <c r="W123" i="43"/>
  <c r="V123" i="43"/>
  <c r="U123" i="43"/>
  <c r="T123" i="43"/>
  <c r="S123" i="43"/>
  <c r="R123" i="43"/>
  <c r="Q123" i="43"/>
  <c r="P123" i="43"/>
  <c r="O123" i="43"/>
  <c r="N123" i="43"/>
  <c r="M123" i="43"/>
  <c r="L123" i="43"/>
  <c r="K123" i="43"/>
  <c r="J123" i="43"/>
  <c r="I123" i="43"/>
  <c r="H123" i="43"/>
  <c r="CC122" i="43"/>
  <c r="CC121" i="43"/>
  <c r="CC120" i="43"/>
  <c r="CC119" i="43"/>
  <c r="CC118" i="43"/>
  <c r="CC117" i="43"/>
  <c r="CC116" i="43"/>
  <c r="CC115" i="43"/>
  <c r="CC114" i="43"/>
  <c r="CC113" i="43"/>
  <c r="CC112" i="43"/>
  <c r="CC111" i="43"/>
  <c r="CC110" i="43"/>
  <c r="CC109" i="43"/>
  <c r="CC108" i="43"/>
  <c r="CC107" i="43"/>
  <c r="CC106" i="43"/>
  <c r="CC105" i="43"/>
  <c r="CC104" i="43"/>
  <c r="CC103" i="43"/>
  <c r="CC102" i="43"/>
  <c r="CC101" i="43"/>
  <c r="CC100" i="43"/>
  <c r="CC123" i="43" s="1"/>
  <c r="CB99" i="43"/>
  <c r="CA99" i="43"/>
  <c r="BZ99" i="43"/>
  <c r="BY99" i="43"/>
  <c r="BX99" i="43"/>
  <c r="BW99" i="43"/>
  <c r="BV99" i="43"/>
  <c r="BU99" i="43"/>
  <c r="BT99" i="43"/>
  <c r="BS99" i="43"/>
  <c r="BR99" i="43"/>
  <c r="BQ99" i="43"/>
  <c r="BP99" i="43"/>
  <c r="BO99" i="43"/>
  <c r="BN99" i="43"/>
  <c r="BM99" i="43"/>
  <c r="BL99" i="43"/>
  <c r="BK99" i="43"/>
  <c r="BJ99" i="43"/>
  <c r="BI99" i="43"/>
  <c r="BH99" i="43"/>
  <c r="BG99" i="43"/>
  <c r="BF99" i="43"/>
  <c r="BE99" i="43"/>
  <c r="BD99" i="43"/>
  <c r="BC99" i="43"/>
  <c r="BB99" i="43"/>
  <c r="BA99" i="43"/>
  <c r="AZ99" i="43"/>
  <c r="AY99" i="43"/>
  <c r="AX99" i="43"/>
  <c r="AW99" i="43"/>
  <c r="AV99" i="43"/>
  <c r="AU99" i="43"/>
  <c r="AT99" i="43"/>
  <c r="AS99" i="43"/>
  <c r="AR99" i="43"/>
  <c r="AQ99" i="43"/>
  <c r="AP99" i="43"/>
  <c r="AO99" i="43"/>
  <c r="AN99" i="43"/>
  <c r="AM99" i="43"/>
  <c r="AL99" i="43"/>
  <c r="AK99" i="43"/>
  <c r="AJ99" i="43"/>
  <c r="AI99" i="43"/>
  <c r="AH99" i="43"/>
  <c r="AG99" i="43"/>
  <c r="AF99" i="43"/>
  <c r="AE99" i="43"/>
  <c r="AD99" i="43"/>
  <c r="AC99" i="43"/>
  <c r="AB99" i="43"/>
  <c r="AA99" i="43"/>
  <c r="Z99" i="43"/>
  <c r="Y99" i="43"/>
  <c r="X99" i="43"/>
  <c r="W99" i="43"/>
  <c r="V99" i="43"/>
  <c r="U99" i="43"/>
  <c r="T99" i="43"/>
  <c r="S99" i="43"/>
  <c r="R99" i="43"/>
  <c r="Q99" i="43"/>
  <c r="P99" i="43"/>
  <c r="O99" i="43"/>
  <c r="N99" i="43"/>
  <c r="M99" i="43"/>
  <c r="L99" i="43"/>
  <c r="K99" i="43"/>
  <c r="J99" i="43"/>
  <c r="I99" i="43"/>
  <c r="H99" i="43"/>
  <c r="CC98" i="43"/>
  <c r="CC97" i="43"/>
  <c r="CC96" i="43"/>
  <c r="CC95" i="43"/>
  <c r="CC94" i="43"/>
  <c r="CC93" i="43"/>
  <c r="CC92" i="43"/>
  <c r="CC91" i="43"/>
  <c r="CC90" i="43"/>
  <c r="CC89" i="43"/>
  <c r="CC88" i="43"/>
  <c r="CC87" i="43"/>
  <c r="CC86" i="43"/>
  <c r="CC85" i="43"/>
  <c r="CC84" i="43"/>
  <c r="CC83" i="43"/>
  <c r="CB82" i="43"/>
  <c r="CA82" i="43"/>
  <c r="BZ82" i="43"/>
  <c r="BY82" i="43"/>
  <c r="BX82" i="43"/>
  <c r="BX185" i="43" s="1"/>
  <c r="BW82" i="43"/>
  <c r="BV82" i="43"/>
  <c r="BU82" i="43"/>
  <c r="BT82" i="43"/>
  <c r="BS82" i="43"/>
  <c r="BR82" i="43"/>
  <c r="BQ82" i="43"/>
  <c r="BP82" i="43"/>
  <c r="BO82" i="43"/>
  <c r="BN82" i="43"/>
  <c r="BM82" i="43"/>
  <c r="BL82" i="43"/>
  <c r="BK82" i="43"/>
  <c r="BJ82" i="43"/>
  <c r="BI82" i="43"/>
  <c r="BH82" i="43"/>
  <c r="BG82" i="43"/>
  <c r="BF82" i="43"/>
  <c r="BE82" i="43"/>
  <c r="BD82" i="43"/>
  <c r="BC82" i="43"/>
  <c r="BB82" i="43"/>
  <c r="BA82" i="43"/>
  <c r="AZ82" i="43"/>
  <c r="AZ185" i="43" s="1"/>
  <c r="AY82" i="43"/>
  <c r="AX82" i="43"/>
  <c r="AW82" i="43"/>
  <c r="AV82" i="43"/>
  <c r="AU82" i="43"/>
  <c r="AT82" i="43"/>
  <c r="AS82" i="43"/>
  <c r="AR82" i="43"/>
  <c r="AQ82" i="43"/>
  <c r="AP82" i="43"/>
  <c r="AO82" i="43"/>
  <c r="AN82" i="43"/>
  <c r="AM82" i="43"/>
  <c r="AL82" i="43"/>
  <c r="AK82" i="43"/>
  <c r="AJ82" i="43"/>
  <c r="AI82" i="43"/>
  <c r="AH82" i="43"/>
  <c r="AG82" i="43"/>
  <c r="AF82" i="43"/>
  <c r="AE82" i="43"/>
  <c r="AD82" i="43"/>
  <c r="AC82" i="43"/>
  <c r="AB82" i="43"/>
  <c r="AB185" i="43" s="1"/>
  <c r="AA82" i="43"/>
  <c r="Z82" i="43"/>
  <c r="Y82" i="43"/>
  <c r="X82" i="43"/>
  <c r="W82" i="43"/>
  <c r="V82" i="43"/>
  <c r="U82" i="43"/>
  <c r="T82" i="43"/>
  <c r="S82" i="43"/>
  <c r="R82" i="43"/>
  <c r="Q82" i="43"/>
  <c r="P82" i="43"/>
  <c r="O82" i="43"/>
  <c r="N82" i="43"/>
  <c r="M82" i="43"/>
  <c r="L82" i="43"/>
  <c r="K82" i="43"/>
  <c r="J82" i="43"/>
  <c r="I82" i="43"/>
  <c r="H82" i="43"/>
  <c r="CC81" i="43"/>
  <c r="CC80" i="43"/>
  <c r="CC79" i="43"/>
  <c r="CC78" i="43"/>
  <c r="CC77" i="43"/>
  <c r="CC76" i="43"/>
  <c r="CC75" i="43"/>
  <c r="CC74" i="43"/>
  <c r="CC73" i="43"/>
  <c r="CC72" i="43"/>
  <c r="CC71" i="43"/>
  <c r="CC70" i="43"/>
  <c r="CC69" i="43"/>
  <c r="CC68" i="43"/>
  <c r="CC67" i="43"/>
  <c r="CC66" i="43"/>
  <c r="CC65" i="43"/>
  <c r="CB64" i="43"/>
  <c r="CA64" i="43"/>
  <c r="BZ64" i="43"/>
  <c r="BY64" i="43"/>
  <c r="BX64" i="43"/>
  <c r="BW64" i="43"/>
  <c r="BV64" i="43"/>
  <c r="BU64" i="43"/>
  <c r="BT64" i="43"/>
  <c r="BS64" i="43"/>
  <c r="BR64" i="43"/>
  <c r="BQ64" i="43"/>
  <c r="BP64" i="43"/>
  <c r="BO64" i="43"/>
  <c r="BN64" i="43"/>
  <c r="BM64" i="43"/>
  <c r="BL64" i="43"/>
  <c r="BK64" i="43"/>
  <c r="BJ64" i="43"/>
  <c r="BI64" i="43"/>
  <c r="BH64" i="43"/>
  <c r="BG64" i="43"/>
  <c r="BF64" i="43"/>
  <c r="BE64" i="43"/>
  <c r="BD64" i="43"/>
  <c r="BC64" i="43"/>
  <c r="BB64" i="43"/>
  <c r="BA64" i="43"/>
  <c r="AZ64" i="43"/>
  <c r="AY64" i="43"/>
  <c r="AX64" i="43"/>
  <c r="AW64" i="43"/>
  <c r="AV64" i="43"/>
  <c r="AU64" i="43"/>
  <c r="AT64" i="43"/>
  <c r="AS64" i="43"/>
  <c r="AR64" i="43"/>
  <c r="AQ64" i="43"/>
  <c r="AP64" i="43"/>
  <c r="AO64" i="43"/>
  <c r="AN64" i="43"/>
  <c r="AM64" i="43"/>
  <c r="AL64" i="43"/>
  <c r="AK64" i="43"/>
  <c r="AJ64" i="43"/>
  <c r="AI64" i="43"/>
  <c r="AH64" i="43"/>
  <c r="AG64" i="43"/>
  <c r="AF64" i="43"/>
  <c r="AE64" i="43"/>
  <c r="AD64" i="43"/>
  <c r="AC64" i="43"/>
  <c r="AB64" i="43"/>
  <c r="AA64" i="43"/>
  <c r="Z64" i="43"/>
  <c r="Y64" i="43"/>
  <c r="X64" i="43"/>
  <c r="W64" i="43"/>
  <c r="V64" i="43"/>
  <c r="U64" i="43"/>
  <c r="T64" i="43"/>
  <c r="S64" i="43"/>
  <c r="R64" i="43"/>
  <c r="Q64" i="43"/>
  <c r="P64" i="43"/>
  <c r="O64" i="43"/>
  <c r="N64" i="43"/>
  <c r="M64" i="43"/>
  <c r="L64" i="43"/>
  <c r="K64" i="43"/>
  <c r="J64" i="43"/>
  <c r="I64" i="43"/>
  <c r="H64" i="43"/>
  <c r="CC63" i="43"/>
  <c r="CC62" i="43"/>
  <c r="CC61" i="43"/>
  <c r="CC60" i="43"/>
  <c r="CC59" i="43"/>
  <c r="CB58" i="43"/>
  <c r="CA58" i="43"/>
  <c r="BZ58" i="43"/>
  <c r="BY58" i="43"/>
  <c r="BX58" i="43"/>
  <c r="BW58" i="43"/>
  <c r="BV58" i="43"/>
  <c r="BU58" i="43"/>
  <c r="BT58" i="43"/>
  <c r="BS58" i="43"/>
  <c r="BR58" i="43"/>
  <c r="BQ58" i="43"/>
  <c r="BP58" i="43"/>
  <c r="BO58" i="43"/>
  <c r="BN58" i="43"/>
  <c r="BM58" i="43"/>
  <c r="BL58" i="43"/>
  <c r="BK58" i="43"/>
  <c r="BJ58" i="43"/>
  <c r="BI58" i="43"/>
  <c r="BH58" i="43"/>
  <c r="BG58" i="43"/>
  <c r="BF58" i="43"/>
  <c r="BE58" i="43"/>
  <c r="BD58" i="43"/>
  <c r="BC58" i="43"/>
  <c r="BB58" i="43"/>
  <c r="BA58" i="43"/>
  <c r="AZ58" i="43"/>
  <c r="AY58" i="43"/>
  <c r="AX58" i="43"/>
  <c r="AW58" i="43"/>
  <c r="AV58" i="43"/>
  <c r="AU58" i="43"/>
  <c r="AT58" i="43"/>
  <c r="AS58" i="43"/>
  <c r="AR58" i="43"/>
  <c r="AQ58" i="43"/>
  <c r="AP58" i="43"/>
  <c r="AO58" i="43"/>
  <c r="AN58" i="43"/>
  <c r="AM58" i="43"/>
  <c r="AL58" i="43"/>
  <c r="AK58" i="43"/>
  <c r="AJ58" i="43"/>
  <c r="AI58" i="43"/>
  <c r="AH58" i="43"/>
  <c r="AG58" i="43"/>
  <c r="AF58" i="43"/>
  <c r="AE58" i="43"/>
  <c r="AD58" i="43"/>
  <c r="AC58" i="43"/>
  <c r="AB58" i="43"/>
  <c r="AA58" i="43"/>
  <c r="Z58" i="43"/>
  <c r="Y58" i="43"/>
  <c r="X58" i="43"/>
  <c r="W58" i="43"/>
  <c r="V58" i="43"/>
  <c r="U58" i="43"/>
  <c r="T58" i="43"/>
  <c r="S58" i="43"/>
  <c r="R58" i="43"/>
  <c r="Q58" i="43"/>
  <c r="P58" i="43"/>
  <c r="O58" i="43"/>
  <c r="N58" i="43"/>
  <c r="M58" i="43"/>
  <c r="L58" i="43"/>
  <c r="K58" i="43"/>
  <c r="J58" i="43"/>
  <c r="I58" i="43"/>
  <c r="H58" i="43"/>
  <c r="CC57" i="43"/>
  <c r="CC56" i="43"/>
  <c r="CC55" i="43"/>
  <c r="CC54" i="43"/>
  <c r="CC53" i="43"/>
  <c r="CC52" i="43"/>
  <c r="CC51" i="43"/>
  <c r="CC50" i="43"/>
  <c r="CB49" i="43"/>
  <c r="CA49" i="43"/>
  <c r="BZ49" i="43"/>
  <c r="BY49" i="43"/>
  <c r="BX49" i="43"/>
  <c r="BW49" i="43"/>
  <c r="BV49" i="43"/>
  <c r="BU49" i="43"/>
  <c r="BT49" i="43"/>
  <c r="BS49" i="43"/>
  <c r="BR49" i="43"/>
  <c r="BQ49" i="43"/>
  <c r="BP49" i="43"/>
  <c r="BO49" i="43"/>
  <c r="BN49" i="43"/>
  <c r="BM49" i="43"/>
  <c r="BL49" i="43"/>
  <c r="BK49" i="43"/>
  <c r="BJ49" i="43"/>
  <c r="BI49" i="43"/>
  <c r="BH49" i="43"/>
  <c r="BG49" i="43"/>
  <c r="BF49" i="43"/>
  <c r="BE49" i="43"/>
  <c r="BD49" i="43"/>
  <c r="BC49" i="43"/>
  <c r="BB49" i="43"/>
  <c r="BA49" i="43"/>
  <c r="AZ49" i="43"/>
  <c r="AY49" i="43"/>
  <c r="AX49" i="43"/>
  <c r="AW49" i="43"/>
  <c r="AV49" i="43"/>
  <c r="AU49" i="43"/>
  <c r="AT49" i="43"/>
  <c r="AS49" i="43"/>
  <c r="AR49" i="43"/>
  <c r="AQ49" i="43"/>
  <c r="AP49" i="43"/>
  <c r="AO49" i="43"/>
  <c r="AN49" i="43"/>
  <c r="AM49" i="43"/>
  <c r="AL49" i="43"/>
  <c r="AK49" i="43"/>
  <c r="AJ49" i="43"/>
  <c r="AI49" i="43"/>
  <c r="AH49" i="43"/>
  <c r="AG49" i="43"/>
  <c r="AF49" i="43"/>
  <c r="AE49" i="43"/>
  <c r="AD49" i="43"/>
  <c r="AC49" i="43"/>
  <c r="AB49" i="43"/>
  <c r="AA49" i="43"/>
  <c r="Z49" i="43"/>
  <c r="Y49" i="43"/>
  <c r="X49" i="43"/>
  <c r="W49" i="43"/>
  <c r="V49" i="43"/>
  <c r="U49" i="43"/>
  <c r="T49" i="43"/>
  <c r="S49" i="43"/>
  <c r="R49" i="43"/>
  <c r="Q49" i="43"/>
  <c r="P49" i="43"/>
  <c r="O49" i="43"/>
  <c r="N49" i="43"/>
  <c r="M49" i="43"/>
  <c r="L49" i="43"/>
  <c r="K49" i="43"/>
  <c r="J49" i="43"/>
  <c r="I49" i="43"/>
  <c r="H49" i="43"/>
  <c r="CC48" i="43"/>
  <c r="CC47" i="43"/>
  <c r="CC46" i="43"/>
  <c r="CC45" i="43"/>
  <c r="CC44" i="43"/>
  <c r="CC43" i="43"/>
  <c r="CC42" i="43"/>
  <c r="CB42" i="43"/>
  <c r="CA42" i="43"/>
  <c r="BZ42" i="43"/>
  <c r="BY42" i="43"/>
  <c r="BX42" i="43"/>
  <c r="BW42" i="43"/>
  <c r="BV42" i="43"/>
  <c r="BV185" i="43" s="1"/>
  <c r="BU42" i="43"/>
  <c r="BT42" i="43"/>
  <c r="BS42" i="43"/>
  <c r="BR42" i="43"/>
  <c r="BQ42" i="43"/>
  <c r="BP42" i="43"/>
  <c r="BO42" i="43"/>
  <c r="BN42" i="43"/>
  <c r="BM42" i="43"/>
  <c r="BL42" i="43"/>
  <c r="BK42" i="43"/>
  <c r="BJ42" i="43"/>
  <c r="BJ185" i="43" s="1"/>
  <c r="BI42" i="43"/>
  <c r="BH42" i="43"/>
  <c r="BG42" i="43"/>
  <c r="BF42" i="43"/>
  <c r="BE42" i="43"/>
  <c r="BD42" i="43"/>
  <c r="BC42" i="43"/>
  <c r="BB42" i="43"/>
  <c r="BA42" i="43"/>
  <c r="AZ42" i="43"/>
  <c r="AY42" i="43"/>
  <c r="AX42" i="43"/>
  <c r="AX185" i="43" s="1"/>
  <c r="AW42" i="43"/>
  <c r="AV42" i="43"/>
  <c r="AU42" i="43"/>
  <c r="AT42" i="43"/>
  <c r="AS42" i="43"/>
  <c r="AR42" i="43"/>
  <c r="AQ42" i="43"/>
  <c r="AP42" i="43"/>
  <c r="AO42" i="43"/>
  <c r="AN42" i="43"/>
  <c r="AM42" i="43"/>
  <c r="AL42" i="43"/>
  <c r="AL185" i="43" s="1"/>
  <c r="AK42" i="43"/>
  <c r="AJ42" i="43"/>
  <c r="AI42" i="43"/>
  <c r="AH42" i="43"/>
  <c r="AG42" i="43"/>
  <c r="AF42" i="43"/>
  <c r="AE42" i="43"/>
  <c r="AD42" i="43"/>
  <c r="AC42" i="43"/>
  <c r="AB42" i="43"/>
  <c r="AA42" i="43"/>
  <c r="Z42" i="43"/>
  <c r="Z185" i="43" s="1"/>
  <c r="Y42" i="43"/>
  <c r="X42" i="43"/>
  <c r="W42" i="43"/>
  <c r="V42" i="43"/>
  <c r="U42" i="43"/>
  <c r="T42" i="43"/>
  <c r="S42" i="43"/>
  <c r="R42" i="43"/>
  <c r="Q42" i="43"/>
  <c r="P42" i="43"/>
  <c r="O42" i="43"/>
  <c r="N42" i="43"/>
  <c r="N185" i="43" s="1"/>
  <c r="M42" i="43"/>
  <c r="L42" i="43"/>
  <c r="K42" i="43"/>
  <c r="J42" i="43"/>
  <c r="I42" i="43"/>
  <c r="H42" i="43"/>
  <c r="CC41" i="43"/>
  <c r="CB40" i="43"/>
  <c r="CA40" i="43"/>
  <c r="BZ40" i="43"/>
  <c r="BY40" i="43"/>
  <c r="BX40" i="43"/>
  <c r="BW40" i="43"/>
  <c r="BV40" i="43"/>
  <c r="BU40" i="43"/>
  <c r="BT40" i="43"/>
  <c r="BS40" i="43"/>
  <c r="BR40" i="43"/>
  <c r="BQ40" i="43"/>
  <c r="BP40" i="43"/>
  <c r="BO40" i="43"/>
  <c r="BN40" i="43"/>
  <c r="BM40" i="43"/>
  <c r="BL40" i="43"/>
  <c r="BK40" i="43"/>
  <c r="BJ40" i="43"/>
  <c r="BI40" i="43"/>
  <c r="BH40" i="43"/>
  <c r="BG40" i="43"/>
  <c r="BF40" i="43"/>
  <c r="BE40" i="43"/>
  <c r="BD40" i="43"/>
  <c r="BC40" i="43"/>
  <c r="BB40" i="43"/>
  <c r="BA40" i="43"/>
  <c r="AZ40" i="43"/>
  <c r="AY40" i="43"/>
  <c r="AX40" i="43"/>
  <c r="AW40" i="43"/>
  <c r="AV40" i="43"/>
  <c r="AU40" i="43"/>
  <c r="AT40" i="43"/>
  <c r="AS40" i="43"/>
  <c r="AR40" i="43"/>
  <c r="AQ40" i="43"/>
  <c r="AP40" i="43"/>
  <c r="AO40" i="43"/>
  <c r="AN40" i="43"/>
  <c r="AM40" i="43"/>
  <c r="AL40" i="43"/>
  <c r="AK40" i="43"/>
  <c r="AJ40" i="43"/>
  <c r="AI40" i="43"/>
  <c r="AH40" i="43"/>
  <c r="AG40" i="43"/>
  <c r="AF40" i="43"/>
  <c r="AE40" i="43"/>
  <c r="AD40" i="43"/>
  <c r="AC40" i="43"/>
  <c r="AB40" i="43"/>
  <c r="AA40" i="43"/>
  <c r="Z40" i="43"/>
  <c r="Y40" i="43"/>
  <c r="X40" i="43"/>
  <c r="W40" i="43"/>
  <c r="V40" i="43"/>
  <c r="U40" i="43"/>
  <c r="T40" i="43"/>
  <c r="S40" i="43"/>
  <c r="R40" i="43"/>
  <c r="Q40" i="43"/>
  <c r="P40" i="43"/>
  <c r="O40" i="43"/>
  <c r="N40" i="43"/>
  <c r="M40" i="43"/>
  <c r="L40" i="43"/>
  <c r="K40" i="43"/>
  <c r="J40" i="43"/>
  <c r="I40" i="43"/>
  <c r="H40" i="43"/>
  <c r="CC39" i="43"/>
  <c r="CC38" i="43"/>
  <c r="CC37" i="43"/>
  <c r="CC36" i="43"/>
  <c r="CC35" i="43"/>
  <c r="CC34" i="43"/>
  <c r="CC33" i="43"/>
  <c r="CC32" i="43"/>
  <c r="CC31" i="43"/>
  <c r="CC30" i="43"/>
  <c r="CC29" i="43"/>
  <c r="CC28" i="43"/>
  <c r="CC27" i="43"/>
  <c r="CC26" i="43"/>
  <c r="CC25" i="43"/>
  <c r="CC24" i="43"/>
  <c r="CC23" i="43"/>
  <c r="CC22" i="43"/>
  <c r="CC21" i="43"/>
  <c r="CC20" i="43"/>
  <c r="CC19" i="43"/>
  <c r="CC18" i="43"/>
  <c r="CC17" i="43"/>
  <c r="CC16" i="43"/>
  <c r="CC15" i="43"/>
  <c r="CC14" i="43"/>
  <c r="CC13" i="43"/>
  <c r="CC12" i="43"/>
  <c r="CC11" i="43"/>
  <c r="CC10" i="43"/>
  <c r="CC9" i="43"/>
  <c r="CC8" i="43"/>
  <c r="CC40" i="43" s="1"/>
  <c r="CC7" i="43"/>
  <c r="CC6" i="43"/>
  <c r="T472" i="43" l="1"/>
  <c r="T473" i="43" s="1"/>
  <c r="AR472" i="43"/>
  <c r="AR473" i="43" s="1"/>
  <c r="BJ472" i="43"/>
  <c r="BJ473" i="43" s="1"/>
  <c r="AG472" i="43"/>
  <c r="AG473" i="43" s="1"/>
  <c r="BQ472" i="43"/>
  <c r="BQ473" i="43" s="1"/>
  <c r="I472" i="43"/>
  <c r="I473" i="43" s="1"/>
  <c r="BE472" i="43"/>
  <c r="BE473" i="43" s="1"/>
  <c r="O472" i="43"/>
  <c r="O473" i="43" s="1"/>
  <c r="U472" i="43"/>
  <c r="U473" i="43" s="1"/>
  <c r="AS472" i="43"/>
  <c r="AS473" i="43" s="1"/>
  <c r="CC49" i="43"/>
  <c r="R471" i="43"/>
  <c r="AD471" i="43"/>
  <c r="AP471" i="43"/>
  <c r="BB471" i="43"/>
  <c r="BN471" i="43"/>
  <c r="BZ471" i="43"/>
  <c r="Q806" i="43"/>
  <c r="AC806" i="43"/>
  <c r="AO806" i="43"/>
  <c r="BA806" i="43"/>
  <c r="J185" i="43"/>
  <c r="V185" i="43"/>
  <c r="AH185" i="43"/>
  <c r="AT185" i="43"/>
  <c r="BF185" i="43"/>
  <c r="BR185" i="43"/>
  <c r="CC224" i="43"/>
  <c r="Q185" i="43"/>
  <c r="Q472" i="43" s="1"/>
  <c r="Q473" i="43" s="1"/>
  <c r="AC185" i="43"/>
  <c r="AC472" i="43" s="1"/>
  <c r="AC473" i="43" s="1"/>
  <c r="AO185" i="43"/>
  <c r="AO472" i="43" s="1"/>
  <c r="AO473" i="43" s="1"/>
  <c r="BA185" i="43"/>
  <c r="BA472" i="43" s="1"/>
  <c r="BA473" i="43" s="1"/>
  <c r="BM185" i="43"/>
  <c r="BM472" i="43" s="1"/>
  <c r="BM473" i="43" s="1"/>
  <c r="BY185" i="43"/>
  <c r="BY472" i="43" s="1"/>
  <c r="BY473" i="43" s="1"/>
  <c r="H471" i="43"/>
  <c r="H472" i="43" s="1"/>
  <c r="H473" i="43" s="1"/>
  <c r="T471" i="43"/>
  <c r="AF471" i="43"/>
  <c r="AF472" i="43" s="1"/>
  <c r="AF473" i="43" s="1"/>
  <c r="AR471" i="43"/>
  <c r="BD471" i="43"/>
  <c r="BD472" i="43" s="1"/>
  <c r="BD473" i="43" s="1"/>
  <c r="BP471" i="43"/>
  <c r="BP472" i="43" s="1"/>
  <c r="BP473" i="43" s="1"/>
  <c r="CB471" i="43"/>
  <c r="CB472" i="43" s="1"/>
  <c r="CB473" i="43" s="1"/>
  <c r="R185" i="43"/>
  <c r="R472" i="43" s="1"/>
  <c r="R473" i="43" s="1"/>
  <c r="AD185" i="43"/>
  <c r="AD472" i="43" s="1"/>
  <c r="AD473" i="43" s="1"/>
  <c r="AP185" i="43"/>
  <c r="AP472" i="43" s="1"/>
  <c r="AP473" i="43" s="1"/>
  <c r="BB185" i="43"/>
  <c r="BN185" i="43"/>
  <c r="BZ185" i="43"/>
  <c r="BZ472" i="43" s="1"/>
  <c r="BZ473" i="43" s="1"/>
  <c r="CC217" i="43"/>
  <c r="S471" i="43"/>
  <c r="AE471" i="43"/>
  <c r="AQ471" i="43"/>
  <c r="BC471" i="43"/>
  <c r="BO471" i="43"/>
  <c r="CA471" i="43"/>
  <c r="CC64" i="43"/>
  <c r="CC99" i="43"/>
  <c r="S185" i="43"/>
  <c r="AE185" i="43"/>
  <c r="AQ185" i="43"/>
  <c r="AQ472" i="43" s="1"/>
  <c r="AQ473" i="43" s="1"/>
  <c r="BC185" i="43"/>
  <c r="BO185" i="43"/>
  <c r="CA185" i="43"/>
  <c r="CC412" i="43"/>
  <c r="CC471" i="43" s="1"/>
  <c r="K471" i="43"/>
  <c r="K472" i="43" s="1"/>
  <c r="K473" i="43" s="1"/>
  <c r="W471" i="43"/>
  <c r="W472" i="43" s="1"/>
  <c r="W473" i="43" s="1"/>
  <c r="AI471" i="43"/>
  <c r="AI472" i="43" s="1"/>
  <c r="AI473" i="43" s="1"/>
  <c r="AU471" i="43"/>
  <c r="AU472" i="43" s="1"/>
  <c r="AU473" i="43" s="1"/>
  <c r="BG471" i="43"/>
  <c r="BG472" i="43" s="1"/>
  <c r="BG473" i="43" s="1"/>
  <c r="BS471" i="43"/>
  <c r="BS472" i="43" s="1"/>
  <c r="BS473" i="43" s="1"/>
  <c r="CC184" i="43"/>
  <c r="CC191" i="43"/>
  <c r="J471" i="43"/>
  <c r="V471" i="43"/>
  <c r="AH471" i="43"/>
  <c r="AT471" i="43"/>
  <c r="BF471" i="43"/>
  <c r="BR471" i="43"/>
  <c r="L471" i="43"/>
  <c r="X471" i="43"/>
  <c r="AJ471" i="43"/>
  <c r="AV471" i="43"/>
  <c r="BH471" i="43"/>
  <c r="BT471" i="43"/>
  <c r="K806" i="43"/>
  <c r="W806" i="43"/>
  <c r="AI806" i="43"/>
  <c r="AU806" i="43"/>
  <c r="BG806" i="43"/>
  <c r="BS806" i="43"/>
  <c r="CC58" i="43"/>
  <c r="CC325" i="43"/>
  <c r="CC178" i="43"/>
  <c r="CC185" i="43" s="1"/>
  <c r="L185" i="43"/>
  <c r="X185" i="43"/>
  <c r="AJ185" i="43"/>
  <c r="AV185" i="43"/>
  <c r="AV472" i="43" s="1"/>
  <c r="AV473" i="43" s="1"/>
  <c r="BH185" i="43"/>
  <c r="BH472" i="43" s="1"/>
  <c r="BH473" i="43" s="1"/>
  <c r="BT185" i="43"/>
  <c r="BT472" i="43" s="1"/>
  <c r="BT473" i="43" s="1"/>
  <c r="CC251" i="43"/>
  <c r="M471" i="43"/>
  <c r="Y471" i="43"/>
  <c r="AK471" i="43"/>
  <c r="AW471" i="43"/>
  <c r="BI471" i="43"/>
  <c r="BU471" i="43"/>
  <c r="O471" i="43"/>
  <c r="AA471" i="43"/>
  <c r="AA472" i="43" s="1"/>
  <c r="AA473" i="43" s="1"/>
  <c r="AM471" i="43"/>
  <c r="AM472" i="43" s="1"/>
  <c r="AM473" i="43" s="1"/>
  <c r="AY471" i="43"/>
  <c r="AY472" i="43" s="1"/>
  <c r="AY473" i="43" s="1"/>
  <c r="BK471" i="43"/>
  <c r="BK472" i="43" s="1"/>
  <c r="BK473" i="43" s="1"/>
  <c r="BW471" i="43"/>
  <c r="BW472" i="43" s="1"/>
  <c r="BW473" i="43" s="1"/>
  <c r="CC82" i="43"/>
  <c r="M185" i="43"/>
  <c r="M472" i="43" s="1"/>
  <c r="M473" i="43" s="1"/>
  <c r="Y185" i="43"/>
  <c r="Y472" i="43" s="1"/>
  <c r="Y473" i="43" s="1"/>
  <c r="AK185" i="43"/>
  <c r="AK472" i="43" s="1"/>
  <c r="AK473" i="43" s="1"/>
  <c r="AW185" i="43"/>
  <c r="AW472" i="43" s="1"/>
  <c r="AW473" i="43" s="1"/>
  <c r="BI185" i="43"/>
  <c r="BU185" i="43"/>
  <c r="BU472" i="43" s="1"/>
  <c r="BU473" i="43" s="1"/>
  <c r="N471" i="43"/>
  <c r="N472" i="43" s="1"/>
  <c r="N473" i="43" s="1"/>
  <c r="Z471" i="43"/>
  <c r="Z472" i="43" s="1"/>
  <c r="Z473" i="43" s="1"/>
  <c r="AL471" i="43"/>
  <c r="AL472" i="43" s="1"/>
  <c r="AL473" i="43" s="1"/>
  <c r="AX471" i="43"/>
  <c r="AX472" i="43" s="1"/>
  <c r="AX473" i="43" s="1"/>
  <c r="BJ471" i="43"/>
  <c r="BV471" i="43"/>
  <c r="BV472" i="43" s="1"/>
  <c r="BV473" i="43" s="1"/>
  <c r="P471" i="43"/>
  <c r="P472" i="43" s="1"/>
  <c r="P473" i="43" s="1"/>
  <c r="AB471" i="43"/>
  <c r="AB472" i="43" s="1"/>
  <c r="AB473" i="43" s="1"/>
  <c r="AN471" i="43"/>
  <c r="AN472" i="43" s="1"/>
  <c r="AN473" i="43" s="1"/>
  <c r="AZ471" i="43"/>
  <c r="AZ472" i="43" s="1"/>
  <c r="AZ473" i="43" s="1"/>
  <c r="BL471" i="43"/>
  <c r="BL472" i="43" s="1"/>
  <c r="BL473" i="43" s="1"/>
  <c r="BX471" i="43"/>
  <c r="BX472" i="43" s="1"/>
  <c r="BX473" i="43" s="1"/>
  <c r="N806" i="43"/>
  <c r="Z806" i="43"/>
  <c r="AL806" i="43"/>
  <c r="AX806" i="43"/>
  <c r="BJ806" i="43"/>
  <c r="BV806" i="43"/>
  <c r="CC715" i="43"/>
  <c r="CC805" i="43" s="1"/>
  <c r="CC705" i="43"/>
  <c r="CC700" i="43"/>
  <c r="CC714" i="43" s="1"/>
  <c r="CC806" i="43" s="1"/>
  <c r="E48" i="12"/>
  <c r="E47" i="12"/>
  <c r="E46" i="12"/>
  <c r="F43" i="12"/>
  <c r="F44" i="12" s="1"/>
  <c r="F42" i="12"/>
  <c r="F23" i="12"/>
  <c r="P26" i="1"/>
  <c r="P45" i="1"/>
  <c r="O26" i="1"/>
  <c r="O45" i="1"/>
  <c r="I42" i="9"/>
  <c r="I43" i="9" s="1"/>
  <c r="I44" i="9" s="1"/>
  <c r="I42" i="8"/>
  <c r="I43" i="8" s="1"/>
  <c r="I44" i="8" s="1"/>
  <c r="I42" i="7"/>
  <c r="I43" i="7" s="1"/>
  <c r="I44" i="7" s="1"/>
  <c r="I42" i="6"/>
  <c r="I43" i="6" s="1"/>
  <c r="I44" i="6" s="1"/>
  <c r="I42" i="5"/>
  <c r="I43" i="5" s="1"/>
  <c r="I44" i="5" s="1"/>
  <c r="I42" i="4"/>
  <c r="I43" i="4" s="1"/>
  <c r="I44" i="4" s="1"/>
  <c r="I42" i="3"/>
  <c r="I43" i="3" s="1"/>
  <c r="I44" i="3" s="1"/>
  <c r="I42" i="2"/>
  <c r="I43" i="2" s="1"/>
  <c r="I44" i="2" s="1"/>
  <c r="I23" i="9"/>
  <c r="I24" i="9" s="1"/>
  <c r="I25" i="9" s="1"/>
  <c r="I23" i="8"/>
  <c r="I24" i="8" s="1"/>
  <c r="I25" i="8" s="1"/>
  <c r="I23" i="7"/>
  <c r="I24" i="7" s="1"/>
  <c r="I25" i="7" s="1"/>
  <c r="I23" i="6"/>
  <c r="I24" i="6" s="1"/>
  <c r="I25" i="6" s="1"/>
  <c r="I23" i="5"/>
  <c r="I24" i="5" s="1"/>
  <c r="I25" i="5" s="1"/>
  <c r="I23" i="4"/>
  <c r="I24" i="4" s="1"/>
  <c r="I25" i="4" s="1"/>
  <c r="I23" i="3"/>
  <c r="I24" i="3" s="1"/>
  <c r="I25" i="3" s="1"/>
  <c r="I23" i="2"/>
  <c r="I24" i="2" s="1"/>
  <c r="I25" i="2" s="1"/>
  <c r="I42" i="1"/>
  <c r="I43" i="1" s="1"/>
  <c r="I44" i="1" s="1"/>
  <c r="F46" i="12" l="1"/>
  <c r="F24" i="12"/>
  <c r="BR472" i="43"/>
  <c r="BR473" i="43" s="1"/>
  <c r="CA472" i="43"/>
  <c r="CA473" i="43" s="1"/>
  <c r="BF472" i="43"/>
  <c r="BF473" i="43" s="1"/>
  <c r="BO472" i="43"/>
  <c r="BO473" i="43" s="1"/>
  <c r="AT472" i="43"/>
  <c r="AT473" i="43" s="1"/>
  <c r="CC472" i="43"/>
  <c r="CC473" i="43" s="1"/>
  <c r="BC472" i="43"/>
  <c r="BC473" i="43" s="1"/>
  <c r="AH472" i="43"/>
  <c r="AH473" i="43" s="1"/>
  <c r="AJ472" i="43"/>
  <c r="AJ473" i="43" s="1"/>
  <c r="V472" i="43"/>
  <c r="V473" i="43" s="1"/>
  <c r="X472" i="43"/>
  <c r="X473" i="43" s="1"/>
  <c r="AE472" i="43"/>
  <c r="AE473" i="43" s="1"/>
  <c r="BN472" i="43"/>
  <c r="BN473" i="43" s="1"/>
  <c r="J472" i="43"/>
  <c r="J473" i="43" s="1"/>
  <c r="BI472" i="43"/>
  <c r="BI473" i="43" s="1"/>
  <c r="L472" i="43"/>
  <c r="L473" i="43" s="1"/>
  <c r="S472" i="43"/>
  <c r="S473" i="43" s="1"/>
  <c r="BB472" i="43"/>
  <c r="BB473" i="43" s="1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27" i="9"/>
  <c r="J12" i="9"/>
  <c r="J13" i="9"/>
  <c r="J14" i="9"/>
  <c r="J15" i="9"/>
  <c r="J16" i="9"/>
  <c r="J17" i="9"/>
  <c r="J18" i="9"/>
  <c r="J19" i="9"/>
  <c r="J20" i="9"/>
  <c r="J21" i="9"/>
  <c r="J22" i="9"/>
  <c r="J11" i="9"/>
  <c r="F25" i="12" l="1"/>
  <c r="F48" i="12" s="1"/>
  <c r="F47" i="12"/>
  <c r="M39" i="9"/>
  <c r="K39" i="9"/>
  <c r="L39" i="9" s="1"/>
  <c r="M33" i="9"/>
  <c r="K33" i="9"/>
  <c r="L33" i="9" s="1"/>
  <c r="K40" i="9"/>
  <c r="L40" i="9" s="1"/>
  <c r="M40" i="9"/>
  <c r="M38" i="9"/>
  <c r="K38" i="9"/>
  <c r="L38" i="9" s="1"/>
  <c r="K35" i="9"/>
  <c r="L35" i="9" s="1"/>
  <c r="M35" i="9"/>
  <c r="M32" i="9"/>
  <c r="K32" i="9"/>
  <c r="L32" i="9" s="1"/>
  <c r="M31" i="9"/>
  <c r="K31" i="9"/>
  <c r="L31" i="9" s="1"/>
  <c r="M28" i="9"/>
  <c r="K28" i="9"/>
  <c r="L28" i="9" s="1"/>
  <c r="M36" i="9"/>
  <c r="K36" i="9"/>
  <c r="L36" i="9" s="1"/>
  <c r="M27" i="9"/>
  <c r="K27" i="9"/>
  <c r="L27" i="9" s="1"/>
  <c r="K30" i="9"/>
  <c r="L30" i="9" s="1"/>
  <c r="M30" i="9"/>
  <c r="M37" i="9"/>
  <c r="K37" i="9"/>
  <c r="L37" i="9" s="1"/>
  <c r="M34" i="9"/>
  <c r="K34" i="9"/>
  <c r="L34" i="9" s="1"/>
  <c r="M41" i="9"/>
  <c r="K41" i="9"/>
  <c r="L41" i="9" s="1"/>
  <c r="M29" i="9"/>
  <c r="K29" i="9"/>
  <c r="L29" i="9" s="1"/>
  <c r="M20" i="9"/>
  <c r="K20" i="9"/>
  <c r="L20" i="9" s="1"/>
  <c r="M18" i="9"/>
  <c r="K18" i="9"/>
  <c r="L18" i="9" s="1"/>
  <c r="M14" i="9"/>
  <c r="K14" i="9"/>
  <c r="L14" i="9" s="1"/>
  <c r="K21" i="9"/>
  <c r="L21" i="9" s="1"/>
  <c r="M21" i="9"/>
  <c r="M17" i="9"/>
  <c r="K17" i="9"/>
  <c r="L17" i="9" s="1"/>
  <c r="M13" i="9"/>
  <c r="K13" i="9"/>
  <c r="L13" i="9" s="1"/>
  <c r="M12" i="9"/>
  <c r="K12" i="9"/>
  <c r="L12" i="9" s="1"/>
  <c r="M19" i="9"/>
  <c r="K19" i="9"/>
  <c r="L19" i="9" s="1"/>
  <c r="K16" i="9"/>
  <c r="L16" i="9" s="1"/>
  <c r="M16" i="9"/>
  <c r="M15" i="9"/>
  <c r="K15" i="9"/>
  <c r="L15" i="9" s="1"/>
  <c r="M11" i="9"/>
  <c r="K11" i="9"/>
  <c r="L11" i="9" s="1"/>
  <c r="M22" i="9"/>
  <c r="K22" i="9"/>
  <c r="L22" i="9" s="1"/>
  <c r="J42" i="9"/>
  <c r="J23" i="9"/>
  <c r="J43" i="9" l="1"/>
  <c r="M42" i="9"/>
  <c r="K42" i="9"/>
  <c r="L42" i="9" s="1"/>
  <c r="J24" i="9"/>
  <c r="M23" i="9"/>
  <c r="K23" i="9"/>
  <c r="L23" i="9" s="1"/>
  <c r="J37" i="11"/>
  <c r="J38" i="11" s="1"/>
  <c r="J39" i="11" s="1"/>
  <c r="J18" i="11"/>
  <c r="J40" i="11" s="1"/>
  <c r="J41" i="11" s="1"/>
  <c r="J44" i="9" l="1"/>
  <c r="M43" i="9"/>
  <c r="K43" i="9"/>
  <c r="L43" i="9" s="1"/>
  <c r="J25" i="9"/>
  <c r="M24" i="9"/>
  <c r="K24" i="9"/>
  <c r="L24" i="9" s="1"/>
  <c r="J19" i="11"/>
  <c r="J20" i="11" s="1"/>
  <c r="J42" i="11" s="1"/>
  <c r="M44" i="9" l="1"/>
  <c r="K44" i="9"/>
  <c r="L44" i="9" s="1"/>
  <c r="M25" i="9"/>
  <c r="K25" i="9"/>
  <c r="L25" i="9" s="1"/>
  <c r="L47" i="11"/>
  <c r="I23" i="1" l="1"/>
  <c r="C42" i="1"/>
  <c r="C43" i="1" s="1"/>
  <c r="C44" i="1" s="1"/>
  <c r="C23" i="1"/>
  <c r="C24" i="1" s="1"/>
  <c r="C25" i="1" s="1"/>
  <c r="I24" i="1" l="1"/>
  <c r="I25" i="1" s="1"/>
  <c r="I48" i="1" s="1"/>
  <c r="I46" i="1"/>
  <c r="C37" i="11"/>
  <c r="I47" i="1" l="1"/>
  <c r="C38" i="11"/>
  <c r="J42" i="1"/>
  <c r="K47" i="38"/>
  <c r="J47" i="38"/>
  <c r="I47" i="38"/>
  <c r="H47" i="38"/>
  <c r="G47" i="38"/>
  <c r="F47" i="38"/>
  <c r="E47" i="38"/>
  <c r="D47" i="38"/>
  <c r="C47" i="38"/>
  <c r="L47" i="38" s="1"/>
  <c r="L46" i="38"/>
  <c r="L45" i="38"/>
  <c r="L44" i="38"/>
  <c r="F39" i="38"/>
  <c r="E39" i="38"/>
  <c r="D39" i="38"/>
  <c r="C39" i="38"/>
  <c r="F38" i="38"/>
  <c r="E38" i="38"/>
  <c r="D38" i="38"/>
  <c r="C38" i="38"/>
  <c r="K37" i="38"/>
  <c r="F37" i="38"/>
  <c r="E37" i="38"/>
  <c r="D37" i="38"/>
  <c r="C37" i="38"/>
  <c r="K36" i="38"/>
  <c r="J36" i="38"/>
  <c r="J37" i="38" s="1"/>
  <c r="I36" i="38"/>
  <c r="I37" i="38" s="1"/>
  <c r="H36" i="38"/>
  <c r="H37" i="38" s="1"/>
  <c r="G36" i="38"/>
  <c r="G37" i="38" s="1"/>
  <c r="F36" i="38"/>
  <c r="E36" i="38"/>
  <c r="D36" i="38"/>
  <c r="C36" i="38"/>
  <c r="L35" i="38"/>
  <c r="L34" i="38"/>
  <c r="L33" i="38"/>
  <c r="L32" i="38"/>
  <c r="L31" i="38"/>
  <c r="L30" i="38"/>
  <c r="L29" i="38"/>
  <c r="L28" i="38"/>
  <c r="L27" i="38"/>
  <c r="L26" i="38"/>
  <c r="L25" i="38"/>
  <c r="L24" i="38"/>
  <c r="L23" i="38"/>
  <c r="L22" i="38"/>
  <c r="L21" i="38"/>
  <c r="L36" i="38" s="1"/>
  <c r="L37" i="38" s="1"/>
  <c r="K19" i="38"/>
  <c r="J19" i="38"/>
  <c r="F19" i="38"/>
  <c r="E19" i="38"/>
  <c r="D19" i="38"/>
  <c r="C19" i="38"/>
  <c r="K18" i="38"/>
  <c r="K38" i="38" s="1"/>
  <c r="K39" i="38" s="1"/>
  <c r="J18" i="38"/>
  <c r="J38" i="38" s="1"/>
  <c r="J39" i="38" s="1"/>
  <c r="I18" i="38"/>
  <c r="I38" i="38" s="1"/>
  <c r="I39" i="38" s="1"/>
  <c r="H18" i="38"/>
  <c r="H19" i="38" s="1"/>
  <c r="G18" i="38"/>
  <c r="G19" i="38" s="1"/>
  <c r="F18" i="38"/>
  <c r="E18" i="38"/>
  <c r="D18" i="38"/>
  <c r="C18" i="38"/>
  <c r="L17" i="38"/>
  <c r="L16" i="38"/>
  <c r="L15" i="38"/>
  <c r="L14" i="38"/>
  <c r="L13" i="38"/>
  <c r="L12" i="38"/>
  <c r="L11" i="38"/>
  <c r="L10" i="38"/>
  <c r="L18" i="38" s="1"/>
  <c r="L9" i="38"/>
  <c r="L8" i="38"/>
  <c r="L7" i="38"/>
  <c r="L6" i="38"/>
  <c r="K42" i="1" l="1"/>
  <c r="P42" i="1"/>
  <c r="M42" i="1"/>
  <c r="O42" i="1"/>
  <c r="L42" i="1"/>
  <c r="C39" i="11"/>
  <c r="J43" i="1"/>
  <c r="L19" i="38"/>
  <c r="L38" i="38"/>
  <c r="L39" i="38" s="1"/>
  <c r="I19" i="38"/>
  <c r="G38" i="38"/>
  <c r="G39" i="38" s="1"/>
  <c r="H38" i="38"/>
  <c r="H39" i="38" s="1"/>
  <c r="K43" i="1" l="1"/>
  <c r="P43" i="1"/>
  <c r="M43" i="1"/>
  <c r="O43" i="1"/>
  <c r="L43" i="1"/>
  <c r="C127" i="12"/>
  <c r="C128" i="12"/>
  <c r="C129" i="12"/>
  <c r="C130" i="12"/>
  <c r="C131" i="12"/>
  <c r="C132" i="12"/>
  <c r="C133" i="12"/>
  <c r="C134" i="12"/>
  <c r="C134" i="9"/>
  <c r="C134" i="8"/>
  <c r="C134" i="7"/>
  <c r="C134" i="6"/>
  <c r="C134" i="5"/>
  <c r="C134" i="4"/>
  <c r="C134" i="3"/>
  <c r="C134" i="2"/>
  <c r="C123" i="9"/>
  <c r="C123" i="8"/>
  <c r="C123" i="7"/>
  <c r="C123" i="6"/>
  <c r="C123" i="5"/>
  <c r="C123" i="4"/>
  <c r="C123" i="3"/>
  <c r="C123" i="2"/>
  <c r="C122" i="12"/>
  <c r="C123" i="1"/>
  <c r="C107" i="9"/>
  <c r="C107" i="8"/>
  <c r="C107" i="7"/>
  <c r="C107" i="6"/>
  <c r="C107" i="5"/>
  <c r="C107" i="4"/>
  <c r="C107" i="3"/>
  <c r="C107" i="2"/>
  <c r="C93" i="9"/>
  <c r="C93" i="8"/>
  <c r="C93" i="7"/>
  <c r="C93" i="6"/>
  <c r="C93" i="5"/>
  <c r="C93" i="4"/>
  <c r="C93" i="3"/>
  <c r="C93" i="2"/>
  <c r="C86" i="12"/>
  <c r="C87" i="9"/>
  <c r="C87" i="8"/>
  <c r="C87" i="7"/>
  <c r="C87" i="6"/>
  <c r="C87" i="5"/>
  <c r="C87" i="4"/>
  <c r="C87" i="3"/>
  <c r="C87" i="2"/>
  <c r="C70" i="9"/>
  <c r="C70" i="8"/>
  <c r="C70" i="7"/>
  <c r="C70" i="6"/>
  <c r="C70" i="4"/>
  <c r="C70" i="3"/>
  <c r="C70" i="2"/>
  <c r="C70" i="5"/>
  <c r="C87" i="1"/>
  <c r="C18" i="11" l="1"/>
  <c r="J23" i="1" s="1"/>
  <c r="M23" i="1" l="1"/>
  <c r="O23" i="1"/>
  <c r="P23" i="1"/>
  <c r="K23" i="1"/>
  <c r="L23" i="1" s="1"/>
  <c r="J46" i="1"/>
  <c r="C19" i="11"/>
  <c r="C40" i="11"/>
  <c r="C41" i="11" s="1"/>
  <c r="O46" i="1" l="1"/>
  <c r="P46" i="1"/>
  <c r="M46" i="1"/>
  <c r="C20" i="11"/>
  <c r="C42" i="11" s="1"/>
  <c r="J24" i="1"/>
  <c r="C54" i="12"/>
  <c r="D54" i="12" s="1"/>
  <c r="D54" i="9"/>
  <c r="D53" i="9"/>
  <c r="D52" i="9"/>
  <c r="D51" i="9"/>
  <c r="D54" i="8"/>
  <c r="D53" i="8"/>
  <c r="D52" i="8"/>
  <c r="D51" i="8"/>
  <c r="D54" i="7"/>
  <c r="D53" i="7"/>
  <c r="D52" i="7"/>
  <c r="D51" i="7"/>
  <c r="D54" i="6"/>
  <c r="D53" i="6"/>
  <c r="D52" i="6"/>
  <c r="D51" i="6"/>
  <c r="D54" i="5"/>
  <c r="D53" i="5"/>
  <c r="D52" i="5"/>
  <c r="D51" i="5"/>
  <c r="D54" i="4"/>
  <c r="D53" i="4"/>
  <c r="D52" i="4"/>
  <c r="D51" i="4"/>
  <c r="D54" i="3"/>
  <c r="D53" i="3"/>
  <c r="D52" i="3"/>
  <c r="D51" i="3"/>
  <c r="D54" i="2"/>
  <c r="D53" i="2"/>
  <c r="D52" i="2"/>
  <c r="D51" i="2"/>
  <c r="P24" i="1" l="1"/>
  <c r="M24" i="1"/>
  <c r="O24" i="1"/>
  <c r="K24" i="1"/>
  <c r="L24" i="1" s="1"/>
  <c r="J47" i="1"/>
  <c r="C101" i="12"/>
  <c r="C134" i="1"/>
  <c r="C107" i="1"/>
  <c r="C93" i="1"/>
  <c r="C70" i="1"/>
  <c r="D54" i="1"/>
  <c r="K47" i="1" l="1"/>
  <c r="L47" i="1" s="1"/>
  <c r="M47" i="1"/>
  <c r="O47" i="1"/>
  <c r="P47" i="1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1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39" i="1"/>
  <c r="J40" i="1"/>
  <c r="J41" i="1"/>
  <c r="M34" i="2" l="1"/>
  <c r="K34" i="2"/>
  <c r="L34" i="2" s="1"/>
  <c r="M41" i="5"/>
  <c r="K41" i="5"/>
  <c r="L41" i="5" s="1"/>
  <c r="M29" i="5"/>
  <c r="K29" i="5"/>
  <c r="L29" i="5" s="1"/>
  <c r="M31" i="6"/>
  <c r="K31" i="6"/>
  <c r="L31" i="6" s="1"/>
  <c r="M33" i="7"/>
  <c r="K33" i="7"/>
  <c r="L33" i="7" s="1"/>
  <c r="M35" i="8"/>
  <c r="K35" i="8"/>
  <c r="L35" i="8" s="1"/>
  <c r="M33" i="2"/>
  <c r="K33" i="2"/>
  <c r="L33" i="2" s="1"/>
  <c r="M41" i="6"/>
  <c r="K41" i="6"/>
  <c r="L41" i="6" s="1"/>
  <c r="M29" i="6"/>
  <c r="K29" i="6"/>
  <c r="L29" i="6" s="1"/>
  <c r="M31" i="7"/>
  <c r="K31" i="7"/>
  <c r="L31" i="7" s="1"/>
  <c r="M33" i="8"/>
  <c r="K33" i="8"/>
  <c r="L33" i="8" s="1"/>
  <c r="M34" i="8"/>
  <c r="K34" i="8"/>
  <c r="L34" i="8" s="1"/>
  <c r="M31" i="2"/>
  <c r="K31" i="2"/>
  <c r="L31" i="2" s="1"/>
  <c r="M36" i="4"/>
  <c r="K36" i="4"/>
  <c r="L36" i="4" s="1"/>
  <c r="M38" i="5"/>
  <c r="K38" i="5"/>
  <c r="L38" i="5" s="1"/>
  <c r="M40" i="6"/>
  <c r="K40" i="6"/>
  <c r="L40" i="6" s="1"/>
  <c r="M28" i="6"/>
  <c r="K28" i="6"/>
  <c r="L28" i="6" s="1"/>
  <c r="M30" i="7"/>
  <c r="K30" i="7"/>
  <c r="L30" i="7" s="1"/>
  <c r="M32" i="8"/>
  <c r="K32" i="8"/>
  <c r="L32" i="8" s="1"/>
  <c r="M38" i="4"/>
  <c r="K38" i="4"/>
  <c r="L38" i="4" s="1"/>
  <c r="M32" i="2"/>
  <c r="K32" i="2"/>
  <c r="L32" i="2" s="1"/>
  <c r="M41" i="1"/>
  <c r="O41" i="1"/>
  <c r="P41" i="1"/>
  <c r="M30" i="2"/>
  <c r="K30" i="2"/>
  <c r="L30" i="2" s="1"/>
  <c r="M33" i="3"/>
  <c r="K33" i="3"/>
  <c r="L33" i="3" s="1"/>
  <c r="M35" i="4"/>
  <c r="K35" i="4"/>
  <c r="L35" i="4" s="1"/>
  <c r="K37" i="5"/>
  <c r="L37" i="5" s="1"/>
  <c r="M37" i="5"/>
  <c r="K39" i="6"/>
  <c r="L39" i="6" s="1"/>
  <c r="M39" i="6"/>
  <c r="M41" i="7"/>
  <c r="K41" i="7"/>
  <c r="L41" i="7" s="1"/>
  <c r="M29" i="7"/>
  <c r="K29" i="7"/>
  <c r="L29" i="7" s="1"/>
  <c r="M31" i="8"/>
  <c r="K31" i="8"/>
  <c r="L31" i="8" s="1"/>
  <c r="M40" i="5"/>
  <c r="K40" i="5"/>
  <c r="L40" i="5" s="1"/>
  <c r="M36" i="5"/>
  <c r="K36" i="5"/>
  <c r="L36" i="5" s="1"/>
  <c r="M28" i="7"/>
  <c r="K28" i="7"/>
  <c r="L28" i="7" s="1"/>
  <c r="K30" i="8"/>
  <c r="L30" i="8" s="1"/>
  <c r="M30" i="8"/>
  <c r="M28" i="5"/>
  <c r="K28" i="5"/>
  <c r="L28" i="5" s="1"/>
  <c r="M34" i="3"/>
  <c r="K34" i="3"/>
  <c r="L34" i="3" s="1"/>
  <c r="M37" i="6"/>
  <c r="K37" i="6"/>
  <c r="L37" i="6" s="1"/>
  <c r="M41" i="8"/>
  <c r="K41" i="8"/>
  <c r="L41" i="8" s="1"/>
  <c r="M29" i="8"/>
  <c r="K29" i="8"/>
  <c r="L29" i="8" s="1"/>
  <c r="M37" i="3"/>
  <c r="K37" i="3"/>
  <c r="L37" i="3" s="1"/>
  <c r="M37" i="4"/>
  <c r="K37" i="4"/>
  <c r="L37" i="4" s="1"/>
  <c r="M34" i="4"/>
  <c r="K34" i="4"/>
  <c r="L34" i="4" s="1"/>
  <c r="K31" i="3"/>
  <c r="L31" i="3" s="1"/>
  <c r="M31" i="3"/>
  <c r="M34" i="5"/>
  <c r="K34" i="5"/>
  <c r="L34" i="5" s="1"/>
  <c r="M38" i="7"/>
  <c r="K38" i="7"/>
  <c r="L38" i="7" s="1"/>
  <c r="M28" i="8"/>
  <c r="K28" i="8"/>
  <c r="L28" i="8" s="1"/>
  <c r="M32" i="7"/>
  <c r="K32" i="7"/>
  <c r="L32" i="7" s="1"/>
  <c r="M39" i="5"/>
  <c r="K39" i="5"/>
  <c r="L39" i="5" s="1"/>
  <c r="K40" i="1"/>
  <c r="M40" i="1"/>
  <c r="O40" i="1"/>
  <c r="P40" i="1"/>
  <c r="M29" i="2"/>
  <c r="K29" i="2"/>
  <c r="L29" i="2" s="1"/>
  <c r="M40" i="2"/>
  <c r="K40" i="2"/>
  <c r="L40" i="2" s="1"/>
  <c r="M33" i="4"/>
  <c r="K33" i="4"/>
  <c r="L33" i="4" s="1"/>
  <c r="M39" i="7"/>
  <c r="K39" i="7"/>
  <c r="L39" i="7" s="1"/>
  <c r="M41" i="2"/>
  <c r="K41" i="2"/>
  <c r="L41" i="2" s="1"/>
  <c r="M30" i="3"/>
  <c r="K30" i="3"/>
  <c r="L30" i="3" s="1"/>
  <c r="M40" i="8"/>
  <c r="K40" i="8"/>
  <c r="L40" i="8" s="1"/>
  <c r="M38" i="2"/>
  <c r="K38" i="2"/>
  <c r="L38" i="2" s="1"/>
  <c r="M41" i="3"/>
  <c r="K41" i="3"/>
  <c r="L41" i="3" s="1"/>
  <c r="K29" i="3"/>
  <c r="L29" i="3" s="1"/>
  <c r="M29" i="3"/>
  <c r="M31" i="4"/>
  <c r="K31" i="4"/>
  <c r="L31" i="4" s="1"/>
  <c r="M33" i="5"/>
  <c r="K33" i="5"/>
  <c r="L33" i="5" s="1"/>
  <c r="M35" i="6"/>
  <c r="K35" i="6"/>
  <c r="L35" i="6" s="1"/>
  <c r="M37" i="7"/>
  <c r="K37" i="7"/>
  <c r="L37" i="7" s="1"/>
  <c r="K39" i="8"/>
  <c r="L39" i="8" s="1"/>
  <c r="M39" i="8"/>
  <c r="M36" i="3"/>
  <c r="K36" i="3"/>
  <c r="L36" i="3" s="1"/>
  <c r="M35" i="3"/>
  <c r="K35" i="3"/>
  <c r="L35" i="3" s="1"/>
  <c r="K39" i="1"/>
  <c r="O39" i="1"/>
  <c r="P39" i="1"/>
  <c r="M39" i="1"/>
  <c r="M32" i="3"/>
  <c r="K32" i="3"/>
  <c r="L32" i="3" s="1"/>
  <c r="M28" i="2"/>
  <c r="K28" i="2"/>
  <c r="L28" i="2" s="1"/>
  <c r="M35" i="5"/>
  <c r="K35" i="5"/>
  <c r="L35" i="5" s="1"/>
  <c r="K39" i="2"/>
  <c r="L39" i="2" s="1"/>
  <c r="M39" i="2"/>
  <c r="M32" i="4"/>
  <c r="K32" i="4"/>
  <c r="L32" i="4" s="1"/>
  <c r="M36" i="6"/>
  <c r="K36" i="6"/>
  <c r="L36" i="6" s="1"/>
  <c r="M37" i="2"/>
  <c r="K37" i="2"/>
  <c r="L37" i="2" s="1"/>
  <c r="M40" i="3"/>
  <c r="K40" i="3"/>
  <c r="L40" i="3" s="1"/>
  <c r="M28" i="3"/>
  <c r="K28" i="3"/>
  <c r="L28" i="3" s="1"/>
  <c r="M30" i="4"/>
  <c r="K30" i="4"/>
  <c r="L30" i="4" s="1"/>
  <c r="K32" i="5"/>
  <c r="L32" i="5" s="1"/>
  <c r="M32" i="5"/>
  <c r="K34" i="6"/>
  <c r="L34" i="6" s="1"/>
  <c r="M34" i="6"/>
  <c r="M36" i="7"/>
  <c r="K36" i="7"/>
  <c r="L36" i="7" s="1"/>
  <c r="M38" i="8"/>
  <c r="K38" i="8"/>
  <c r="L38" i="8" s="1"/>
  <c r="M30" i="6"/>
  <c r="K30" i="6"/>
  <c r="L30" i="6" s="1"/>
  <c r="M40" i="7"/>
  <c r="K40" i="7"/>
  <c r="L40" i="7" s="1"/>
  <c r="M39" i="3"/>
  <c r="K39" i="3"/>
  <c r="L39" i="3" s="1"/>
  <c r="M41" i="4"/>
  <c r="K41" i="4"/>
  <c r="L41" i="4" s="1"/>
  <c r="K29" i="4"/>
  <c r="L29" i="4" s="1"/>
  <c r="M29" i="4"/>
  <c r="M31" i="5"/>
  <c r="K31" i="5"/>
  <c r="L31" i="5" s="1"/>
  <c r="M33" i="6"/>
  <c r="K33" i="6"/>
  <c r="L33" i="6" s="1"/>
  <c r="M35" i="7"/>
  <c r="K35" i="7"/>
  <c r="L35" i="7" s="1"/>
  <c r="M37" i="8"/>
  <c r="K37" i="8"/>
  <c r="L37" i="8" s="1"/>
  <c r="M39" i="4"/>
  <c r="K39" i="4"/>
  <c r="L39" i="4" s="1"/>
  <c r="M38" i="6"/>
  <c r="K38" i="6"/>
  <c r="L38" i="6" s="1"/>
  <c r="M36" i="2"/>
  <c r="K36" i="2"/>
  <c r="L36" i="2" s="1"/>
  <c r="M35" i="2"/>
  <c r="K35" i="2"/>
  <c r="L35" i="2" s="1"/>
  <c r="M38" i="3"/>
  <c r="K38" i="3"/>
  <c r="L38" i="3" s="1"/>
  <c r="K40" i="4"/>
  <c r="L40" i="4" s="1"/>
  <c r="M40" i="4"/>
  <c r="M28" i="4"/>
  <c r="K28" i="4"/>
  <c r="L28" i="4" s="1"/>
  <c r="M30" i="5"/>
  <c r="K30" i="5"/>
  <c r="L30" i="5" s="1"/>
  <c r="M32" i="6"/>
  <c r="K32" i="6"/>
  <c r="L32" i="6" s="1"/>
  <c r="M34" i="7"/>
  <c r="K34" i="7"/>
  <c r="L34" i="7" s="1"/>
  <c r="M36" i="8"/>
  <c r="K36" i="8"/>
  <c r="L36" i="8" s="1"/>
  <c r="J44" i="1"/>
  <c r="K41" i="1"/>
  <c r="L39" i="1"/>
  <c r="L40" i="1"/>
  <c r="C119" i="12"/>
  <c r="C120" i="12"/>
  <c r="C121" i="12"/>
  <c r="C118" i="12"/>
  <c r="C109" i="12"/>
  <c r="C110" i="12"/>
  <c r="C111" i="12"/>
  <c r="C112" i="12"/>
  <c r="C113" i="12"/>
  <c r="C114" i="12"/>
  <c r="C108" i="12"/>
  <c r="C95" i="12"/>
  <c r="C96" i="12"/>
  <c r="C97" i="12"/>
  <c r="C98" i="12"/>
  <c r="C99" i="12"/>
  <c r="C100" i="12"/>
  <c r="C94" i="12"/>
  <c r="C76" i="12"/>
  <c r="C77" i="12"/>
  <c r="C78" i="12"/>
  <c r="C79" i="12"/>
  <c r="C80" i="12"/>
  <c r="C81" i="12"/>
  <c r="C82" i="12"/>
  <c r="C83" i="12"/>
  <c r="C84" i="12"/>
  <c r="C85" i="12"/>
  <c r="C75" i="12"/>
  <c r="C68" i="12"/>
  <c r="C69" i="12"/>
  <c r="C6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1" i="12"/>
  <c r="D40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1" i="12"/>
  <c r="C40" i="12"/>
  <c r="D12" i="12"/>
  <c r="D13" i="12"/>
  <c r="D14" i="12"/>
  <c r="D15" i="12"/>
  <c r="D16" i="12"/>
  <c r="D17" i="12"/>
  <c r="D18" i="12"/>
  <c r="D19" i="12"/>
  <c r="D20" i="12"/>
  <c r="D21" i="12"/>
  <c r="D22" i="12"/>
  <c r="C12" i="12"/>
  <c r="C13" i="12"/>
  <c r="C14" i="12"/>
  <c r="C15" i="12"/>
  <c r="C16" i="12"/>
  <c r="C17" i="12"/>
  <c r="C18" i="12"/>
  <c r="C19" i="12"/>
  <c r="C20" i="12"/>
  <c r="C21" i="12"/>
  <c r="C22" i="12"/>
  <c r="C42" i="7"/>
  <c r="C23" i="2"/>
  <c r="C46" i="2" s="1"/>
  <c r="C42" i="2"/>
  <c r="K44" i="1" l="1"/>
  <c r="P44" i="1"/>
  <c r="M44" i="1"/>
  <c r="O44" i="1"/>
  <c r="L41" i="1"/>
  <c r="L44" i="1"/>
  <c r="C123" i="12"/>
  <c r="C87" i="12"/>
  <c r="C93" i="12"/>
  <c r="C53" i="12"/>
  <c r="D53" i="12" s="1"/>
  <c r="C52" i="12"/>
  <c r="D52" i="12" s="1"/>
  <c r="C51" i="12"/>
  <c r="D51" i="12" s="1"/>
  <c r="D53" i="1"/>
  <c r="D52" i="1"/>
  <c r="D51" i="1"/>
  <c r="D42" i="9"/>
  <c r="C42" i="9"/>
  <c r="D42" i="8"/>
  <c r="C42" i="8"/>
  <c r="D42" i="7"/>
  <c r="D42" i="6"/>
  <c r="C42" i="6"/>
  <c r="D42" i="5"/>
  <c r="C42" i="5"/>
  <c r="D42" i="4"/>
  <c r="C42" i="4"/>
  <c r="D42" i="3"/>
  <c r="C42" i="3"/>
  <c r="D42" i="2"/>
  <c r="D27" i="12" l="1"/>
  <c r="C27" i="12"/>
  <c r="C42" i="12" s="1"/>
  <c r="C43" i="12" s="1"/>
  <c r="C44" i="12" s="1"/>
  <c r="D11" i="12"/>
  <c r="C11" i="12"/>
  <c r="C23" i="12" s="1"/>
  <c r="J21" i="8"/>
  <c r="J21" i="7"/>
  <c r="J21" i="6"/>
  <c r="J21" i="5"/>
  <c r="C23" i="5"/>
  <c r="C46" i="5" s="1"/>
  <c r="J21" i="4"/>
  <c r="C23" i="4"/>
  <c r="C46" i="4" s="1"/>
  <c r="C23" i="3"/>
  <c r="C46" i="3" s="1"/>
  <c r="J21" i="3"/>
  <c r="J20" i="1"/>
  <c r="J21" i="1"/>
  <c r="J22" i="1"/>
  <c r="J21" i="2"/>
  <c r="J22" i="2"/>
  <c r="D23" i="2"/>
  <c r="D46" i="2" s="1"/>
  <c r="E46" i="2" s="1"/>
  <c r="C24" i="2"/>
  <c r="D23" i="1"/>
  <c r="C46" i="1"/>
  <c r="E40" i="9"/>
  <c r="E40" i="8"/>
  <c r="E40" i="7"/>
  <c r="E40" i="6"/>
  <c r="E40" i="5"/>
  <c r="E40" i="4"/>
  <c r="E40" i="3"/>
  <c r="E41" i="2"/>
  <c r="E21" i="9"/>
  <c r="E21" i="8"/>
  <c r="E21" i="7"/>
  <c r="E21" i="6"/>
  <c r="E21" i="5"/>
  <c r="E21" i="4"/>
  <c r="E21" i="3"/>
  <c r="E21" i="2"/>
  <c r="D42" i="1"/>
  <c r="E40" i="1"/>
  <c r="E21" i="1"/>
  <c r="D37" i="11"/>
  <c r="E37" i="11"/>
  <c r="F37" i="11"/>
  <c r="G37" i="11"/>
  <c r="H37" i="11"/>
  <c r="I37" i="11"/>
  <c r="K37" i="11"/>
  <c r="L36" i="11"/>
  <c r="G41" i="12" s="1"/>
  <c r="J41" i="12" s="1"/>
  <c r="L16" i="11"/>
  <c r="G21" i="12" s="1"/>
  <c r="J21" i="12" s="1"/>
  <c r="M21" i="5" l="1"/>
  <c r="K21" i="5"/>
  <c r="L21" i="5" s="1"/>
  <c r="K21" i="1"/>
  <c r="L21" i="1" s="1"/>
  <c r="M21" i="1"/>
  <c r="O21" i="1"/>
  <c r="P21" i="1"/>
  <c r="M21" i="2"/>
  <c r="K21" i="2"/>
  <c r="L21" i="2" s="1"/>
  <c r="M21" i="4"/>
  <c r="K21" i="4"/>
  <c r="L21" i="4" s="1"/>
  <c r="M21" i="6"/>
  <c r="K21" i="6"/>
  <c r="L21" i="6" s="1"/>
  <c r="M22" i="2"/>
  <c r="K22" i="2"/>
  <c r="L22" i="2" s="1"/>
  <c r="M21" i="7"/>
  <c r="K21" i="7"/>
  <c r="L21" i="7" s="1"/>
  <c r="M21" i="8"/>
  <c r="K21" i="8"/>
  <c r="L21" i="8" s="1"/>
  <c r="K22" i="1"/>
  <c r="L22" i="1" s="1"/>
  <c r="M22" i="1"/>
  <c r="O22" i="1"/>
  <c r="P22" i="1"/>
  <c r="K20" i="1"/>
  <c r="L20" i="1" s="1"/>
  <c r="M20" i="1"/>
  <c r="O20" i="1"/>
  <c r="P20" i="1"/>
  <c r="M21" i="3"/>
  <c r="K21" i="3"/>
  <c r="L21" i="3" s="1"/>
  <c r="D46" i="1"/>
  <c r="C24" i="12"/>
  <c r="C25" i="12" s="1"/>
  <c r="C46" i="12"/>
  <c r="D23" i="12"/>
  <c r="D42" i="12"/>
  <c r="D43" i="12" s="1"/>
  <c r="D44" i="12" s="1"/>
  <c r="J25" i="1"/>
  <c r="E46" i="1"/>
  <c r="C25" i="2"/>
  <c r="I46" i="2"/>
  <c r="D24" i="2"/>
  <c r="D43" i="1"/>
  <c r="E40" i="12"/>
  <c r="E21" i="12"/>
  <c r="H21" i="12"/>
  <c r="I21" i="12" s="1"/>
  <c r="O25" i="1" l="1"/>
  <c r="P25" i="1"/>
  <c r="M25" i="1"/>
  <c r="D24" i="12"/>
  <c r="D25" i="12" s="1"/>
  <c r="E25" i="12" s="1"/>
  <c r="D46" i="12"/>
  <c r="D47" i="12" s="1"/>
  <c r="K25" i="1"/>
  <c r="L25" i="1" s="1"/>
  <c r="J48" i="1"/>
  <c r="D25" i="2"/>
  <c r="D44" i="1"/>
  <c r="E44" i="1" s="1"/>
  <c r="C107" i="12"/>
  <c r="C70" i="12"/>
  <c r="K48" i="1" l="1"/>
  <c r="L48" i="1" s="1"/>
  <c r="P48" i="1"/>
  <c r="M48" i="1"/>
  <c r="O48" i="1"/>
  <c r="E25" i="2"/>
  <c r="D18" i="11"/>
  <c r="E18" i="11"/>
  <c r="F18" i="11"/>
  <c r="G18" i="11"/>
  <c r="H18" i="11"/>
  <c r="I18" i="11"/>
  <c r="K18" i="11"/>
  <c r="D48" i="12" l="1"/>
  <c r="C48" i="12" s="1"/>
  <c r="C47" i="12"/>
  <c r="D49" i="12" l="1"/>
  <c r="D50" i="12"/>
  <c r="C50" i="12" s="1"/>
  <c r="C24" i="4"/>
  <c r="C23" i="9"/>
  <c r="C46" i="9" s="1"/>
  <c r="D23" i="9"/>
  <c r="D46" i="9" s="1"/>
  <c r="C43" i="9"/>
  <c r="C44" i="9" s="1"/>
  <c r="E46" i="9" l="1"/>
  <c r="C25" i="4"/>
  <c r="I46" i="9"/>
  <c r="C24" i="9"/>
  <c r="D24" i="9"/>
  <c r="D43" i="9"/>
  <c r="E42" i="9"/>
  <c r="D44" i="9" l="1"/>
  <c r="E44" i="9" s="1"/>
  <c r="C47" i="9"/>
  <c r="C25" i="9"/>
  <c r="C48" i="9" s="1"/>
  <c r="D47" i="9"/>
  <c r="D25" i="9"/>
  <c r="E24" i="9"/>
  <c r="E43" i="9"/>
  <c r="H19" i="11"/>
  <c r="F38" i="11"/>
  <c r="J43" i="4" l="1"/>
  <c r="F39" i="11"/>
  <c r="J24" i="6"/>
  <c r="H20" i="11"/>
  <c r="D50" i="9"/>
  <c r="C50" i="9" s="1"/>
  <c r="E47" i="9"/>
  <c r="D49" i="9"/>
  <c r="C49" i="9" s="1"/>
  <c r="J25" i="6"/>
  <c r="E25" i="9"/>
  <c r="D48" i="9"/>
  <c r="E48" i="9" s="1"/>
  <c r="I47" i="9"/>
  <c r="I48" i="9"/>
  <c r="C43" i="8"/>
  <c r="C44" i="8" s="1"/>
  <c r="C43" i="7"/>
  <c r="C44" i="7" s="1"/>
  <c r="C43" i="6"/>
  <c r="C44" i="6" s="1"/>
  <c r="C43" i="5"/>
  <c r="C44" i="5" s="1"/>
  <c r="C43" i="4"/>
  <c r="C43" i="3"/>
  <c r="C44" i="3" s="1"/>
  <c r="C43" i="2"/>
  <c r="D23" i="8"/>
  <c r="D46" i="8" s="1"/>
  <c r="C23" i="8"/>
  <c r="C46" i="8" s="1"/>
  <c r="D23" i="7"/>
  <c r="D46" i="7" s="1"/>
  <c r="C23" i="7"/>
  <c r="C46" i="7" s="1"/>
  <c r="D23" i="6"/>
  <c r="D46" i="6" s="1"/>
  <c r="C23" i="6"/>
  <c r="C46" i="6" s="1"/>
  <c r="D23" i="5"/>
  <c r="D46" i="5" s="1"/>
  <c r="E46" i="5" s="1"/>
  <c r="C24" i="5"/>
  <c r="D23" i="4"/>
  <c r="D46" i="4" s="1"/>
  <c r="E46" i="4" s="1"/>
  <c r="D23" i="3"/>
  <c r="D46" i="3" s="1"/>
  <c r="E46" i="3" s="1"/>
  <c r="C24" i="3"/>
  <c r="J44" i="4" l="1"/>
  <c r="M43" i="4"/>
  <c r="K43" i="4"/>
  <c r="L43" i="4" s="1"/>
  <c r="M25" i="6"/>
  <c r="K25" i="6"/>
  <c r="L25" i="6" s="1"/>
  <c r="M24" i="6"/>
  <c r="K24" i="6"/>
  <c r="L24" i="6" s="1"/>
  <c r="E46" i="8"/>
  <c r="C25" i="3"/>
  <c r="C48" i="3" s="1"/>
  <c r="C47" i="3"/>
  <c r="C44" i="2"/>
  <c r="C48" i="2" s="1"/>
  <c r="C47" i="2"/>
  <c r="C44" i="4"/>
  <c r="C48" i="4" s="1"/>
  <c r="C47" i="4"/>
  <c r="C47" i="5"/>
  <c r="C25" i="5"/>
  <c r="C48" i="5" s="1"/>
  <c r="E46" i="6"/>
  <c r="E46" i="7"/>
  <c r="C24" i="8"/>
  <c r="I46" i="8"/>
  <c r="I46" i="7"/>
  <c r="C24" i="7"/>
  <c r="C24" i="6"/>
  <c r="I46" i="6"/>
  <c r="I46" i="5"/>
  <c r="I46" i="4"/>
  <c r="I46" i="3"/>
  <c r="D43" i="2"/>
  <c r="D24" i="8"/>
  <c r="D43" i="8"/>
  <c r="D24" i="7"/>
  <c r="D43" i="7"/>
  <c r="D24" i="6"/>
  <c r="D43" i="6"/>
  <c r="D24" i="5"/>
  <c r="D43" i="5"/>
  <c r="D24" i="4"/>
  <c r="D43" i="4"/>
  <c r="D24" i="3"/>
  <c r="D43" i="3"/>
  <c r="E43" i="2"/>
  <c r="E23" i="1"/>
  <c r="D24" i="1"/>
  <c r="D47" i="1" s="1"/>
  <c r="M44" i="4" l="1"/>
  <c r="K44" i="4"/>
  <c r="L44" i="4" s="1"/>
  <c r="D25" i="3"/>
  <c r="D47" i="3"/>
  <c r="D44" i="3"/>
  <c r="E44" i="3" s="1"/>
  <c r="D44" i="2"/>
  <c r="D47" i="2"/>
  <c r="D44" i="5"/>
  <c r="E44" i="5" s="1"/>
  <c r="C47" i="6"/>
  <c r="C25" i="6"/>
  <c r="C48" i="6" s="1"/>
  <c r="D25" i="6"/>
  <c r="D47" i="6"/>
  <c r="D44" i="4"/>
  <c r="D25" i="4"/>
  <c r="D47" i="4"/>
  <c r="D44" i="6"/>
  <c r="E44" i="6" s="1"/>
  <c r="D44" i="7"/>
  <c r="E44" i="7" s="1"/>
  <c r="D47" i="5"/>
  <c r="D25" i="5"/>
  <c r="C25" i="7"/>
  <c r="C48" i="7" s="1"/>
  <c r="C47" i="7"/>
  <c r="D49" i="1"/>
  <c r="C49" i="1" s="1"/>
  <c r="D50" i="1"/>
  <c r="C50" i="1" s="1"/>
  <c r="D25" i="7"/>
  <c r="D47" i="7"/>
  <c r="C25" i="8"/>
  <c r="C48" i="8" s="1"/>
  <c r="C47" i="8"/>
  <c r="D25" i="8"/>
  <c r="D47" i="8"/>
  <c r="C48" i="1"/>
  <c r="C47" i="1"/>
  <c r="E47" i="1" s="1"/>
  <c r="D44" i="8"/>
  <c r="E44" i="8" s="1"/>
  <c r="D25" i="1"/>
  <c r="D48" i="1" s="1"/>
  <c r="E43" i="5"/>
  <c r="E43" i="8"/>
  <c r="E24" i="8"/>
  <c r="E43" i="7"/>
  <c r="E24" i="7"/>
  <c r="E24" i="6"/>
  <c r="E43" i="6"/>
  <c r="E24" i="5"/>
  <c r="E43" i="4"/>
  <c r="E24" i="4"/>
  <c r="E43" i="3"/>
  <c r="E24" i="3"/>
  <c r="E24" i="2"/>
  <c r="E24" i="1"/>
  <c r="J12" i="1"/>
  <c r="J13" i="1"/>
  <c r="J14" i="1"/>
  <c r="J15" i="1"/>
  <c r="J16" i="1"/>
  <c r="J17" i="1"/>
  <c r="J18" i="1"/>
  <c r="J19" i="1"/>
  <c r="J11" i="1"/>
  <c r="O14" i="1" l="1"/>
  <c r="P14" i="1"/>
  <c r="M14" i="1"/>
  <c r="K13" i="1"/>
  <c r="L13" i="1" s="1"/>
  <c r="M13" i="1"/>
  <c r="K11" i="1"/>
  <c r="L11" i="1" s="1"/>
  <c r="P11" i="1"/>
  <c r="O11" i="1"/>
  <c r="M11" i="1"/>
  <c r="K19" i="1"/>
  <c r="L19" i="1" s="1"/>
  <c r="M19" i="1"/>
  <c r="O19" i="1"/>
  <c r="P19" i="1"/>
  <c r="K18" i="1"/>
  <c r="L18" i="1" s="1"/>
  <c r="O18" i="1"/>
  <c r="P18" i="1"/>
  <c r="M18" i="1"/>
  <c r="K17" i="1"/>
  <c r="L17" i="1" s="1"/>
  <c r="O17" i="1"/>
  <c r="P17" i="1"/>
  <c r="M17" i="1"/>
  <c r="K16" i="1"/>
  <c r="L16" i="1" s="1"/>
  <c r="O16" i="1"/>
  <c r="P16" i="1"/>
  <c r="M16" i="1"/>
  <c r="K12" i="1"/>
  <c r="L12" i="1" s="1"/>
  <c r="O12" i="1"/>
  <c r="M12" i="1"/>
  <c r="P12" i="1"/>
  <c r="K15" i="1"/>
  <c r="L15" i="1" s="1"/>
  <c r="O15" i="1"/>
  <c r="P15" i="1"/>
  <c r="M15" i="1"/>
  <c r="E48" i="1"/>
  <c r="K14" i="1"/>
  <c r="L14" i="1" s="1"/>
  <c r="E44" i="2"/>
  <c r="D48" i="2"/>
  <c r="E48" i="2" s="1"/>
  <c r="E25" i="7"/>
  <c r="D48" i="7"/>
  <c r="E48" i="7" s="1"/>
  <c r="E25" i="5"/>
  <c r="D48" i="5"/>
  <c r="E48" i="5" s="1"/>
  <c r="D50" i="6"/>
  <c r="C50" i="6" s="1"/>
  <c r="D49" i="6"/>
  <c r="C49" i="6" s="1"/>
  <c r="E47" i="6"/>
  <c r="E44" i="4"/>
  <c r="I47" i="8"/>
  <c r="I48" i="8"/>
  <c r="D50" i="5"/>
  <c r="C50" i="5" s="1"/>
  <c r="D49" i="5"/>
  <c r="C49" i="5" s="1"/>
  <c r="E47" i="5"/>
  <c r="E25" i="6"/>
  <c r="D48" i="6"/>
  <c r="E48" i="6" s="1"/>
  <c r="D50" i="3"/>
  <c r="C50" i="3" s="1"/>
  <c r="E47" i="3"/>
  <c r="D49" i="3"/>
  <c r="C49" i="3" s="1"/>
  <c r="D50" i="7"/>
  <c r="C50" i="7" s="1"/>
  <c r="D49" i="7"/>
  <c r="C49" i="7" s="1"/>
  <c r="E47" i="7"/>
  <c r="I47" i="7"/>
  <c r="I48" i="7"/>
  <c r="D50" i="4"/>
  <c r="C50" i="4" s="1"/>
  <c r="D49" i="4"/>
  <c r="C49" i="4" s="1"/>
  <c r="E25" i="4"/>
  <c r="D48" i="4"/>
  <c r="E48" i="4" s="1"/>
  <c r="I47" i="4"/>
  <c r="I48" i="4"/>
  <c r="D50" i="8"/>
  <c r="C50" i="8" s="1"/>
  <c r="D49" i="8"/>
  <c r="C49" i="8" s="1"/>
  <c r="E47" i="8"/>
  <c r="E25" i="8"/>
  <c r="D48" i="8"/>
  <c r="E48" i="8" s="1"/>
  <c r="I47" i="5"/>
  <c r="I48" i="5"/>
  <c r="I47" i="6"/>
  <c r="E25" i="3"/>
  <c r="D48" i="3"/>
  <c r="E48" i="3" s="1"/>
  <c r="D50" i="2"/>
  <c r="C50" i="2" s="1"/>
  <c r="D49" i="2"/>
  <c r="C49" i="2" s="1"/>
  <c r="E47" i="2"/>
  <c r="I48" i="2"/>
  <c r="I47" i="2"/>
  <c r="E47" i="4"/>
  <c r="I47" i="3"/>
  <c r="I48" i="3"/>
  <c r="E25" i="1"/>
  <c r="D19" i="11"/>
  <c r="P13" i="1" l="1"/>
  <c r="O13" i="1"/>
  <c r="J24" i="2"/>
  <c r="D20" i="11"/>
  <c r="J25" i="2"/>
  <c r="I48" i="6"/>
  <c r="K25" i="2" l="1"/>
  <c r="L25" i="2" s="1"/>
  <c r="M25" i="2"/>
  <c r="M24" i="2"/>
  <c r="K24" i="2"/>
  <c r="L24" i="2" s="1"/>
  <c r="E11" i="1"/>
  <c r="J22" i="8" l="1"/>
  <c r="J20" i="8"/>
  <c r="J19" i="8"/>
  <c r="J18" i="8"/>
  <c r="J17" i="8"/>
  <c r="J16" i="8"/>
  <c r="J15" i="8"/>
  <c r="J14" i="8"/>
  <c r="J13" i="8"/>
  <c r="J12" i="8"/>
  <c r="J22" i="7"/>
  <c r="J20" i="7"/>
  <c r="J19" i="7"/>
  <c r="J18" i="7"/>
  <c r="J17" i="7"/>
  <c r="J16" i="7"/>
  <c r="J15" i="7"/>
  <c r="J14" i="7"/>
  <c r="J13" i="7"/>
  <c r="J12" i="7"/>
  <c r="J22" i="5"/>
  <c r="J20" i="5"/>
  <c r="J19" i="5"/>
  <c r="J18" i="5"/>
  <c r="J17" i="5"/>
  <c r="J16" i="5"/>
  <c r="J15" i="5"/>
  <c r="J14" i="5"/>
  <c r="J13" i="5"/>
  <c r="J12" i="5"/>
  <c r="J22" i="4"/>
  <c r="J20" i="4"/>
  <c r="J19" i="4"/>
  <c r="J18" i="4"/>
  <c r="J17" i="4"/>
  <c r="J16" i="4"/>
  <c r="J15" i="4"/>
  <c r="J14" i="4"/>
  <c r="J13" i="4"/>
  <c r="J12" i="4"/>
  <c r="J22" i="3"/>
  <c r="J20" i="3"/>
  <c r="J19" i="3"/>
  <c r="J18" i="3"/>
  <c r="J17" i="3"/>
  <c r="J16" i="3"/>
  <c r="J15" i="3"/>
  <c r="J14" i="3"/>
  <c r="J13" i="3"/>
  <c r="J12" i="3"/>
  <c r="J20" i="2"/>
  <c r="J19" i="2"/>
  <c r="J18" i="2"/>
  <c r="J17" i="2"/>
  <c r="J16" i="2"/>
  <c r="J15" i="2"/>
  <c r="J14" i="2"/>
  <c r="J13" i="2"/>
  <c r="J12" i="2"/>
  <c r="J27" i="8"/>
  <c r="J11" i="8"/>
  <c r="J27" i="7"/>
  <c r="J11" i="7"/>
  <c r="J27" i="5"/>
  <c r="J11" i="5"/>
  <c r="J27" i="4"/>
  <c r="J11" i="4"/>
  <c r="J27" i="3"/>
  <c r="J11" i="3"/>
  <c r="J27" i="2"/>
  <c r="J11" i="2"/>
  <c r="J38" i="1"/>
  <c r="J37" i="1"/>
  <c r="J36" i="1"/>
  <c r="J35" i="1"/>
  <c r="J34" i="1"/>
  <c r="J33" i="1"/>
  <c r="J32" i="1"/>
  <c r="J31" i="1"/>
  <c r="J30" i="1"/>
  <c r="J29" i="1"/>
  <c r="J28" i="1"/>
  <c r="J27" i="1"/>
  <c r="M27" i="2" l="1"/>
  <c r="K27" i="2"/>
  <c r="L27" i="2" s="1"/>
  <c r="O27" i="1"/>
  <c r="M27" i="1"/>
  <c r="P27" i="1"/>
  <c r="M27" i="3"/>
  <c r="K27" i="3"/>
  <c r="L27" i="3" s="1"/>
  <c r="K32" i="1"/>
  <c r="L32" i="1" s="1"/>
  <c r="P32" i="1"/>
  <c r="M32" i="1"/>
  <c r="O32" i="1"/>
  <c r="M27" i="4"/>
  <c r="K27" i="4"/>
  <c r="L27" i="4" s="1"/>
  <c r="K33" i="1"/>
  <c r="P33" i="1"/>
  <c r="M33" i="1"/>
  <c r="O33" i="1"/>
  <c r="M27" i="8"/>
  <c r="K27" i="8"/>
  <c r="L27" i="8" s="1"/>
  <c r="K38" i="1"/>
  <c r="O38" i="1"/>
  <c r="P38" i="1"/>
  <c r="M38" i="1"/>
  <c r="K29" i="1"/>
  <c r="M29" i="1"/>
  <c r="O29" i="1"/>
  <c r="P29" i="1"/>
  <c r="K31" i="1"/>
  <c r="L31" i="1" s="1"/>
  <c r="P31" i="1"/>
  <c r="M31" i="1"/>
  <c r="O31" i="1"/>
  <c r="K35" i="1"/>
  <c r="L35" i="1" s="1"/>
  <c r="O35" i="1"/>
  <c r="P35" i="1"/>
  <c r="M35" i="1"/>
  <c r="K30" i="1"/>
  <c r="L30" i="1" s="1"/>
  <c r="P30" i="1"/>
  <c r="M30" i="1"/>
  <c r="O30" i="1"/>
  <c r="K34" i="1"/>
  <c r="O34" i="1"/>
  <c r="P34" i="1"/>
  <c r="M34" i="1"/>
  <c r="M27" i="7"/>
  <c r="K27" i="7"/>
  <c r="L27" i="7" s="1"/>
  <c r="K28" i="1"/>
  <c r="L28" i="1" s="1"/>
  <c r="M28" i="1"/>
  <c r="O28" i="1"/>
  <c r="P28" i="1"/>
  <c r="K27" i="5"/>
  <c r="L27" i="5" s="1"/>
  <c r="M27" i="5"/>
  <c r="K36" i="1"/>
  <c r="L36" i="1" s="1"/>
  <c r="O36" i="1"/>
  <c r="P36" i="1"/>
  <c r="M36" i="1"/>
  <c r="K37" i="1"/>
  <c r="L37" i="1" s="1"/>
  <c r="O37" i="1"/>
  <c r="P37" i="1"/>
  <c r="M37" i="1"/>
  <c r="M14" i="3"/>
  <c r="K14" i="3"/>
  <c r="L14" i="3" s="1"/>
  <c r="M11" i="2"/>
  <c r="K11" i="2"/>
  <c r="L11" i="2" s="1"/>
  <c r="M16" i="3"/>
  <c r="K16" i="3"/>
  <c r="L16" i="3" s="1"/>
  <c r="M20" i="5"/>
  <c r="K20" i="5"/>
  <c r="L20" i="5" s="1"/>
  <c r="M13" i="2"/>
  <c r="K13" i="2"/>
  <c r="L13" i="2" s="1"/>
  <c r="M20" i="7"/>
  <c r="K20" i="7"/>
  <c r="L20" i="7" s="1"/>
  <c r="M17" i="3"/>
  <c r="K17" i="3"/>
  <c r="L17" i="3" s="1"/>
  <c r="K16" i="4"/>
  <c r="L16" i="4" s="1"/>
  <c r="M16" i="4"/>
  <c r="M17" i="4"/>
  <c r="K17" i="4"/>
  <c r="L17" i="4" s="1"/>
  <c r="M18" i="4"/>
  <c r="K18" i="4"/>
  <c r="L18" i="4" s="1"/>
  <c r="M19" i="4"/>
  <c r="K19" i="4"/>
  <c r="L19" i="4" s="1"/>
  <c r="K15" i="2"/>
  <c r="L15" i="2" s="1"/>
  <c r="M15" i="2"/>
  <c r="M12" i="7"/>
  <c r="K12" i="7"/>
  <c r="L12" i="7" s="1"/>
  <c r="M22" i="4"/>
  <c r="K22" i="4"/>
  <c r="L22" i="4" s="1"/>
  <c r="M12" i="5"/>
  <c r="K12" i="5"/>
  <c r="L12" i="5" s="1"/>
  <c r="M18" i="2"/>
  <c r="K18" i="2"/>
  <c r="L18" i="2" s="1"/>
  <c r="M15" i="7"/>
  <c r="K15" i="7"/>
  <c r="L15" i="7" s="1"/>
  <c r="M17" i="8"/>
  <c r="K17" i="8"/>
  <c r="L17" i="8" s="1"/>
  <c r="M12" i="2"/>
  <c r="K12" i="2"/>
  <c r="L12" i="2" s="1"/>
  <c r="K22" i="7"/>
  <c r="L22" i="7" s="1"/>
  <c r="M22" i="7"/>
  <c r="M14" i="2"/>
  <c r="K14" i="2"/>
  <c r="L14" i="2" s="1"/>
  <c r="M22" i="5"/>
  <c r="K22" i="5"/>
  <c r="L22" i="5" s="1"/>
  <c r="M18" i="3"/>
  <c r="K18" i="3"/>
  <c r="L18" i="3" s="1"/>
  <c r="M14" i="8"/>
  <c r="K14" i="8"/>
  <c r="L14" i="8" s="1"/>
  <c r="M19" i="3"/>
  <c r="K19" i="3"/>
  <c r="L19" i="3" s="1"/>
  <c r="M15" i="8"/>
  <c r="K15" i="8"/>
  <c r="L15" i="8" s="1"/>
  <c r="M17" i="2"/>
  <c r="K17" i="2"/>
  <c r="L17" i="2" s="1"/>
  <c r="M14" i="7"/>
  <c r="K14" i="7"/>
  <c r="L14" i="7" s="1"/>
  <c r="M11" i="5"/>
  <c r="K11" i="5"/>
  <c r="L11" i="5" s="1"/>
  <c r="M22" i="3"/>
  <c r="K22" i="3"/>
  <c r="L22" i="3" s="1"/>
  <c r="M19" i="2"/>
  <c r="K19" i="2"/>
  <c r="L19" i="2" s="1"/>
  <c r="M12" i="4"/>
  <c r="K12" i="4"/>
  <c r="L12" i="4" s="1"/>
  <c r="M14" i="5"/>
  <c r="K14" i="5"/>
  <c r="L14" i="5" s="1"/>
  <c r="M16" i="7"/>
  <c r="K16" i="7"/>
  <c r="L16" i="7" s="1"/>
  <c r="M18" i="8"/>
  <c r="K18" i="8"/>
  <c r="L18" i="8" s="1"/>
  <c r="M19" i="5"/>
  <c r="K19" i="5"/>
  <c r="L19" i="5" s="1"/>
  <c r="M11" i="3"/>
  <c r="K11" i="3"/>
  <c r="L11" i="3" s="1"/>
  <c r="M13" i="8"/>
  <c r="K13" i="8"/>
  <c r="L13" i="8" s="1"/>
  <c r="M16" i="2"/>
  <c r="K16" i="2"/>
  <c r="L16" i="2" s="1"/>
  <c r="M13" i="7"/>
  <c r="K13" i="7"/>
  <c r="L13" i="7" s="1"/>
  <c r="M20" i="3"/>
  <c r="K20" i="3"/>
  <c r="L20" i="3" s="1"/>
  <c r="M16" i="8"/>
  <c r="K16" i="8"/>
  <c r="L16" i="8" s="1"/>
  <c r="M13" i="5"/>
  <c r="K13" i="5"/>
  <c r="L13" i="5" s="1"/>
  <c r="M11" i="7"/>
  <c r="K11" i="7"/>
  <c r="L11" i="7" s="1"/>
  <c r="K20" i="2"/>
  <c r="L20" i="2" s="1"/>
  <c r="M20" i="2"/>
  <c r="M13" i="4"/>
  <c r="K13" i="4"/>
  <c r="L13" i="4" s="1"/>
  <c r="M15" i="5"/>
  <c r="K15" i="5"/>
  <c r="L15" i="5" s="1"/>
  <c r="K17" i="7"/>
  <c r="L17" i="7" s="1"/>
  <c r="M17" i="7"/>
  <c r="M19" i="8"/>
  <c r="K19" i="8"/>
  <c r="L19" i="8" s="1"/>
  <c r="M18" i="5"/>
  <c r="K18" i="5"/>
  <c r="L18" i="5" s="1"/>
  <c r="K12" i="8"/>
  <c r="L12" i="8" s="1"/>
  <c r="M12" i="8"/>
  <c r="M12" i="3"/>
  <c r="K12" i="3"/>
  <c r="L12" i="3" s="1"/>
  <c r="M14" i="4"/>
  <c r="K14" i="4"/>
  <c r="L14" i="4" s="1"/>
  <c r="M16" i="5"/>
  <c r="K16" i="5"/>
  <c r="L16" i="5" s="1"/>
  <c r="M18" i="7"/>
  <c r="K18" i="7"/>
  <c r="L18" i="7" s="1"/>
  <c r="M20" i="8"/>
  <c r="K20" i="8"/>
  <c r="L20" i="8" s="1"/>
  <c r="K15" i="3"/>
  <c r="L15" i="3" s="1"/>
  <c r="M15" i="3"/>
  <c r="M20" i="4"/>
  <c r="K20" i="4"/>
  <c r="L20" i="4" s="1"/>
  <c r="K11" i="4"/>
  <c r="L11" i="4" s="1"/>
  <c r="M11" i="4"/>
  <c r="M11" i="8"/>
  <c r="K11" i="8"/>
  <c r="L11" i="8" s="1"/>
  <c r="M13" i="3"/>
  <c r="K13" i="3"/>
  <c r="L13" i="3" s="1"/>
  <c r="M15" i="4"/>
  <c r="K15" i="4"/>
  <c r="L15" i="4" s="1"/>
  <c r="M17" i="5"/>
  <c r="K17" i="5"/>
  <c r="L17" i="5" s="1"/>
  <c r="M19" i="7"/>
  <c r="K19" i="7"/>
  <c r="L19" i="7" s="1"/>
  <c r="M22" i="8"/>
  <c r="K22" i="8"/>
  <c r="L22" i="8" s="1"/>
  <c r="L38" i="1"/>
  <c r="L34" i="1"/>
  <c r="L29" i="1"/>
  <c r="L33" i="1"/>
  <c r="E41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42" i="8"/>
  <c r="E41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42" i="7"/>
  <c r="E41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42" i="5"/>
  <c r="E41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42" i="4"/>
  <c r="E41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42" i="3"/>
  <c r="E41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42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3" i="9"/>
  <c r="E22" i="9"/>
  <c r="E20" i="9"/>
  <c r="E19" i="9"/>
  <c r="E18" i="9"/>
  <c r="E17" i="9"/>
  <c r="E16" i="9"/>
  <c r="E15" i="9"/>
  <c r="E14" i="9"/>
  <c r="E13" i="9"/>
  <c r="E12" i="9"/>
  <c r="E11" i="9"/>
  <c r="E23" i="8"/>
  <c r="E22" i="8"/>
  <c r="E20" i="8"/>
  <c r="E19" i="8"/>
  <c r="E18" i="8"/>
  <c r="E17" i="8"/>
  <c r="E16" i="8"/>
  <c r="E15" i="8"/>
  <c r="E14" i="8"/>
  <c r="E13" i="8"/>
  <c r="E12" i="8"/>
  <c r="E11" i="8"/>
  <c r="E23" i="7"/>
  <c r="E22" i="7"/>
  <c r="E20" i="7"/>
  <c r="E19" i="7"/>
  <c r="E18" i="7"/>
  <c r="E17" i="7"/>
  <c r="E16" i="7"/>
  <c r="E15" i="7"/>
  <c r="E14" i="7"/>
  <c r="E13" i="7"/>
  <c r="E12" i="7"/>
  <c r="E11" i="7"/>
  <c r="E23" i="5"/>
  <c r="E22" i="5"/>
  <c r="E20" i="5"/>
  <c r="E19" i="5"/>
  <c r="E18" i="5"/>
  <c r="E17" i="5"/>
  <c r="E16" i="5"/>
  <c r="E15" i="5"/>
  <c r="E14" i="5"/>
  <c r="E13" i="5"/>
  <c r="E12" i="5"/>
  <c r="E11" i="5"/>
  <c r="E23" i="4"/>
  <c r="E22" i="4"/>
  <c r="E20" i="4"/>
  <c r="E19" i="4"/>
  <c r="E18" i="4"/>
  <c r="E17" i="4"/>
  <c r="E16" i="4"/>
  <c r="E15" i="4"/>
  <c r="E14" i="4"/>
  <c r="E13" i="4"/>
  <c r="E12" i="4"/>
  <c r="E11" i="4"/>
  <c r="E23" i="3"/>
  <c r="E22" i="3"/>
  <c r="E20" i="3"/>
  <c r="E19" i="3"/>
  <c r="E18" i="3"/>
  <c r="E17" i="3"/>
  <c r="E16" i="3"/>
  <c r="E15" i="3"/>
  <c r="E14" i="3"/>
  <c r="E13" i="3"/>
  <c r="E12" i="3"/>
  <c r="E11" i="3"/>
  <c r="E23" i="2"/>
  <c r="E22" i="2"/>
  <c r="E20" i="2"/>
  <c r="E19" i="2"/>
  <c r="E18" i="2"/>
  <c r="E17" i="2"/>
  <c r="E16" i="2"/>
  <c r="E15" i="2"/>
  <c r="E14" i="2"/>
  <c r="E13" i="2"/>
  <c r="E12" i="2"/>
  <c r="E11" i="2"/>
  <c r="E22" i="1"/>
  <c r="E20" i="1"/>
  <c r="E19" i="1"/>
  <c r="E18" i="1"/>
  <c r="E17" i="1"/>
  <c r="E16" i="1"/>
  <c r="E15" i="1"/>
  <c r="E14" i="1"/>
  <c r="E13" i="1"/>
  <c r="E12" i="1"/>
  <c r="E23" i="12" l="1"/>
  <c r="E11" i="12"/>
  <c r="E28" i="12"/>
  <c r="E30" i="12"/>
  <c r="E34" i="12"/>
  <c r="E36" i="12"/>
  <c r="E32" i="12"/>
  <c r="E38" i="12"/>
  <c r="E41" i="12"/>
  <c r="K27" i="1"/>
  <c r="E12" i="12"/>
  <c r="E13" i="12"/>
  <c r="E14" i="12"/>
  <c r="E15" i="12"/>
  <c r="E16" i="12"/>
  <c r="E17" i="12"/>
  <c r="E18" i="12"/>
  <c r="E19" i="12"/>
  <c r="E20" i="12"/>
  <c r="E22" i="12"/>
  <c r="E27" i="12"/>
  <c r="E29" i="12"/>
  <c r="E31" i="12"/>
  <c r="E33" i="12"/>
  <c r="E35" i="12"/>
  <c r="E37" i="12"/>
  <c r="E39" i="12"/>
  <c r="L27" i="1" l="1"/>
  <c r="E42" i="12"/>
  <c r="E43" i="12" s="1"/>
  <c r="E44" i="12" s="1"/>
  <c r="E11" i="6"/>
  <c r="E24" i="12" l="1"/>
  <c r="J27" i="6"/>
  <c r="J12" i="6"/>
  <c r="J13" i="6"/>
  <c r="J14" i="6"/>
  <c r="J15" i="6"/>
  <c r="J16" i="6"/>
  <c r="J17" i="6"/>
  <c r="J18" i="6"/>
  <c r="J19" i="6"/>
  <c r="J20" i="6"/>
  <c r="J22" i="6"/>
  <c r="J11" i="6"/>
  <c r="L48" i="11"/>
  <c r="L49" i="11" s="1"/>
  <c r="L46" i="11"/>
  <c r="L35" i="11"/>
  <c r="G40" i="12" s="1"/>
  <c r="J40" i="12" s="1"/>
  <c r="L34" i="11"/>
  <c r="G39" i="12" s="1"/>
  <c r="J39" i="12" s="1"/>
  <c r="L33" i="11"/>
  <c r="G38" i="12" s="1"/>
  <c r="J38" i="12" s="1"/>
  <c r="L32" i="11"/>
  <c r="G37" i="12" s="1"/>
  <c r="J37" i="12" s="1"/>
  <c r="L31" i="11"/>
  <c r="G36" i="12" s="1"/>
  <c r="J36" i="12" s="1"/>
  <c r="L30" i="11"/>
  <c r="G35" i="12" s="1"/>
  <c r="J35" i="12" s="1"/>
  <c r="L29" i="11"/>
  <c r="G34" i="12" s="1"/>
  <c r="J34" i="12" s="1"/>
  <c r="L28" i="11"/>
  <c r="G33" i="12" s="1"/>
  <c r="J33" i="12" s="1"/>
  <c r="L27" i="11"/>
  <c r="G32" i="12" s="1"/>
  <c r="J32" i="12" s="1"/>
  <c r="L26" i="11"/>
  <c r="G31" i="12" s="1"/>
  <c r="J31" i="12" s="1"/>
  <c r="L25" i="11"/>
  <c r="G30" i="12" s="1"/>
  <c r="J30" i="12" s="1"/>
  <c r="L24" i="11"/>
  <c r="G29" i="12" s="1"/>
  <c r="J29" i="12" s="1"/>
  <c r="L23" i="11"/>
  <c r="G28" i="12" s="1"/>
  <c r="J28" i="12" s="1"/>
  <c r="H38" i="11"/>
  <c r="J42" i="4"/>
  <c r="L17" i="11"/>
  <c r="G22" i="12" s="1"/>
  <c r="J22" i="12" s="1"/>
  <c r="L15" i="11"/>
  <c r="G20" i="12" s="1"/>
  <c r="J20" i="12" s="1"/>
  <c r="L14" i="11"/>
  <c r="G19" i="12" s="1"/>
  <c r="J19" i="12" s="1"/>
  <c r="L13" i="11"/>
  <c r="G18" i="12" s="1"/>
  <c r="J18" i="12" s="1"/>
  <c r="L12" i="11"/>
  <c r="G17" i="12" s="1"/>
  <c r="J17" i="12" s="1"/>
  <c r="L11" i="11"/>
  <c r="G16" i="12" s="1"/>
  <c r="J16" i="12" s="1"/>
  <c r="L10" i="11"/>
  <c r="G15" i="12" s="1"/>
  <c r="J15" i="12" s="1"/>
  <c r="L9" i="11"/>
  <c r="G14" i="12" s="1"/>
  <c r="J14" i="12" s="1"/>
  <c r="L8" i="11"/>
  <c r="G13" i="12" s="1"/>
  <c r="J13" i="12" s="1"/>
  <c r="L7" i="11"/>
  <c r="F19" i="11"/>
  <c r="M42" i="4" l="1"/>
  <c r="K42" i="4"/>
  <c r="L42" i="4" s="1"/>
  <c r="M27" i="6"/>
  <c r="K27" i="6"/>
  <c r="L27" i="6" s="1"/>
  <c r="M22" i="6"/>
  <c r="K22" i="6"/>
  <c r="L22" i="6" s="1"/>
  <c r="M18" i="6"/>
  <c r="K18" i="6"/>
  <c r="L18" i="6" s="1"/>
  <c r="M19" i="6"/>
  <c r="K19" i="6"/>
  <c r="L19" i="6" s="1"/>
  <c r="M20" i="6"/>
  <c r="K20" i="6"/>
  <c r="L20" i="6" s="1"/>
  <c r="M16" i="6"/>
  <c r="K16" i="6"/>
  <c r="L16" i="6" s="1"/>
  <c r="M15" i="6"/>
  <c r="K15" i="6"/>
  <c r="L15" i="6" s="1"/>
  <c r="M14" i="6"/>
  <c r="K14" i="6"/>
  <c r="L14" i="6" s="1"/>
  <c r="K13" i="6"/>
  <c r="L13" i="6" s="1"/>
  <c r="M13" i="6"/>
  <c r="M12" i="6"/>
  <c r="K12" i="6"/>
  <c r="L12" i="6" s="1"/>
  <c r="M17" i="6"/>
  <c r="K17" i="6"/>
  <c r="L17" i="6" s="1"/>
  <c r="M11" i="6"/>
  <c r="K11" i="6"/>
  <c r="L11" i="6" s="1"/>
  <c r="J43" i="6"/>
  <c r="H39" i="11"/>
  <c r="H42" i="11" s="1"/>
  <c r="J24" i="4"/>
  <c r="F20" i="11"/>
  <c r="F42" i="11" s="1"/>
  <c r="H40" i="12"/>
  <c r="I40" i="12" s="1"/>
  <c r="J42" i="8"/>
  <c r="K38" i="11"/>
  <c r="J42" i="2"/>
  <c r="D38" i="11"/>
  <c r="J42" i="3"/>
  <c r="E38" i="11"/>
  <c r="J42" i="5"/>
  <c r="G38" i="11"/>
  <c r="J42" i="7"/>
  <c r="I38" i="11"/>
  <c r="J23" i="7"/>
  <c r="I19" i="11"/>
  <c r="J23" i="3"/>
  <c r="E19" i="11"/>
  <c r="J23" i="5"/>
  <c r="G19" i="11"/>
  <c r="K19" i="11"/>
  <c r="J23" i="8"/>
  <c r="G12" i="12"/>
  <c r="J12" i="12" s="1"/>
  <c r="H28" i="12"/>
  <c r="I28" i="12" s="1"/>
  <c r="H30" i="12"/>
  <c r="I30" i="12" s="1"/>
  <c r="H32" i="12"/>
  <c r="I32" i="12" s="1"/>
  <c r="H34" i="12"/>
  <c r="I34" i="12" s="1"/>
  <c r="H36" i="12"/>
  <c r="I36" i="12" s="1"/>
  <c r="H38" i="12"/>
  <c r="I38" i="12" s="1"/>
  <c r="H41" i="12"/>
  <c r="I41" i="12" s="1"/>
  <c r="H29" i="12"/>
  <c r="I29" i="12" s="1"/>
  <c r="H31" i="12"/>
  <c r="I31" i="12" s="1"/>
  <c r="H33" i="12"/>
  <c r="I33" i="12" s="1"/>
  <c r="H35" i="12"/>
  <c r="I35" i="12" s="1"/>
  <c r="H37" i="12"/>
  <c r="I37" i="12" s="1"/>
  <c r="H39" i="12"/>
  <c r="I39" i="12" s="1"/>
  <c r="H13" i="12"/>
  <c r="I13" i="12" s="1"/>
  <c r="H15" i="12"/>
  <c r="I15" i="12" s="1"/>
  <c r="H17" i="12"/>
  <c r="I17" i="12" s="1"/>
  <c r="H19" i="12"/>
  <c r="I19" i="12" s="1"/>
  <c r="H22" i="12"/>
  <c r="I22" i="12" s="1"/>
  <c r="D40" i="11"/>
  <c r="D41" i="11" s="1"/>
  <c r="J23" i="2"/>
  <c r="F40" i="11"/>
  <c r="F41" i="11" s="1"/>
  <c r="J23" i="4"/>
  <c r="K40" i="11"/>
  <c r="K41" i="11" s="1"/>
  <c r="H14" i="12"/>
  <c r="I14" i="12" s="1"/>
  <c r="H16" i="12"/>
  <c r="I16" i="12" s="1"/>
  <c r="H18" i="12"/>
  <c r="I18" i="12" s="1"/>
  <c r="H20" i="12"/>
  <c r="I20" i="12" s="1"/>
  <c r="J42" i="6"/>
  <c r="H40" i="11"/>
  <c r="H41" i="11" s="1"/>
  <c r="J23" i="6"/>
  <c r="E40" i="11"/>
  <c r="E41" i="11" s="1"/>
  <c r="G40" i="11"/>
  <c r="G41" i="11" s="1"/>
  <c r="I40" i="11"/>
  <c r="I41" i="11" s="1"/>
  <c r="L6" i="11"/>
  <c r="L18" i="11" s="1"/>
  <c r="L22" i="11"/>
  <c r="L37" i="11" s="1"/>
  <c r="M43" i="6" l="1"/>
  <c r="K43" i="6"/>
  <c r="L43" i="6" s="1"/>
  <c r="M42" i="2"/>
  <c r="K42" i="2"/>
  <c r="L42" i="2" s="1"/>
  <c r="M42" i="8"/>
  <c r="K42" i="8"/>
  <c r="L42" i="8" s="1"/>
  <c r="M42" i="6"/>
  <c r="K42" i="6"/>
  <c r="L42" i="6" s="1"/>
  <c r="J44" i="6"/>
  <c r="M42" i="5"/>
  <c r="K42" i="5"/>
  <c r="L42" i="5" s="1"/>
  <c r="M42" i="7"/>
  <c r="K42" i="7"/>
  <c r="L42" i="7" s="1"/>
  <c r="K42" i="3"/>
  <c r="L42" i="3" s="1"/>
  <c r="M42" i="3"/>
  <c r="M23" i="8"/>
  <c r="K23" i="8"/>
  <c r="L23" i="8" s="1"/>
  <c r="J46" i="4"/>
  <c r="M23" i="4"/>
  <c r="K23" i="4"/>
  <c r="L23" i="4" s="1"/>
  <c r="M23" i="2"/>
  <c r="K23" i="2"/>
  <c r="L23" i="2" s="1"/>
  <c r="M23" i="5"/>
  <c r="K23" i="5"/>
  <c r="L23" i="5" s="1"/>
  <c r="M23" i="3"/>
  <c r="K23" i="3"/>
  <c r="L23" i="3" s="1"/>
  <c r="M23" i="6"/>
  <c r="K23" i="6"/>
  <c r="L23" i="6" s="1"/>
  <c r="M23" i="7"/>
  <c r="K23" i="7"/>
  <c r="L23" i="7" s="1"/>
  <c r="J25" i="4"/>
  <c r="M24" i="4"/>
  <c r="K24" i="4"/>
  <c r="L24" i="4" s="1"/>
  <c r="J46" i="7"/>
  <c r="J47" i="6"/>
  <c r="J46" i="8"/>
  <c r="J47" i="4"/>
  <c r="J46" i="6"/>
  <c r="J43" i="8"/>
  <c r="K39" i="11"/>
  <c r="J43" i="7"/>
  <c r="I39" i="11"/>
  <c r="J43" i="2"/>
  <c r="D39" i="11"/>
  <c r="D42" i="11" s="1"/>
  <c r="J43" i="5"/>
  <c r="G39" i="11"/>
  <c r="J43" i="3"/>
  <c r="E39" i="11"/>
  <c r="J24" i="7"/>
  <c r="I20" i="11"/>
  <c r="J24" i="8"/>
  <c r="K20" i="11"/>
  <c r="J24" i="5"/>
  <c r="G20" i="11"/>
  <c r="J24" i="3"/>
  <c r="E20" i="11"/>
  <c r="K46" i="1"/>
  <c r="J46" i="9"/>
  <c r="J46" i="2"/>
  <c r="J46" i="5"/>
  <c r="J46" i="3"/>
  <c r="H12" i="12"/>
  <c r="I12" i="12" s="1"/>
  <c r="G27" i="12"/>
  <c r="G11" i="12"/>
  <c r="J44" i="5" l="1"/>
  <c r="M43" i="5"/>
  <c r="K43" i="5"/>
  <c r="L43" i="5" s="1"/>
  <c r="J44" i="2"/>
  <c r="M43" i="2"/>
  <c r="K43" i="2"/>
  <c r="L43" i="2" s="1"/>
  <c r="J48" i="6"/>
  <c r="M44" i="6"/>
  <c r="K44" i="6"/>
  <c r="L44" i="6" s="1"/>
  <c r="J44" i="7"/>
  <c r="M43" i="7"/>
  <c r="K43" i="7"/>
  <c r="L43" i="7" s="1"/>
  <c r="G42" i="12"/>
  <c r="J27" i="12"/>
  <c r="J44" i="8"/>
  <c r="K43" i="8"/>
  <c r="L43" i="8" s="1"/>
  <c r="M43" i="8"/>
  <c r="J44" i="3"/>
  <c r="M43" i="3"/>
  <c r="K43" i="3"/>
  <c r="L43" i="3" s="1"/>
  <c r="G23" i="12"/>
  <c r="J11" i="12"/>
  <c r="M24" i="8"/>
  <c r="K24" i="8"/>
  <c r="L24" i="8" s="1"/>
  <c r="M46" i="3"/>
  <c r="K46" i="3"/>
  <c r="L46" i="3" s="1"/>
  <c r="J25" i="7"/>
  <c r="M24" i="7"/>
  <c r="K24" i="7"/>
  <c r="L24" i="7" s="1"/>
  <c r="K47" i="4"/>
  <c r="L47" i="4" s="1"/>
  <c r="M47" i="4"/>
  <c r="M47" i="6"/>
  <c r="K47" i="6"/>
  <c r="L47" i="6" s="1"/>
  <c r="M46" i="5"/>
  <c r="K46" i="5"/>
  <c r="L46" i="5" s="1"/>
  <c r="M46" i="8"/>
  <c r="K46" i="8"/>
  <c r="L46" i="8" s="1"/>
  <c r="M46" i="7"/>
  <c r="K46" i="7"/>
  <c r="L46" i="7" s="1"/>
  <c r="M46" i="2"/>
  <c r="K46" i="2"/>
  <c r="L46" i="2" s="1"/>
  <c r="M46" i="9"/>
  <c r="K46" i="9"/>
  <c r="L46" i="9" s="1"/>
  <c r="M24" i="3"/>
  <c r="K24" i="3"/>
  <c r="L24" i="3" s="1"/>
  <c r="J48" i="4"/>
  <c r="M25" i="4"/>
  <c r="K25" i="4"/>
  <c r="L25" i="4" s="1"/>
  <c r="M46" i="4"/>
  <c r="K46" i="4"/>
  <c r="L46" i="4" s="1"/>
  <c r="M24" i="5"/>
  <c r="K24" i="5"/>
  <c r="L24" i="5" s="1"/>
  <c r="K46" i="6"/>
  <c r="L46" i="6" s="1"/>
  <c r="M46" i="6"/>
  <c r="L46" i="1"/>
  <c r="G24" i="12"/>
  <c r="J25" i="3"/>
  <c r="I42" i="11"/>
  <c r="J47" i="5"/>
  <c r="J25" i="5"/>
  <c r="E42" i="11"/>
  <c r="K42" i="11"/>
  <c r="J47" i="8"/>
  <c r="J25" i="8"/>
  <c r="J48" i="2"/>
  <c r="G42" i="11"/>
  <c r="J47" i="2"/>
  <c r="J47" i="3"/>
  <c r="J47" i="7"/>
  <c r="J47" i="9"/>
  <c r="L38" i="11"/>
  <c r="L19" i="11"/>
  <c r="L40" i="11"/>
  <c r="L41" i="11" s="1"/>
  <c r="H11" i="12"/>
  <c r="I11" i="12" s="1"/>
  <c r="H27" i="12"/>
  <c r="E23" i="6"/>
  <c r="E42" i="6"/>
  <c r="E41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2" i="6"/>
  <c r="E20" i="6"/>
  <c r="E19" i="6"/>
  <c r="E18" i="6"/>
  <c r="E17" i="6"/>
  <c r="E16" i="6"/>
  <c r="E15" i="6"/>
  <c r="E14" i="6"/>
  <c r="E13" i="6"/>
  <c r="E12" i="6"/>
  <c r="M44" i="7" l="1"/>
  <c r="K44" i="7"/>
  <c r="L44" i="7" s="1"/>
  <c r="M48" i="6"/>
  <c r="K48" i="6"/>
  <c r="L48" i="6" s="1"/>
  <c r="H42" i="12"/>
  <c r="I27" i="12"/>
  <c r="M44" i="3"/>
  <c r="K44" i="3"/>
  <c r="L44" i="3" s="1"/>
  <c r="J48" i="7"/>
  <c r="K48" i="7" s="1"/>
  <c r="L48" i="7" s="1"/>
  <c r="J48" i="3"/>
  <c r="M48" i="3" s="1"/>
  <c r="K44" i="2"/>
  <c r="L44" i="2" s="1"/>
  <c r="M44" i="2"/>
  <c r="M44" i="8"/>
  <c r="K44" i="8"/>
  <c r="L44" i="8" s="1"/>
  <c r="G43" i="12"/>
  <c r="J42" i="12"/>
  <c r="M44" i="5"/>
  <c r="K44" i="5"/>
  <c r="L44" i="5" s="1"/>
  <c r="M47" i="5"/>
  <c r="K47" i="5"/>
  <c r="L47" i="5" s="1"/>
  <c r="G25" i="12"/>
  <c r="H24" i="12"/>
  <c r="I24" i="12" s="1"/>
  <c r="G47" i="12"/>
  <c r="J24" i="12"/>
  <c r="K47" i="9"/>
  <c r="L47" i="9" s="1"/>
  <c r="M47" i="9"/>
  <c r="M48" i="2"/>
  <c r="K48" i="2"/>
  <c r="L48" i="2" s="1"/>
  <c r="J48" i="8"/>
  <c r="M25" i="8"/>
  <c r="K25" i="8"/>
  <c r="L25" i="8" s="1"/>
  <c r="M47" i="8"/>
  <c r="K47" i="8"/>
  <c r="L47" i="8" s="1"/>
  <c r="M25" i="7"/>
  <c r="K25" i="7"/>
  <c r="L25" i="7" s="1"/>
  <c r="J48" i="5"/>
  <c r="M25" i="5"/>
  <c r="K25" i="5"/>
  <c r="L25" i="5" s="1"/>
  <c r="M47" i="7"/>
  <c r="K47" i="7"/>
  <c r="L47" i="7" s="1"/>
  <c r="M47" i="3"/>
  <c r="K47" i="3"/>
  <c r="L47" i="3" s="1"/>
  <c r="M48" i="4"/>
  <c r="K48" i="4"/>
  <c r="L48" i="4" s="1"/>
  <c r="M47" i="2"/>
  <c r="K47" i="2"/>
  <c r="L47" i="2" s="1"/>
  <c r="M25" i="3"/>
  <c r="K25" i="3"/>
  <c r="L25" i="3" s="1"/>
  <c r="H23" i="12"/>
  <c r="I23" i="12" s="1"/>
  <c r="J23" i="12"/>
  <c r="L39" i="11"/>
  <c r="L20" i="11"/>
  <c r="J48" i="9"/>
  <c r="G46" i="12"/>
  <c r="K48" i="3" l="1"/>
  <c r="L48" i="3" s="1"/>
  <c r="M48" i="7"/>
  <c r="H43" i="12"/>
  <c r="I42" i="12"/>
  <c r="G44" i="12"/>
  <c r="J44" i="12" s="1"/>
  <c r="J43" i="12"/>
  <c r="M48" i="8"/>
  <c r="K48" i="8"/>
  <c r="L48" i="8" s="1"/>
  <c r="M48" i="9"/>
  <c r="K48" i="9"/>
  <c r="L48" i="9" s="1"/>
  <c r="M48" i="5"/>
  <c r="K48" i="5"/>
  <c r="L48" i="5" s="1"/>
  <c r="H46" i="12"/>
  <c r="I46" i="12" s="1"/>
  <c r="J46" i="12"/>
  <c r="H47" i="12"/>
  <c r="I47" i="12" s="1"/>
  <c r="J47" i="12"/>
  <c r="H25" i="12"/>
  <c r="I25" i="12" s="1"/>
  <c r="G48" i="12"/>
  <c r="J25" i="12"/>
  <c r="L42" i="11"/>
  <c r="H44" i="12" l="1"/>
  <c r="I44" i="12" s="1"/>
  <c r="I43" i="12"/>
  <c r="J48" i="12"/>
  <c r="H48" i="12"/>
  <c r="I48" i="12" s="1"/>
  <c r="E41" i="1"/>
  <c r="E42" i="1"/>
  <c r="E43" i="1" l="1"/>
</calcChain>
</file>

<file path=xl/sharedStrings.xml><?xml version="1.0" encoding="utf-8"?>
<sst xmlns="http://schemas.openxmlformats.org/spreadsheetml/2006/main" count="5754" uniqueCount="1884">
  <si>
    <t>รพท.สมเด็จพระยุพราชสระแก้ว</t>
  </si>
  <si>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</si>
  <si>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</si>
  <si>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</si>
  <si>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</si>
  <si>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</si>
  <si>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</si>
  <si>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</si>
  <si>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</si>
  <si>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</si>
  <si>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</si>
  <si>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</si>
  <si>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</si>
  <si>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</si>
  <si>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</si>
  <si>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</si>
  <si>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</si>
  <si>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</si>
  <si>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</si>
  <si>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</si>
  <si>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</si>
  <si>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</si>
  <si>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</si>
  <si>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</si>
  <si>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</si>
  <si>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</si>
  <si>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</si>
  <si>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</si>
  <si>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</si>
  <si>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</si>
  <si>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</si>
  <si>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</si>
  <si>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</si>
  <si>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</si>
  <si>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</si>
  <si>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</si>
  <si>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</si>
  <si>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</si>
  <si>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</si>
  <si>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</si>
  <si>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</si>
  <si>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</si>
  <si>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</si>
  <si>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</si>
  <si>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</si>
  <si>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</si>
  <si>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</si>
  <si>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</si>
  <si>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</si>
  <si>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</si>
  <si>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</si>
  <si>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</si>
  <si>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</si>
  <si>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</si>
  <si>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</si>
  <si>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</si>
  <si>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</si>
  <si>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</si>
  <si>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</si>
  <si>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</si>
  <si>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</si>
  <si>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</si>
  <si>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</si>
  <si>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</si>
  <si>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</si>
  <si>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</si>
  <si>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</si>
  <si>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</si>
  <si>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</si>
  <si>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</si>
  <si>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</si>
  <si>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</si>
  <si>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</si>
  <si>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</si>
  <si>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</si>
  <si>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</si>
  <si>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</si>
  <si>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</si>
  <si>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</si>
  <si>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</si>
  <si>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</si>
  <si>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</si>
  <si>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</si>
  <si>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</si>
  <si>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</si>
  <si>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</si>
  <si>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</si>
  <si>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</si>
  <si>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</si>
  <si>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</si>
  <si>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</si>
  <si>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</si>
  <si>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</si>
  <si>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</si>
  <si>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</si>
  <si>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</si>
  <si>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</si>
  <si>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</si>
  <si>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</si>
  <si>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</si>
  <si>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</si>
  <si>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</si>
  <si>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</si>
  <si>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</si>
  <si>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</si>
  <si>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</si>
  <si>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</si>
  <si>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ระดับหน่วยบริการ</t>
  </si>
  <si>
    <t>ระดับสสจ.</t>
  </si>
  <si>
    <t>ระดับเขต</t>
  </si>
  <si>
    <t>(ผู้จัดทำ)</t>
  </si>
  <si>
    <t>(ผู้ตรวจสอบและอนุมัติ)</t>
  </si>
  <si>
    <t>(เห็นชอบ)</t>
  </si>
  <si>
    <t>รพช.คลองหาด</t>
  </si>
  <si>
    <t>รพช.ตาพระยา</t>
  </si>
  <si>
    <t>รพช.วังน้ำเย็น</t>
  </si>
  <si>
    <t>รพช.วัฒนานคร</t>
  </si>
  <si>
    <t>รพช.อรัญประเทศ</t>
  </si>
  <si>
    <t>รพช.เขาฉกรรจ์</t>
  </si>
  <si>
    <t>รพช.วังสมบูรณ์</t>
  </si>
  <si>
    <t>รพช.โคกสูง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</si>
  <si>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</si>
  <si>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</si>
  <si>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</si>
  <si>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</si>
  <si>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</si>
  <si>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</si>
  <si>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</si>
  <si>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</si>
  <si>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</si>
  <si>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</si>
  <si>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</si>
  <si>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</si>
  <si>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</si>
  <si>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</si>
  <si>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</si>
  <si>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</si>
  <si>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</si>
  <si>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</si>
  <si>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</si>
  <si>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รพท.สมเด็จพระยุพราช สระแก้ว</t>
  </si>
  <si>
    <t>รพท.อรัญประเทศ</t>
  </si>
  <si>
    <t>สระแก้ว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</si>
  <si>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</si>
  <si>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</si>
  <si>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</si>
  <si>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จังหวัดสระแก้ว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</si>
  <si>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</si>
  <si>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</si>
  <si>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</si>
  <si>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</si>
  <si>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</si>
  <si>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</si>
  <si>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</si>
  <si>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</si>
  <si>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</si>
  <si>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</si>
  <si>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 xml:space="preserve">นายสุเทพ  เพชรมาก </t>
  </si>
  <si>
    <t>ผู้อำนวยการโรงพยาบาลสมเด็จพระยุพราชสระแก้ว</t>
  </si>
  <si>
    <t>นายแพทย์สาธารณสุขจังหวัดสระแก้ว</t>
  </si>
  <si>
    <t>ผู้ตรวจราชการกระทรวงสาธารณสุข เขตสุขภาพที่ 6</t>
  </si>
  <si>
    <t>รวม</t>
  </si>
  <si>
    <t>Fixed Cost ตามประกาศ (สธ0204/22819 ลว.15 กค.60)</t>
  </si>
  <si>
    <t>ผู้อำนวยการโรงพยาบาลคลองหาด</t>
  </si>
  <si>
    <t>ผู้อำนวยการโรงพยาบาลตาพระยา</t>
  </si>
  <si>
    <t>ผู้อำนวยการโรงพยาบาลวัฒนานคร</t>
  </si>
  <si>
    <t>ผู้อำนวยการโรงพยาบาลอรัญประเทศ</t>
  </si>
  <si>
    <t>ผู้อำนวยการโรงพยาบาลเขาฉกรรจ์</t>
  </si>
  <si>
    <t>ผู้อำนวยการโรงพยาบาลวังสมบูรณ์</t>
  </si>
  <si>
    <t>ผู้อำนวยการโรงพยาบาลโคกสูง</t>
  </si>
  <si>
    <t>รพช.F3 15,000-25,000</t>
  </si>
  <si>
    <t>รพช.F2 30,000-=60,000</t>
  </si>
  <si>
    <t>รพช.F2 60,000-90,000</t>
  </si>
  <si>
    <t>รพช.F3 &gt;=25,000</t>
  </si>
  <si>
    <t>ServBed =77 เตียงตามจริง</t>
  </si>
  <si>
    <t>ServBed =51 เตียงตามจริง</t>
  </si>
  <si>
    <t>ServBed =  10 เตียงตามกรอบ</t>
  </si>
  <si>
    <t>ServBed = 10 เตียงตามกรอบ</t>
  </si>
  <si>
    <t>ServBed = 388 เตียงตามกรอบ</t>
  </si>
  <si>
    <t>ServBed =  60 เตียงตามกรอบ</t>
  </si>
  <si>
    <t>ServBed =  30 เตียงตามกรอบ</t>
  </si>
  <si>
    <t>ServBed = 60 เตียงตามกรอบ</t>
  </si>
  <si>
    <t>ServBed = 30 เตียงตามกรอบ</t>
  </si>
  <si>
    <t>รพช.F2 &lt;=30,000</t>
  </si>
  <si>
    <t>รพท.M1 &lt;=200</t>
  </si>
  <si>
    <t>รหัสExp&amp;Rev</t>
  </si>
  <si>
    <t>ชื่อExp&amp;Rev</t>
  </si>
  <si>
    <t>ชื่อบัญชี60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</si>
  <si>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</si>
  <si>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</si>
  <si>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</si>
  <si>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</si>
  <si>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</si>
  <si>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</si>
  <si>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</si>
  <si>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เขต 6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</si>
  <si>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</si>
  <si>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</si>
  <si>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</si>
  <si>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</si>
  <si>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</si>
  <si>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</si>
  <si>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</si>
  <si>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</si>
  <si>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</si>
  <si>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</si>
  <si>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</si>
  <si>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</si>
  <si>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</si>
  <si>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</si>
  <si>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</si>
  <si>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</si>
  <si>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</si>
  <si>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</si>
  <si>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</si>
  <si>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</si>
  <si>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</si>
  <si>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</si>
  <si>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</si>
  <si>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</si>
  <si>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</si>
  <si>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</si>
  <si>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</si>
  <si>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</si>
  <si>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</si>
  <si>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</si>
  <si>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</si>
  <si>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</si>
  <si>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</si>
  <si>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</si>
  <si>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</si>
  <si>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</si>
  <si>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</si>
  <si>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</si>
  <si>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</si>
  <si>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</si>
  <si>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</si>
  <si>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</si>
  <si>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</si>
  <si>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</si>
  <si>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</si>
  <si>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</si>
  <si>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</si>
  <si>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</si>
  <si>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</si>
  <si>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</si>
  <si>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</si>
  <si>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</si>
  <si>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</si>
  <si>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</si>
  <si>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</si>
  <si>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</si>
  <si>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</si>
  <si>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</si>
  <si>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</si>
  <si>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</si>
  <si>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</si>
  <si>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</si>
  <si>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</si>
  <si>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</si>
  <si>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</si>
  <si>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</si>
  <si>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</si>
  <si>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</si>
  <si>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</si>
  <si>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</si>
  <si>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</si>
  <si>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</si>
  <si>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</si>
  <si>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</si>
  <si>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</si>
  <si>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</si>
  <si>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</si>
  <si>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</si>
  <si>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</si>
  <si>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</si>
  <si>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</si>
  <si>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</si>
  <si>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</si>
  <si>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</si>
  <si>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</si>
  <si>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</si>
  <si>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</si>
  <si>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</si>
  <si>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</si>
  <si>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</si>
  <si>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</si>
  <si>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</si>
  <si>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</si>
  <si>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</si>
  <si>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</si>
  <si>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</si>
  <si>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</si>
  <si>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</si>
  <si>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</si>
  <si>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</si>
  <si>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</si>
  <si>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</si>
  <si>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</si>
  <si>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</si>
  <si>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</si>
  <si>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</si>
  <si>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</si>
  <si>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</si>
  <si>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</si>
  <si>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</si>
  <si>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</si>
  <si>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</si>
  <si>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</si>
  <si>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</si>
  <si>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</si>
  <si>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</si>
  <si>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</si>
  <si>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</si>
  <si>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</si>
  <si>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</si>
  <si>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</si>
  <si>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</si>
  <si>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</si>
  <si>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</si>
  <si>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</si>
  <si>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</si>
  <si>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</si>
  <si>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</si>
  <si>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</si>
  <si>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</si>
  <si>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</si>
  <si>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</si>
  <si>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</si>
  <si>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</si>
  <si>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</si>
  <si>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</si>
  <si>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</si>
  <si>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</si>
  <si>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</si>
  <si>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</si>
  <si>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</si>
  <si>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</si>
  <si>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</si>
  <si>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</si>
  <si>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</si>
  <si>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</si>
  <si>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</si>
  <si>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</si>
  <si>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</si>
  <si>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</si>
  <si>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</si>
  <si>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รายได้ UC - OPD</t>
  </si>
  <si>
    <t>4301020105.201</t>
  </si>
  <si>
    <t>รายได้ค่ารักษา UC -OP  ใน CUP</t>
  </si>
  <si>
    <t>รายได้ UC - IPD</t>
  </si>
  <si>
    <t>4301020105.202</t>
  </si>
  <si>
    <t>4301020105.203</t>
  </si>
  <si>
    <t>4301020105.205</t>
  </si>
  <si>
    <t>รายได้ค่ารักษา UC-OP  นอก CUP ต่างจังหวัด</t>
  </si>
  <si>
    <t>4301020105.207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</si>
  <si>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</si>
  <si>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</si>
  <si>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</si>
  <si>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</si>
  <si>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</si>
  <si>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</si>
  <si>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</si>
  <si>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</si>
  <si>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</si>
  <si>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</si>
  <si>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</si>
  <si>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4301020105.228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</si>
  <si>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</si>
  <si>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</si>
  <si>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</si>
  <si>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</si>
  <si>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</si>
  <si>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</si>
  <si>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</si>
  <si>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</si>
  <si>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</si>
  <si>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</si>
  <si>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</si>
  <si>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</si>
  <si>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</si>
  <si>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</si>
  <si>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</si>
  <si>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</si>
  <si>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</si>
  <si>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4301020105.251</t>
  </si>
  <si>
    <t>4301020105.252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</si>
  <si>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</si>
  <si>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</si>
  <si>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</si>
  <si>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</si>
  <si>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</si>
  <si>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</si>
  <si>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</si>
  <si>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4301020105.260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</si>
  <si>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</si>
  <si>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</si>
  <si>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</si>
  <si>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</si>
  <si>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</si>
  <si>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</si>
  <si>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</si>
  <si>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</si>
  <si>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</si>
  <si>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</si>
  <si>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</si>
  <si>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</si>
  <si>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</si>
  <si>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</si>
  <si>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</si>
  <si>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</si>
  <si>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รายได้ค่ารักษาเบิกต้นสังกัด - IPD</t>
  </si>
  <si>
    <t>4301020104.105</t>
  </si>
  <si>
    <t>รายได้ค่ารักษาเบิกต้นสังกัด IP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</si>
  <si>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</si>
  <si>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</si>
  <si>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</si>
  <si>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</si>
  <si>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</si>
  <si>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</si>
  <si>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ส่วนต่างค่ารักษาที่สูง(ต่ำ) กว่า เบิกจ่ายตรง อปท.</t>
  </si>
  <si>
    <t>4301020104.803</t>
  </si>
  <si>
    <t>4301020104.804</t>
  </si>
  <si>
    <t>4301020104.805</t>
  </si>
  <si>
    <t>4301020104.806</t>
  </si>
  <si>
    <t>4301020104.807</t>
  </si>
  <si>
    <t>4301020104.808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</si>
  <si>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</si>
  <si>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</si>
  <si>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</si>
  <si>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</si>
  <si>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</si>
  <si>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</si>
  <si>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</si>
  <si>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</si>
  <si>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</si>
  <si>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</si>
  <si>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</si>
  <si>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</si>
  <si>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</si>
  <si>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</si>
  <si>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</si>
  <si>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</si>
  <si>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</si>
  <si>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</si>
  <si>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</si>
  <si>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</si>
  <si>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</si>
  <si>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</si>
  <si>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</si>
  <si>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</si>
  <si>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</si>
  <si>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4301020106.308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</si>
  <si>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</si>
  <si>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</si>
  <si>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</si>
  <si>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</si>
  <si>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</si>
  <si>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</si>
  <si>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</si>
  <si>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</si>
  <si>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</si>
  <si>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</si>
  <si>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</si>
  <si>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</si>
  <si>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</si>
  <si>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</si>
  <si>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4301020106.320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</si>
  <si>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</si>
  <si>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</si>
  <si>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</si>
  <si>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</si>
  <si>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</si>
  <si>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</si>
  <si>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</si>
  <si>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</si>
  <si>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</si>
  <si>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</si>
  <si>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</si>
  <si>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</si>
  <si>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</si>
  <si>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</si>
  <si>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</si>
  <si>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</si>
  <si>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</si>
  <si>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</si>
  <si>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</si>
  <si>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</si>
  <si>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</si>
  <si>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4301020106.512</t>
  </si>
  <si>
    <t>4301020106.513</t>
  </si>
  <si>
    <t>รายได้ค่ารักษาแรงงานต่างด้าว IP นอก CUP</t>
  </si>
  <si>
    <t>4301020106.514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</si>
  <si>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</si>
  <si>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</si>
  <si>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</si>
  <si>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</si>
  <si>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</si>
  <si>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</si>
  <si>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</si>
  <si>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</si>
  <si>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</si>
  <si>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</si>
  <si>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</si>
  <si>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</si>
  <si>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</si>
  <si>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</si>
  <si>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</si>
  <si>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</si>
  <si>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</si>
  <si>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</si>
  <si>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</si>
  <si>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</si>
  <si>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</si>
  <si>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</si>
  <si>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</si>
  <si>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</si>
  <si>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</si>
  <si>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>รายได้ค่ารักษาและบริการอื่น ๆ-OPD</t>
  </si>
  <si>
    <t>4301020104.106</t>
  </si>
  <si>
    <t>รายได้ค่ารักษาชำระเงิน OP</t>
  </si>
  <si>
    <t>รายได้ค่ารักษาและบริการอื่น ๆ-IPD</t>
  </si>
  <si>
    <t>4301020104.107</t>
  </si>
  <si>
    <t>รายได้ค่ารักษาชำระเงิน IP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</si>
  <si>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</si>
  <si>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</si>
  <si>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</si>
  <si>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</si>
  <si>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</si>
  <si>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</si>
  <si>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</si>
  <si>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</si>
  <si>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</si>
  <si>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</si>
  <si>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</si>
  <si>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</si>
  <si>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</si>
  <si>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</si>
  <si>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</si>
  <si>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</si>
  <si>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</si>
  <si>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</si>
  <si>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</si>
  <si>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</si>
  <si>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</si>
  <si>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</si>
  <si>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</si>
  <si>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</si>
  <si>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</si>
  <si>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</si>
  <si>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</si>
  <si>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</si>
  <si>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</si>
  <si>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</si>
  <si>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</si>
  <si>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</si>
  <si>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</si>
  <si>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</si>
  <si>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</si>
  <si>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</si>
  <si>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</si>
  <si>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</si>
  <si>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</si>
  <si>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</si>
  <si>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</si>
  <si>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</si>
  <si>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</si>
  <si>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</si>
  <si>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</si>
  <si>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</si>
  <si>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</si>
  <si>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</si>
  <si>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</si>
  <si>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</si>
  <si>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</si>
  <si>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</si>
  <si>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</si>
  <si>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</si>
  <si>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</si>
  <si>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</si>
  <si>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</si>
  <si>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</si>
  <si>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</si>
  <si>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</si>
  <si>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</si>
  <si>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</si>
  <si>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</si>
  <si>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</si>
  <si>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</si>
  <si>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</si>
  <si>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</si>
  <si>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</si>
  <si>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</si>
  <si>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</si>
  <si>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</si>
  <si>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</si>
  <si>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</si>
  <si>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</si>
  <si>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</si>
  <si>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</si>
  <si>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</si>
  <si>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</si>
  <si>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</si>
  <si>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</si>
  <si>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</si>
  <si>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</si>
  <si>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</si>
  <si>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</si>
  <si>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</si>
  <si>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</si>
  <si>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</si>
  <si>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</si>
  <si>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</si>
  <si>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</si>
  <si>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</si>
  <si>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</si>
  <si>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</si>
  <si>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</si>
  <si>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</si>
  <si>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</si>
  <si>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</si>
  <si>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</si>
  <si>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</si>
  <si>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</si>
  <si>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</si>
  <si>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</si>
  <si>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</si>
  <si>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</si>
  <si>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</si>
  <si>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</si>
  <si>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4313010199.115</t>
  </si>
  <si>
    <t>รายได้อื่น-วัสดุรับโอนจาก สสจ./รพศ./รพท./รพช./รพ.สต.</t>
  </si>
  <si>
    <t>4313010199.116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</si>
  <si>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</si>
  <si>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</si>
  <si>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</si>
  <si>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</si>
  <si>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4313010199.121</t>
  </si>
  <si>
    <t>4313010199.122</t>
  </si>
  <si>
    <t>4313010199.202</t>
  </si>
  <si>
    <t>รายได้ค่าธรรมเนียม UC</t>
  </si>
  <si>
    <t>รวม P12  รายได้อื่น</t>
  </si>
  <si>
    <t>รายได้งบลงทุนอื่น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</si>
  <si>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</si>
  <si>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</si>
  <si>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</si>
  <si>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</si>
  <si>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รายได้กองทุน UC-งบลงทุน</t>
  </si>
  <si>
    <t>4301020105.211</t>
  </si>
  <si>
    <t>รายได้กองทุน UC (งบลงทุน)</t>
  </si>
  <si>
    <t>รายได้งบประมาณ-งบลงทุน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</si>
  <si>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</si>
  <si>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</si>
  <si>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</si>
  <si>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รวม P13  รายได้งบลงทุน</t>
  </si>
  <si>
    <t>P13S รวมรายได้ ทั้งสิ้น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</si>
  <si>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</si>
  <si>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</si>
  <si>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</si>
  <si>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</si>
  <si>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</si>
  <si>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</si>
  <si>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</si>
  <si>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</si>
  <si>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</si>
  <si>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</si>
  <si>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 xml:space="preserve">วัสดุใช้ไป 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</si>
  <si>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</si>
  <si>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</si>
  <si>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</si>
  <si>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</si>
  <si>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</si>
  <si>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</si>
  <si>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</si>
  <si>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</si>
  <si>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</si>
  <si>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</si>
  <si>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</si>
  <si>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เงินเดือนและค่าจ้างประจำ F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</si>
  <si>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</si>
  <si>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</si>
  <si>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</si>
  <si>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</si>
  <si>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</si>
  <si>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</si>
  <si>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</si>
  <si>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</si>
  <si>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</si>
  <si>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</si>
  <si>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</si>
  <si>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</si>
  <si>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</si>
  <si>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</si>
  <si>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</si>
  <si>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</si>
  <si>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</si>
  <si>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</si>
  <si>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</si>
  <si>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</si>
  <si>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</si>
  <si>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</si>
  <si>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</si>
  <si>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</si>
  <si>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</si>
  <si>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</si>
  <si>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</si>
  <si>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</si>
  <si>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</si>
  <si>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</si>
  <si>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</si>
  <si>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</si>
  <si>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</si>
  <si>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</si>
  <si>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</si>
  <si>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</si>
  <si>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</si>
  <si>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</si>
  <si>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</si>
  <si>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</si>
  <si>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</si>
  <si>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</si>
  <si>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</si>
  <si>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</si>
  <si>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</si>
  <si>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</si>
  <si>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</si>
  <si>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</si>
  <si>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</si>
  <si>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</si>
  <si>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</si>
  <si>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</si>
  <si>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</si>
  <si>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</si>
  <si>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</si>
  <si>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</si>
  <si>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</si>
  <si>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</si>
  <si>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</si>
  <si>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</si>
  <si>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</si>
  <si>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</si>
  <si>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</si>
  <si>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</si>
  <si>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</si>
  <si>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</si>
  <si>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>ค่าตอบแทน พ.ต.ส. F</t>
  </si>
  <si>
    <t>5101020114.107</t>
  </si>
  <si>
    <t>5101020114.114</t>
  </si>
  <si>
    <t>ค่าตอบแทน(ฉบับ 9,ส่วนเพิ่ม) F</t>
  </si>
  <si>
    <t>5101020114.116</t>
  </si>
  <si>
    <t>5101020114.117</t>
  </si>
  <si>
    <t>5101020114.120</t>
  </si>
  <si>
    <t>5101020114.121</t>
  </si>
  <si>
    <t>5101020115.101</t>
  </si>
  <si>
    <t>ค่าตอบแทนพิเศษชายแดนภาคใต้ (บริการ)</t>
  </si>
  <si>
    <t>5104040199.101</t>
  </si>
  <si>
    <t>5104040199.102</t>
  </si>
  <si>
    <t>5104040199.103</t>
  </si>
  <si>
    <t>5104040199.104</t>
  </si>
  <si>
    <t>5104040199.105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</si>
  <si>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</si>
  <si>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</si>
  <si>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</si>
  <si>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</si>
  <si>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</si>
  <si>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</si>
  <si>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</si>
  <si>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5104040199.110</t>
  </si>
  <si>
    <t>ค่าตอบแทนอื่น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</si>
  <si>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</si>
  <si>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</si>
  <si>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</si>
  <si>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</si>
  <si>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</si>
  <si>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</si>
  <si>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</si>
  <si>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</si>
  <si>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</si>
  <si>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</si>
  <si>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</si>
  <si>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</si>
  <si>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5101020108.101</t>
  </si>
  <si>
    <t>ค่าเช่าบ้าน</t>
  </si>
  <si>
    <t>5101020112.101</t>
  </si>
  <si>
    <t>5101030101.101</t>
  </si>
  <si>
    <t>เงินช่วยการศึกษาบุตร</t>
  </si>
  <si>
    <t>5101030205.101</t>
  </si>
  <si>
    <t>5101030206.101</t>
  </si>
  <si>
    <t>5101030207.101</t>
  </si>
  <si>
    <t>5101030208.101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</si>
  <si>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</si>
  <si>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</si>
  <si>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</si>
  <si>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</si>
  <si>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</si>
  <si>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</si>
  <si>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</si>
  <si>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</si>
  <si>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</si>
  <si>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</si>
  <si>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5101040205.101</t>
  </si>
  <si>
    <t>5101040206.101</t>
  </si>
  <si>
    <t>5101040207.101</t>
  </si>
  <si>
    <t>5102010106.101</t>
  </si>
  <si>
    <t>5102010199.101</t>
  </si>
  <si>
    <t>5102030199.101</t>
  </si>
  <si>
    <t xml:space="preserve">รวม P20  ค่าใช้จ่ายบุคลากรอื่น </t>
  </si>
  <si>
    <t>ค่าใช้สอยอื่น V</t>
  </si>
  <si>
    <t>5103010102.101</t>
  </si>
  <si>
    <t>5103010103.101</t>
  </si>
  <si>
    <t>5103010199.101</t>
  </si>
  <si>
    <t>ค่าซ่อมแซม V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</si>
  <si>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</si>
  <si>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</si>
  <si>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</si>
  <si>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</si>
  <si>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</si>
  <si>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</si>
  <si>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</si>
  <si>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</si>
  <si>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</si>
  <si>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</si>
  <si>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</si>
  <si>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</si>
  <si>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</si>
  <si>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</si>
  <si>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</si>
  <si>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</si>
  <si>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ค่าจ้างเหมาบำรุงรักษา/ซ่อมแซม V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</si>
  <si>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</si>
  <si>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</si>
  <si>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</si>
  <si>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</si>
  <si>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</si>
  <si>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</si>
  <si>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</si>
  <si>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</si>
  <si>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</si>
  <si>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</si>
  <si>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ค่าจ้างเหมาบริการ V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</si>
  <si>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</si>
  <si>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</si>
  <si>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</si>
  <si>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</si>
  <si>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</si>
  <si>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</si>
  <si>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</si>
  <si>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</si>
  <si>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</si>
  <si>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</si>
  <si>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</si>
  <si>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</si>
  <si>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ค่าจ้างตรวจทางห้องปฏิบัติการ V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</si>
  <si>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</si>
  <si>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</si>
  <si>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</si>
  <si>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</si>
  <si>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</si>
  <si>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</si>
  <si>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</si>
  <si>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</si>
  <si>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</si>
  <si>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</si>
  <si>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</si>
  <si>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</si>
  <si>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</si>
  <si>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</si>
  <si>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</si>
  <si>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</si>
  <si>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</si>
  <si>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</si>
  <si>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</si>
  <si>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</si>
  <si>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</si>
  <si>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>5104030212.101</t>
  </si>
  <si>
    <t>5104030217.101</t>
  </si>
  <si>
    <t>เงินชดเชยค่างานสิ่งก่อสร้าง</t>
  </si>
  <si>
    <t>5104030218.101</t>
  </si>
  <si>
    <t>ค่าใช้จ่ายผลักส่งเป็นรายได้แผ่นดิน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</si>
  <si>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</si>
  <si>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</si>
  <si>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</si>
  <si>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</si>
  <si>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</si>
  <si>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</si>
  <si>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</si>
  <si>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</si>
  <si>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</si>
  <si>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</si>
  <si>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</si>
  <si>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</si>
  <si>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</si>
  <si>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</si>
  <si>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</si>
  <si>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</si>
  <si>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</si>
  <si>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</si>
  <si>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</si>
  <si>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</si>
  <si>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</si>
  <si>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</si>
  <si>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</si>
  <si>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</si>
  <si>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</si>
  <si>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</si>
  <si>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</si>
  <si>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</si>
  <si>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</si>
  <si>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</si>
  <si>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</si>
  <si>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</si>
  <si>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</si>
  <si>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</si>
  <si>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</si>
  <si>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</si>
  <si>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</si>
  <si>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</si>
  <si>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</si>
  <si>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</si>
  <si>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</si>
  <si>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</si>
  <si>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</si>
  <si>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</si>
  <si>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</si>
  <si>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</si>
  <si>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 xml:space="preserve">รวม P23  วัสดุใช้ไป </t>
  </si>
  <si>
    <t>ค่าเสื่อมราคาอาคารและสิ่งปลูกสร้าง O</t>
  </si>
  <si>
    <t>5105010101.101</t>
  </si>
  <si>
    <t>ค่าเสื่อมราคา -อาคารเพื่อการพักอาศัย</t>
  </si>
  <si>
    <t>5105010103.101</t>
  </si>
  <si>
    <t>5105010105.101</t>
  </si>
  <si>
    <t>5105010107.101</t>
  </si>
  <si>
    <t>5105010107.102</t>
  </si>
  <si>
    <t>ค่าเสื่อมราคา -ระบบประปา</t>
  </si>
  <si>
    <t>5105010107.103</t>
  </si>
  <si>
    <t>5105010107.104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</si>
  <si>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</si>
  <si>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</si>
  <si>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</si>
  <si>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</si>
  <si>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</si>
  <si>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</si>
  <si>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</si>
  <si>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</si>
  <si>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</si>
  <si>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</si>
  <si>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</si>
  <si>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</si>
  <si>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</si>
  <si>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</si>
  <si>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</si>
  <si>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</si>
  <si>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</si>
  <si>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</si>
  <si>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</si>
  <si>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</si>
  <si>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</si>
  <si>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</si>
  <si>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</si>
  <si>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</si>
  <si>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</si>
  <si>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</si>
  <si>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</si>
  <si>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</si>
  <si>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</si>
  <si>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</si>
  <si>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</si>
  <si>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</si>
  <si>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</si>
  <si>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</si>
  <si>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</si>
  <si>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</si>
  <si>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</si>
  <si>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</si>
  <si>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</si>
  <si>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</si>
  <si>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</si>
  <si>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</si>
  <si>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</si>
  <si>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</si>
  <si>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</si>
  <si>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</si>
  <si>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</si>
  <si>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</si>
  <si>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</si>
  <si>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</si>
  <si>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</si>
  <si>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</si>
  <si>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</si>
  <si>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</si>
  <si>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</si>
  <si>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</si>
  <si>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</si>
  <si>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</si>
  <si>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</si>
  <si>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</si>
  <si>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</si>
  <si>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</si>
  <si>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</si>
  <si>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</si>
  <si>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</si>
  <si>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</si>
  <si>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</si>
  <si>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</si>
  <si>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</si>
  <si>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</si>
  <si>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</si>
  <si>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</si>
  <si>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</si>
  <si>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</si>
  <si>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</si>
  <si>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</si>
  <si>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</si>
  <si>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</si>
  <si>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</si>
  <si>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</si>
  <si>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</si>
  <si>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</si>
  <si>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</si>
  <si>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</si>
  <si>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</si>
  <si>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</si>
  <si>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</si>
  <si>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</si>
  <si>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</si>
  <si>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</si>
  <si>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</si>
  <si>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</si>
  <si>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</si>
  <si>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</si>
  <si>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</si>
  <si>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</si>
  <si>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</si>
  <si>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</si>
  <si>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</si>
  <si>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</si>
  <si>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</si>
  <si>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</si>
  <si>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</si>
  <si>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</si>
  <si>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</si>
  <si>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</si>
  <si>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</si>
  <si>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</si>
  <si>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รวม P241  หนี้สูญและสงสัยจะสูญ</t>
  </si>
  <si>
    <t>ค่าใช้จ่ายโครงการPP   F</t>
  </si>
  <si>
    <t>5104030299.102</t>
  </si>
  <si>
    <t>ค่าใช้จ่ายโครงการ Non PP  V</t>
  </si>
  <si>
    <t>5104030299.103</t>
  </si>
  <si>
    <t>ค่ารักษาตามจ่าย O</t>
  </si>
  <si>
    <t>5104030299.202</t>
  </si>
  <si>
    <t>5104030299.203</t>
  </si>
  <si>
    <t>5104030299.502</t>
  </si>
  <si>
    <t>5104030299.701</t>
  </si>
  <si>
    <t>5104030299.702</t>
  </si>
  <si>
    <t>ค่ารักษาตามจ่ายบุคคลที่มีปัญหาสถานะและสิทธิ</t>
  </si>
  <si>
    <t>ค่าใช้จ่ายอื่น O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</si>
  <si>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</si>
  <si>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</si>
  <si>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</si>
  <si>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</si>
  <si>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5107030101.101</t>
  </si>
  <si>
    <t>บัญชีพักเบิกเงินอุดหนุน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</si>
  <si>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</si>
  <si>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</si>
  <si>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</si>
  <si>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</si>
  <si>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</si>
  <si>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</si>
  <si>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</si>
  <si>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</si>
  <si>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</si>
  <si>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</si>
  <si>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</si>
  <si>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</si>
  <si>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</si>
  <si>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</si>
  <si>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</si>
  <si>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</si>
  <si>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</si>
  <si>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</si>
  <si>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</si>
  <si>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</si>
  <si>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</si>
  <si>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</si>
  <si>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</si>
  <si>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</si>
  <si>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</si>
  <si>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</si>
  <si>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</si>
  <si>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</si>
  <si>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</si>
  <si>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</si>
  <si>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</si>
  <si>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</si>
  <si>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</si>
  <si>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</si>
  <si>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</si>
  <si>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</si>
  <si>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</si>
  <si>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</si>
  <si>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</si>
  <si>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</si>
  <si>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</si>
  <si>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</si>
  <si>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</si>
  <si>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>5210010102.101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</si>
  <si>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</si>
  <si>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</si>
  <si>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</si>
  <si>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</si>
  <si>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</si>
  <si>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5210010118.101</t>
  </si>
  <si>
    <t>ค่าใช้จ่ายระหว่างกัน-ภายในกรมเดียวกัน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</si>
  <si>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</si>
  <si>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</si>
  <si>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</si>
  <si>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</si>
  <si>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</si>
  <si>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</si>
  <si>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</si>
  <si>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</si>
  <si>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</si>
  <si>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</si>
  <si>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</si>
  <si>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</si>
  <si>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</si>
  <si>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</si>
  <si>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</si>
  <si>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</si>
  <si>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</si>
  <si>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</si>
  <si>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</si>
  <si>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5212010199.111</t>
  </si>
  <si>
    <t>5212010199.112</t>
  </si>
  <si>
    <t>5212010199.113</t>
  </si>
  <si>
    <t>5212010199.114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</si>
  <si>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</si>
  <si>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</si>
  <si>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</si>
  <si>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</si>
  <si>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</si>
  <si>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</si>
  <si>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</si>
  <si>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</si>
  <si>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</si>
  <si>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</si>
  <si>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</si>
  <si>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</si>
  <si>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</si>
  <si>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</si>
  <si>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</si>
  <si>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1101020501.102</t>
  </si>
  <si>
    <t>1101020601.101</t>
  </si>
  <si>
    <t>เงินฝากธนาคารเพื่อนำส่งเงินรายได้แผ่นดิน</t>
  </si>
  <si>
    <t>1101020603.101</t>
  </si>
  <si>
    <t>1101020604.101</t>
  </si>
  <si>
    <t>1101020605.101</t>
  </si>
  <si>
    <t>1101030101.101</t>
  </si>
  <si>
    <t>1101030101.102</t>
  </si>
  <si>
    <t>1101030101.103</t>
  </si>
  <si>
    <t>1101030102.101</t>
  </si>
  <si>
    <t>1101030102.102</t>
  </si>
  <si>
    <t>1101030102.103</t>
  </si>
  <si>
    <t>1102010101.101</t>
  </si>
  <si>
    <t>1102010102.101</t>
  </si>
  <si>
    <t>1102010108.101</t>
  </si>
  <si>
    <t>1102010108.102</t>
  </si>
  <si>
    <t>1102010108.201</t>
  </si>
  <si>
    <t>1102010108.301</t>
  </si>
  <si>
    <t>1102010108.501</t>
  </si>
  <si>
    <t>1102050106.106</t>
  </si>
  <si>
    <t>1102050107.103</t>
  </si>
  <si>
    <t>1102050107.104</t>
  </si>
  <si>
    <t>รายได้จากงบประมาณค้างรับ (หน่วยงานย่อย)</t>
  </si>
  <si>
    <t>1102050107.105</t>
  </si>
  <si>
    <t>1102050107.106</t>
  </si>
  <si>
    <t>1102050107.201</t>
  </si>
  <si>
    <t>1102050107.202</t>
  </si>
  <si>
    <t>1102050123.103</t>
  </si>
  <si>
    <t>1102050123.105</t>
  </si>
  <si>
    <t>1102050123.114</t>
  </si>
  <si>
    <t>1102050123.115</t>
  </si>
  <si>
    <t>1102050124.101</t>
  </si>
  <si>
    <t>1102050194.101</t>
  </si>
  <si>
    <t>ลูกหนี้ค่าสิ่งส่งตรวจหน่วยงานภาครัฐ</t>
  </si>
  <si>
    <t>ลูกหนี้ค่าสิ่งส่งตรวจบุคคลภายนอก</t>
  </si>
  <si>
    <t>ลูกหนี้ค่าตรวจสุขภาพหน่วยงานภาครัฐ</t>
  </si>
  <si>
    <t>ลูกหนี้ค่าวัสดุ/อุปกรณ์/น้ำยา หน่วยงานภาครัฐ</t>
  </si>
  <si>
    <t>ลูกหนี้ค่าวัสดุ/อุปกรณ์/น้ำยา บุคคลภายนอก</t>
  </si>
  <si>
    <t>ลูกหนี้ค่าสินค้า หน่วยงานภาครัฐ</t>
  </si>
  <si>
    <t>ลูกหนี้ค่าสินค้า บุคคลภายนอก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</si>
  <si>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</si>
  <si>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</si>
  <si>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</si>
  <si>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</si>
  <si>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ลูกหนี้ค่ารักษา UC- OP ใน CUP</t>
  </si>
  <si>
    <t>ลูกหนี้ค่ารักษาประกันสังคม 72 ชั่วโมงแรก</t>
  </si>
  <si>
    <t>ลูกหนี้ค่ารักษา-เบิกจ่ายตรงกรมบัญชีกลาง OP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</si>
  <si>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</si>
  <si>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</si>
  <si>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</si>
  <si>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</si>
  <si>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</si>
  <si>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</si>
  <si>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</si>
  <si>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</si>
  <si>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</si>
  <si>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</si>
  <si>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</si>
  <si>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ยา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</si>
  <si>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</si>
  <si>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</si>
  <si>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</si>
  <si>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</si>
  <si>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</si>
  <si>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</si>
  <si>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</si>
  <si>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</si>
  <si>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</si>
  <si>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</si>
  <si>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</si>
  <si>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</si>
  <si>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</si>
  <si>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</si>
  <si>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</si>
  <si>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</si>
  <si>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</si>
  <si>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</si>
  <si>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</si>
  <si>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</si>
  <si>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</si>
  <si>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</si>
  <si>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</si>
  <si>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</si>
  <si>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</si>
  <si>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</si>
  <si>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</si>
  <si>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</si>
  <si>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</si>
  <si>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</si>
  <si>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</si>
  <si>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</si>
  <si>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</si>
  <si>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</si>
  <si>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</si>
  <si>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</si>
  <si>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</si>
  <si>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</si>
  <si>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</si>
  <si>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</si>
  <si>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</si>
  <si>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2101010102.131</t>
  </si>
  <si>
    <t>2101010102.132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</si>
  <si>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</si>
  <si>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</si>
  <si>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</si>
  <si>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</si>
  <si>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</si>
  <si>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</si>
  <si>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</si>
  <si>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</si>
  <si>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</si>
  <si>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2101020198.105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</si>
  <si>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</si>
  <si>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</si>
  <si>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</si>
  <si>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2101020198.112</t>
  </si>
  <si>
    <t>2101020198.113</t>
  </si>
  <si>
    <t>2101020198.114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</si>
  <si>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</si>
  <si>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</si>
  <si>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</si>
  <si>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</si>
  <si>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</si>
  <si>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</si>
  <si>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</si>
  <si>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</si>
  <si>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</si>
  <si>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</si>
  <si>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</si>
  <si>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</si>
  <si>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</si>
  <si>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</si>
  <si>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</si>
  <si>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</si>
  <si>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</si>
  <si>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</si>
  <si>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</si>
  <si>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</si>
  <si>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</si>
  <si>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</si>
  <si>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</si>
  <si>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</si>
  <si>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</si>
  <si>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</si>
  <si>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</si>
  <si>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2101020199.148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</si>
  <si>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</si>
  <si>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</si>
  <si>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</si>
  <si>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</si>
  <si>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2101020199.202</t>
  </si>
  <si>
    <t>2101020199.203</t>
  </si>
  <si>
    <t>2101020199.204</t>
  </si>
  <si>
    <t>2101020199.301</t>
  </si>
  <si>
    <t>เจ้าหนี้ค่ารักษาพยาบาล-ประกันสังคม</t>
  </si>
  <si>
    <t>2101020199.501</t>
  </si>
  <si>
    <t>2101020199.502</t>
  </si>
  <si>
    <t>2101020199.701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</si>
  <si>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</si>
  <si>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</si>
  <si>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</si>
  <si>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</si>
  <si>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</si>
  <si>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</si>
  <si>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</si>
  <si>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</si>
  <si>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</si>
  <si>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</si>
  <si>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</si>
  <si>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</si>
  <si>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</si>
  <si>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</si>
  <si>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</si>
  <si>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</si>
  <si>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</si>
  <si>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</si>
  <si>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</si>
  <si>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</si>
  <si>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</si>
  <si>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</si>
  <si>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</si>
  <si>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</si>
  <si>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</si>
  <si>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</si>
  <si>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</si>
  <si>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</si>
  <si>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</si>
  <si>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</si>
  <si>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</si>
  <si>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</si>
  <si>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</si>
  <si>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</si>
  <si>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</si>
  <si>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</si>
  <si>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</si>
  <si>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</si>
  <si>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</si>
  <si>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</si>
  <si>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</si>
  <si>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</si>
  <si>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</si>
  <si>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</si>
  <si>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</si>
  <si>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</si>
  <si>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</si>
  <si>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</si>
  <si>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</si>
  <si>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</si>
  <si>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</si>
  <si>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</si>
  <si>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</si>
  <si>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</si>
  <si>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</si>
  <si>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</si>
  <si>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</si>
  <si>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</si>
  <si>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2111020199.201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</si>
  <si>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</si>
  <si>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</si>
  <si>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</si>
  <si>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</si>
  <si>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</si>
  <si>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</si>
  <si>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</si>
  <si>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</si>
  <si>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2111020199.304</t>
  </si>
  <si>
    <t>เงินรับฝากค่าบริหารจัดการประกันสังคม</t>
  </si>
  <si>
    <t>2111020199.501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</si>
  <si>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</si>
  <si>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</si>
  <si>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</si>
  <si>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</si>
  <si>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</si>
  <si>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</si>
  <si>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</si>
  <si>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</si>
  <si>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</si>
  <si>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</si>
  <si>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</si>
  <si>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</si>
  <si>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</si>
  <si>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</si>
  <si>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</si>
  <si>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</si>
  <si>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</si>
  <si>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</si>
  <si>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</si>
  <si>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</si>
  <si>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</si>
  <si>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</si>
  <si>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</si>
  <si>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รวม เงินบำรุงคงเหลือ ณ สิ้นเดือน</t>
  </si>
  <si>
    <t>หนี้สินและภาระผูกพัน ณ สินเดือน</t>
  </si>
  <si>
    <t>รวม หนี้สินและภาระผูกพัน ณ สิ้นเดือน</t>
  </si>
  <si>
    <t>(แผนต้นปี)</t>
  </si>
  <si>
    <t>P13SS</t>
  </si>
  <si>
    <t>P26SS</t>
  </si>
  <si>
    <t>รวมแผนการลงทุนเพิ่ม</t>
  </si>
  <si>
    <t>รวมแผนสนับสนุน รพ.สต.</t>
  </si>
  <si>
    <t xml:space="preserve">ค่ากลางตามขนาดโรงพยาบาล (HGR) </t>
  </si>
  <si>
    <t>รายได้ค่ารักษา UC - OP นอก CUP ในจังหวัด</t>
  </si>
  <si>
    <t>4301020104.108</t>
  </si>
  <si>
    <t>4301020104.109</t>
  </si>
  <si>
    <t>4301020104.110</t>
  </si>
  <si>
    <t>4301020104.111</t>
  </si>
  <si>
    <t>รายได้กองทุนแรงงานต่างด้าว</t>
  </si>
  <si>
    <t>4301020106.519</t>
  </si>
  <si>
    <t>5101020114.122</t>
  </si>
  <si>
    <t>5101020114.123</t>
  </si>
  <si>
    <t>5101020114.124</t>
  </si>
  <si>
    <t>5101020114.125</t>
  </si>
  <si>
    <t>5104040199.111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</si>
  <si>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</si>
  <si>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</si>
  <si>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</si>
  <si>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</si>
  <si>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5102010199.102</t>
  </si>
  <si>
    <t>5102030199.102</t>
  </si>
  <si>
    <t>ค่าเบี้ยเลี้ยง-ในประเทศ (เงินงบประมาณ)</t>
  </si>
  <si>
    <t>5103010102.102</t>
  </si>
  <si>
    <t>5103010103.102</t>
  </si>
  <si>
    <t>5103010199.102</t>
  </si>
  <si>
    <t>ค่าใช้จ่ายตามโครงการ (UC) (PP)</t>
  </si>
  <si>
    <t>5104030299.105</t>
  </si>
  <si>
    <t>5112010103.101</t>
  </si>
  <si>
    <t>1101020606.101</t>
  </si>
  <si>
    <t>เงินฝากธนาคารรายบัญชีเพื่อนำส่งคลัง</t>
  </si>
  <si>
    <t>ลูกหนี้ค่ารักษาด้านการสร้างเสริมสุขภาพและป้องกันโรค (P&amp;P)</t>
  </si>
  <si>
    <t>1105010103.108</t>
  </si>
  <si>
    <t>1105010103.109</t>
  </si>
  <si>
    <t>เจ้าหนี้ค่ารักษา OP-UC นอก CUP (ในจังหวัดสังกัด สธ.)</t>
  </si>
  <si>
    <t>2111020199.109</t>
  </si>
  <si>
    <t>2111020199.110</t>
  </si>
  <si>
    <t>เงินบำรุงคงเหลือ (+ ) ณ สิ้นเดือน</t>
  </si>
  <si>
    <t>1203010101.101</t>
  </si>
  <si>
    <t>เงินฝากประจำสถาบันการเงินของรัฐ-ระยะยาว</t>
  </si>
  <si>
    <t>2208010101.101</t>
  </si>
  <si>
    <t>เงินมัดจำประกันสัญญา-ระยะยาว</t>
  </si>
  <si>
    <t>2208010102.101</t>
  </si>
  <si>
    <t>เงินมัดจำประกันผลงาน-ระยะยาว</t>
  </si>
  <si>
    <t>2208010103.101</t>
  </si>
  <si>
    <t>เงินประกันอื่น - ระยะยาว</t>
  </si>
  <si>
    <t>เงินบำรุงคงเหลือ (หักภาระผูกพัน)</t>
  </si>
  <si>
    <t xml:space="preserve">รหัส </t>
  </si>
  <si>
    <t>ต้นทุน</t>
  </si>
  <si>
    <t>Planfi60</t>
  </si>
  <si>
    <t>OP</t>
  </si>
  <si>
    <t>IP</t>
  </si>
  <si>
    <t>Note</t>
  </si>
  <si>
    <t>MC</t>
  </si>
  <si>
    <t>LC</t>
  </si>
  <si>
    <t>CC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</si>
  <si>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</si>
  <si>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</si>
  <si>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</si>
  <si>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</si>
  <si>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 xml:space="preserve">02 พฤษภาคม พ.ศ.2562 </t>
  </si>
  <si>
    <t>01 พฤษภาคม พ.ศ.2562</t>
  </si>
  <si>
    <t xml:space="preserve">01 พฤษภาคม พ.ศ.2562 </t>
  </si>
  <si>
    <t>นายแพทย์วัฒนพล จิติลาภะ</t>
  </si>
  <si>
    <t>รวม P121  รายได้อื่น (ระบบบัญชีบันทึกอัตโนมัติ)</t>
  </si>
  <si>
    <t>รวม P251  ค่าใช้จ่ายอื่น  (ระบบบัญชีบันทึกอัตโนมัติ)</t>
  </si>
  <si>
    <t>คุณภาพบัญชี ปี 62  = A+</t>
  </si>
  <si>
    <t>คุณภาพบัญชี ปี 62  = A</t>
  </si>
  <si>
    <t>คุณภาพบัญชี ปี 62   = B</t>
  </si>
  <si>
    <t>คุณภาพบัญชี ปี 62  = C</t>
  </si>
  <si>
    <t>คุณภาพบัญชี ปี 62 = A</t>
  </si>
  <si>
    <t>คุณภาพบัญชี ปี 62  =A</t>
  </si>
  <si>
    <t>คุณภาพบัญชี ปี 62  = B</t>
  </si>
  <si>
    <t>คุณภาพบัญชี ปี 62 = D</t>
  </si>
  <si>
    <t>P70</t>
  </si>
  <si>
    <t>   ลูกหนี้ เบิกต้นสังกัด</t>
  </si>
  <si>
    <t>รายการอื่น</t>
  </si>
  <si>
    <t>เวชภัณฑ์มิใช่ยาและวัสดุการแพทย์</t>
  </si>
  <si>
    <t>วัสดุวิทยาศาสตร์การแพทย์</t>
  </si>
  <si>
    <t>งบค่าเสื่อม UC</t>
  </si>
  <si>
    <t>รายได้กองทุน UC-P&amp;P อื่น</t>
  </si>
  <si>
    <t>รายได้ค่ารักษา UC - IP  บริการกรณีเฉพาะ (CR)</t>
  </si>
  <si>
    <t>ส่วนต่างค่ารักษาที่สูงกว่าข้อตกลงในการจ่ายตาม DRG -เบิกจ่ายตรง หน่วยงานอื่น</t>
  </si>
  <si>
    <t>ส่วนต่างค่ารักษาที่ต่ำกว่าข้อตกลงในการจ่ายตาม DRG -เบิกจ่ายตรง หน่วยงานอื่น</t>
  </si>
  <si>
    <t>รายได้ค่ารักษาเบิกจ่ายตรง- อปท.รูปแบบพิเศษ IP</t>
  </si>
  <si>
    <t>ส่วนต่างค่ารักษาที่สูงกว่าข้อตกลงในการจ่ายตาม กองทุนประกันสังคม</t>
  </si>
  <si>
    <t>4301020106.502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</si>
  <si>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</si>
  <si>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รายได้อื่น-เงินงบประมาณงบดำเนินงานรับโอนจาก สสจ./รพศ./รพท./รพช. / รพ.สต.</t>
  </si>
  <si>
    <t>เงินค่าตอบแทนพนักงานราชการ (สนับสนุน)</t>
  </si>
  <si>
    <t>ค่าตอบแทนตามผลการปฏิบัติงาน (บริการ) - เงินงบประมาณ</t>
  </si>
  <si>
    <t>ค่าตอบแทนตามผลการปฏิบัติงาน (สนับสนุน) - เงินงบประมาณ</t>
  </si>
  <si>
    <t>ค่าตอบแทนตามผลการปฏิบัติงาน (บริการ) - เงินนอกงบประมาณ</t>
  </si>
  <si>
    <t>ค่าตอบแทนตามผลการปฏิบัติงาน (สนับสนุน)  - เงินนอกงบประมาณ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</si>
  <si>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</si>
  <si>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</si>
  <si>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5101020116.101</t>
  </si>
  <si>
    <t>5101020116.102</t>
  </si>
  <si>
    <t>ค่าใช้จ่ายด้านการฝึกอบรม-ในประเทศ (เงินงบประมาณ)</t>
  </si>
  <si>
    <t>ค่าเบี้ยเลี้ยง-ในประเทศ (เงินนอกงบประมาณ)</t>
  </si>
  <si>
    <t>ค่าที่พัก-ในประเทศ (เงินงบประมาณ)</t>
  </si>
  <si>
    <t>ค่าที่พัก-ในประเทศ (เงินนอกงบประมาณ)</t>
  </si>
  <si>
    <t>ค่าใช้จ่ายเดินทางอื่น -ในประเทศ (เงินงบประมาณ)</t>
  </si>
  <si>
    <t>ค่าใช้จ่ายเดินทางอื่น -ในประเทศ (เงินนอกงบประมาณ)</t>
  </si>
  <si>
    <t>วัสดุคอมพิวเตอร์ใช้ไป</t>
  </si>
  <si>
    <t>5104030299.204</t>
  </si>
  <si>
    <t>ค่ารักษาตามจ่าย UC ในสังกัด สป. สธ.</t>
  </si>
  <si>
    <t>ค่าสวัสดิการสังคม-อื่น</t>
  </si>
  <si>
    <t>เงินฝากธนาคารรับจากคลัง (เงินกู้)</t>
  </si>
  <si>
    <t>ลูกหนี้เงินยืมในงบประมาณ</t>
  </si>
  <si>
    <t>ลูกหนี้เงินยืมนอกงบประมาณ</t>
  </si>
  <si>
    <t>ลูกหนี้ค่ารักษา UC - OP นอกสังกัด สธ.</t>
  </si>
  <si>
    <t>รายได้กองทุน UC- รอรับรู้</t>
  </si>
  <si>
    <t>นายแพทย์สุขุม พิริยะพรพิพัฒน์</t>
  </si>
  <si>
    <t>นายแพทย์ราเชษฎ เชิงพนม</t>
  </si>
  <si>
    <t>นายแพทย์สุกฤษฎิ์ เลิศสกุลธรรม</t>
  </si>
  <si>
    <t>รวมรายได้ (ไม่รวมงบลงทุน-ระบบบัญชีบันทึกอัตโนมัติ)</t>
  </si>
  <si>
    <t>รวมค่าใช้จ่าย (ไม่รวมค่าเสื่อมราคาและค่าตัดจำหน่าย-ระบบบัญชีบันทึกอัตโนมัติ)</t>
  </si>
  <si>
    <t>EBITDA - รายได้หักค่าใช้จ่าย(ไม่รวมค่าเสื่อม-ระบบบัญชีบันทึกอัตโนมัติ)</t>
  </si>
  <si>
    <t>1. แผนประมาณการรายได้-ควบคุมค่าใช้จ่าย ปีงบประมาณ 2564</t>
  </si>
  <si>
    <t>(ก.ย.2563)</t>
  </si>
  <si>
    <t>ปิดงบบัญชี ปี 2563</t>
  </si>
  <si>
    <t>ประมาณการปี 2564</t>
  </si>
  <si>
    <t>ปิดงบ 2563 -</t>
  </si>
  <si>
    <t>ประมาณการ 2564</t>
  </si>
  <si>
    <t>ชื่อPlanfin64</t>
  </si>
  <si>
    <t>รหัสบัญชี64</t>
  </si>
  <si>
    <t>รายได้ค่ารักษา UC-IP</t>
  </si>
  <si>
    <t>รายได้ค่ารักษา UC-OP นอกสังกัด สป.</t>
  </si>
  <si>
    <t>รายได้กองทุน UC อื่น</t>
  </si>
  <si>
    <t>รายได้ค่ารักษาด้านการสร้างเสริมสุขภาพและป้องกันโรค (P&amp;P)</t>
  </si>
  <si>
    <t>รายได้ค่ารักษา UC- OP บริการกรณีเฉพาะ (CR)</t>
  </si>
  <si>
    <t>ส่วนต่างค่ารักษาที่สูงกว่าข้อตกลงในการจ่ายตามDRG กองทุน UC (บริการเฉพาะ) CR- IP</t>
  </si>
  <si>
    <t>ส่วนต่างค่ารักษาที่ต่ำกว่าข้อตกลงในการจ่ายตาม DRG กองทุน UC   (บริการเฉพาะ) CR- IP</t>
  </si>
  <si>
    <t>ส่วนต่างค่ารักษาที่สูงกว่าข้อตกลงตามหลักเกณฑ์การจ่ายกองทุนUC-บริการเฉพาะ (CR) - OP</t>
  </si>
  <si>
    <t>ส่วนต่างค่ารักษาที่ต่ำกว่าข้อตกลงตามหลักเกณฑ์การจ่ายกองทุนUC-บริการเฉพาะ (CR) -OP</t>
  </si>
  <si>
    <t>4301020105.267</t>
  </si>
  <si>
    <t>รายได้ค่าบริการสาธารณสุขสำหรับโรคติดเชื้อไวรัสโคโรนา - OP จาก สปสช.</t>
  </si>
  <si>
    <t>4301020105.268</t>
  </si>
  <si>
    <t>รายได้ค่าบริการสาธารณสุขสำหรับโรคติดเชื้อไวรัสโคโรนา - IP จาก สปสช.</t>
  </si>
  <si>
    <t>รายได้ค่ารักษาเบิกจ่ายตรง-หน่วยงานอื่น - OP</t>
  </si>
  <si>
    <t>รายได้ค่ารักษาเบิกจ่ายตรงหน่วยงานอื่น-IP</t>
  </si>
  <si>
    <t>รายได้ค่ารักษาเบิกจ่ายตรง-อปท. IP</t>
  </si>
  <si>
    <t>ส่วนต่างค่ารักษาที่สูงกว่าข้อตกลงในการจ่ายตาม DRG -เบิกจ่ายตรง - อปท.</t>
  </si>
  <si>
    <t>ส่วนต่างค่ารักษาที่ต่ำกว่าข้อตกลงในการจ่ายตาม DRG -เบิกจ่ายตรง - อปท.</t>
  </si>
  <si>
    <t>รายได้ค่ารักษาเบิกจ่ายตรง - อปท.รูปแบบพิเศษ OP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</si>
  <si>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</si>
  <si>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</si>
  <si>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รายได้ค่ารักษาประกันสังคม OP-นอกเครือข่าย สังกัด สป.สธ.</t>
  </si>
  <si>
    <t>รายได้ค่ารักษาประกันสังคม IP-นอกเครือข่าย สังกัด สป.สธ.</t>
  </si>
  <si>
    <t>4301020106.309</t>
  </si>
  <si>
    <t>รายได้ค่ารักษาประกันสังคม OP-นอกเครือข่าย ต่างสังกัด สป.สธ.</t>
  </si>
  <si>
    <t>4301020106.310</t>
  </si>
  <si>
    <t>รายได้ค่ารักษาประกันสังคม IP-นอกเครือข่าย ต่างสังกัด สป.สธ.</t>
  </si>
  <si>
    <t>ส่วนต่างค่ารักษาที่ต่ำกว่าข้อตกลงในการจ่ายตาม กองทุนประกันสังคม</t>
  </si>
  <si>
    <t>รายได้ค่ารักษาแรงงานต่างด้าว - เบิกจากส่วนกลาง OP</t>
  </si>
  <si>
    <t>ส่วนต่างค่ารักษาที่ต่ำกว่าข้อตกลงในการจ่ายตาม DRG - แรงงานต่างด้าว - IP</t>
  </si>
  <si>
    <t>รายได้ค่ารักษาแรงงานต่างด้าว OP  นอก CUP</t>
  </si>
  <si>
    <t>รายได้ค่ารักษาแรงงานต่างด้าว - เบิกจากส่วนกลาง IP</t>
  </si>
  <si>
    <t>รายได้สนับสนุนยาและอื่น ๆ</t>
  </si>
  <si>
    <t>ส่วนต่างค่ารักษาพยาบาลที่สูงกว่าข้อตกลงในการจ่ายตามหลักเกณฑ์ฯ - บุคคลที่มีปัญหาสถานะและสิทธิ OP</t>
  </si>
  <si>
    <t>รายได้ค่าเช่าอสังหาริมทรัพย์จากบุคคลภายนอก</t>
  </si>
  <si>
    <t>รายได้เงินเหลือจ่ายปีเก่า/รายที่ไม่ใช่ภาษีอื่น</t>
  </si>
  <si>
    <t>4206010199.101</t>
  </si>
  <si>
    <t>บัญชีรายได้ที่ไม่ใช่ภาษีอื่น</t>
  </si>
  <si>
    <t>รายได้อื่น-สินค้ารับโอนจาก สสจ./รพศ./รพท./รพช./รพ.สต.</t>
  </si>
  <si>
    <t>รายได้อื่น-ครุภัณฑ์ ที่ดินและสิ่งก่อสร้างรับโอนจาก สสจ./รพศ./รพท./รพช./  รพ.สต.</t>
  </si>
  <si>
    <t>รายได้อื่น-เงินงบประมาณงบอุดหนุนรับโอนจาก สสจ./รพศ. /รพท./รพช. /   รพ.สต</t>
  </si>
  <si>
    <t>รายได้อื่น-เงินงบประมาณงบรายจ่ายอื่นรับโอนจาก สสจ./รพศ. /รพท./รพช./รพ.สต.</t>
  </si>
  <si>
    <t>รายได้อื่น-เงินงบประมาณงบกลางรับโอนจาก สสจ./รพศ. /รพท./รพช. /   รพ.สต.</t>
  </si>
  <si>
    <t>4307010112.101</t>
  </si>
  <si>
    <t>บัญชีรายได้ระหว่างหน่วยงาน-กรมบัญชี กลางรับเงินเบิกเกินส่งคืนจากหน่วยงาน</t>
  </si>
  <si>
    <t>รายได้อื่น-เงินงบประมาณงบลงทุน รับโอนจาก สสจ./รพศ./รพท./รพช./     รพ.สต.</t>
  </si>
  <si>
    <t>เงินประจำตำแหน่งระดับสูง/ระดับกลาง(สนับสนุน)</t>
  </si>
  <si>
    <t>ค่าตอบแทนในการปฏิบัติงานเวรหรือผลัดบ่ายและหรือผลัดดึกของพยาบาล</t>
  </si>
  <si>
    <t>ค่าตอบแทนเงินเพิ่มพิเศษสำหรับผู้ปฏิบัติงานด้านการสาธารณสุข(พ.ต.ส.-เงินงบประมาณ)</t>
  </si>
  <si>
    <t>ค่าตอบแทนเงินเพิ่มพิเศษสำหรับผู้ปฏิบัติงานด้านการสาธารณสุข (พ.ต.ส.-เงินนอกงบประมาณ)</t>
  </si>
  <si>
    <t>ค่าตอบแทนการปฏิบัติงานในลักษณะค่าเบี้ยเลี้ยงเหมาจ่าย (บริการ) - เงินงบประมาณ</t>
  </si>
  <si>
    <t>ค่าตอบแทนการปฏิบัติงานในลักษณะค่าเบี้ยเลี้ยงเหมาจ่าย (สนับสนุน) - เงินงบประมาณ</t>
  </si>
  <si>
    <t>ค่าตอบแทนในการปฏิบัติงานของเจ้าหน้าที่ (บริการ)</t>
  </si>
  <si>
    <t>ค่าตอบแทนในการปฏิบัติงานของเจ้าหน้าที่ (สนับสนุน)</t>
  </si>
  <si>
    <t>ค่าตอบแทนการปฏิบัติงานในคลินิกพิเศษนอกเวลา</t>
  </si>
  <si>
    <t>ค่าตอบแทนการปฏิบัติงานชันสูตรพลิกศพ (เงินงบประมาณ)</t>
  </si>
  <si>
    <t>ค่าตอบแทนปฏิบัติงานแพทย์สาขาส่งเสริมพิเศษ</t>
  </si>
  <si>
    <t>ค่าตอบแทนปฏิบัติงานส่งเสริมสุขภาพและเวชปฏิบัติครอบครัว</t>
  </si>
  <si>
    <t>ค่าตอบแทนการปฏิบัติงานชันสูตรพลิกศพ (เงินนอกงบประมาณ)</t>
  </si>
  <si>
    <t>เงินช่วยพิเศษกรณีเสียชีวิต (เงินงบประมาณ)</t>
  </si>
  <si>
    <t>5101020101.102</t>
  </si>
  <si>
    <t>เงินช่วยพิเศษกรณีเสียชีวิต (เงินนอกงบประมาณ)</t>
  </si>
  <si>
    <t>เงินสมทบกองทุนสำรองเลี้ยงชีพพนักงานและเจ้าหน้าที่รัฐ (เงินนอกงบประมาณ)</t>
  </si>
  <si>
    <t>เงินสมทบกองทุนทดแทน - เงินงบประมาณ</t>
  </si>
  <si>
    <t>เงินสมทบกองทุนทดแทน-เงินนอกงบประมาณ</t>
  </si>
  <si>
    <t>เงินช่วยค่ารักษาพยาบาลประเภทผู้ป่วยนอก รพ.รัฐ สำหรับผู้มีสิทธิตามกฎหมายยกเว้นผู้รับเบี้ยหวัด/บำนาญ</t>
  </si>
  <si>
    <t>เงินช่วยค่ารักษาพยาบาลประเภทผู้ป่วยใน รพ.รัฐ สำหรับผู้มีสิทธิตามกฎหมายยกเว้นผู้รับเบี้ยหวัด/บำนาญ</t>
  </si>
  <si>
    <t>เงินช่วยค่ารักษาพยาบาลประเภทผู้ป่วยนอก รพ.เอกชนสำหรับผู้มีสิทธิตามกฎหมายยกเว้นผู้รับเบี้ยหวัด /บำนาญ</t>
  </si>
  <si>
    <t>เงินช่วยค่ารักษาพยาบาลประเภทผู้ป่วยในร.พ.เอกชนสำหรับผู้มีสิทธิตามกฎหมายยกเว้นผู้รับเบี้ยหวัด /บำนาญ</t>
  </si>
  <si>
    <t>เงินช่วยค่ารักษาพยาบาลประเภท    ผู้ป่วยนอก รพ.รัฐ สำหรับผู้รับเบี้ยหวัด /บำนาญตามกฎหมาย</t>
  </si>
  <si>
    <t>เงินช่วยค่ารักษาพยาบาลประเภท    ผู้ป่วยใน รพ.รัฐ สำหรับผู้รับเบี้ยหวัด /บำนาญตามกฎหมาย</t>
  </si>
  <si>
    <t>เงินช่วยค่ารักษา พยาบาลประเภทผู้ป่วยนอก รพ.เอกชน  สำหรับผู้รับเบี้ยหวัด/บำนาญตามกฎหมาย</t>
  </si>
  <si>
    <t>เงินช่วยค่ารักษาพยาบาลประเภท    ผู้ป่วยใน รพ.เอกชน สำหรับผู้รับ      เบี้ยหวัด/บำนาญตามกฎหมาย</t>
  </si>
  <si>
    <t>ค่าใช้จ่ายทุนการศึกษา-ในประเทศ</t>
  </si>
  <si>
    <t>ค่าใช้จ่ายด้านการฝึกอบรม - ในประเทศ (เงินนอกงบประมาณ)</t>
  </si>
  <si>
    <t>ค่าใช้จ่ายด้านการฝึกอบรม -บุคคล ภายนอก (เงินงบประมาณ)</t>
  </si>
  <si>
    <t>ค่าใช้จ่ายด้านการฝึกอบรม -บุคคล ภายนอก (เงินนอกงบประมาณ)</t>
  </si>
  <si>
    <t>ค่าเช่าอสังหาริมทรัพย์</t>
  </si>
  <si>
    <t>ค่าเช่าเบ็ดเตล็ด</t>
  </si>
  <si>
    <t>ค่าจ้าง/ค่าเช่า/ค่าซ่อมบำรุง สิ่งก่อสร้างและครุภัณฑ์ (งบลงทุน UC)</t>
  </si>
  <si>
    <t>ค่าเสื่อมราคา - อาคารสำนักงาน</t>
  </si>
  <si>
    <t>ค่าเสื่อมราคา - อาคารเพื่อประโยชน์อื่น</t>
  </si>
  <si>
    <t>ค่าเสื่อมราคา - สิ่งปลูกสร้าง</t>
  </si>
  <si>
    <t>ค่าเสื่อมราคา - ระบบบำบัดน้ำเสีย</t>
  </si>
  <si>
    <t>ค่าเสื่อมราคา - ระบบไฟฟ้า</t>
  </si>
  <si>
    <t>ค่าเสื่อมราคา-ส่วนปรับปรุงอาคาร</t>
  </si>
  <si>
    <t>5108010107.105</t>
  </si>
  <si>
    <t>หนี้สงสัยจะสูญ-ลูกหนี้ค่าสินค้า-หน่วยงานภาครัฐ</t>
  </si>
  <si>
    <t>หนี้สงสัยจะสูญ-ลูกหนี้ค่ารักษา-ชำระเงิน IP</t>
  </si>
  <si>
    <t>5108010107.203</t>
  </si>
  <si>
    <t>หนี้สงสัยจะสูญ-ลูกหนี้ค่ารักษา UC-OP นอก CUP (ในจังหวัด)</t>
  </si>
  <si>
    <t>5108010107.205</t>
  </si>
  <si>
    <t>หนี้สงสัยจะสูญ-ลูกหนี้ค่ารักษา UC-OP นอก CUP (ต่างจังหวัด)</t>
  </si>
  <si>
    <t>ค่าใช้จ่ายตามโครงการ (เงินงบประมาณ)</t>
  </si>
  <si>
    <t>ค่าใช้จ่ายตามโครงการ (เงินนอกงบประมาณ)</t>
  </si>
  <si>
    <t>ค่ารักษาตามจ่าย UC นอกสังกัด สป. สธ.</t>
  </si>
  <si>
    <t>5104030299.501</t>
  </si>
  <si>
    <t>ค่ารักษาตามจ่ายคนต่างด้าวและแรงงานต่างด้าว</t>
  </si>
  <si>
    <t>ค่าใช้จ่ายตามโครงการ (P&amp;P) แรงงานต่างด้าว</t>
  </si>
  <si>
    <t>ค่าใช้จ่ายตามโครงการ (P&amp;P) บุคคลที่มีปัญหาสถานะและสิทธิ</t>
  </si>
  <si>
    <t>5107010113.101</t>
  </si>
  <si>
    <t>บัญชีค่าใช้จ่ายช่วยเหลือตามมาตรการของรัฐ (งบกลาง โควิด)</t>
  </si>
  <si>
    <t>ค่าใช้จ่ายอื่น-เงินงบประมาณงบดำเนินงานโอนไป สสจ./รพศ./รพท./รพช./รพ.สต.</t>
  </si>
  <si>
    <t>ค่าใช้จ่ายอื่น-เงินงบประมาณงบอุดหนุนโอนไป สสจ./รพศ./รพท./รพช./รพ.สต.</t>
  </si>
  <si>
    <t>ค่าใช้จ่ายอื่น-เงินงบประมาณงบรายจ่ายอื่นโอนไป  สสจ./รพศ./รพท./รพช./รพ.สต.</t>
  </si>
  <si>
    <t>ค่าใช้จ่ายอื่น-เงินงบประมาณงบกลางโอนไป สสจ./รพศ. /รพท./รพช./ รพ.สต.</t>
  </si>
  <si>
    <t>ค่าใช้จ่ายอื่น-เงินนอกงบประมาณโอนไป สสจ./รพศ./รพท./รพช./รพ.สต.</t>
  </si>
  <si>
    <t>ค่าใช้จ่ายระหว่างหน่วยงาน - กรมบัญชีกลางโอนเงินนอกงบประมาณให้หน่วยงาน</t>
  </si>
  <si>
    <t>ค่าใช้จ่ายระหว่างหน่วยงาน -  หน่วยงานโอนเงินนอกงบประมาณให้กรมบัญชีกลาง</t>
  </si>
  <si>
    <t>ค่าใช้จ่ายระหว่างหน่วยงาน - รายได้แผ่นดินรอนำส่งคลัง</t>
  </si>
  <si>
    <t>เงินฝากคลัง - หน่วยเบิกจ่าย</t>
  </si>
  <si>
    <t>เงินฝากคลัง - หน่วยงานย่อย</t>
  </si>
  <si>
    <t>เงินฝากธนาคาร -  ในงบประมาณ</t>
  </si>
  <si>
    <t>เงินฝากธนาคาร - นอกงบประมาณ</t>
  </si>
  <si>
    <t>เงินฝากธนาคาร - นอกงบประมาณ กระแสรายวัน</t>
  </si>
  <si>
    <t>เงินฝากธนาคาร- นอกงบประมาณรอการจัดสรร กระแสรายวัน</t>
  </si>
  <si>
    <t>เงินฝากธนาคาร - นอกงบประมาณที่มีวัตถุประสงค์เฉพาะกระแสรายวัน</t>
  </si>
  <si>
    <t>เงินฝากธนาคาร - นอกงบประมาณ ออมทรัพย์</t>
  </si>
  <si>
    <t>เงินฝากธนาคาร - นอกงบประมาณรอการจัดสรรออมทรัพย์</t>
  </si>
  <si>
    <t>เงินฝากธนาคาร - นอกงบประมาณที่มีวัตถุประสงค์เฉพาะออมทรัพย์</t>
  </si>
  <si>
    <t>ลูกหนี้เงินยืม - เงินบำรุง</t>
  </si>
  <si>
    <t>ลูกหนี้เงินยืม - เงินศูนย์แพทย์ฯ</t>
  </si>
  <si>
    <t>ลูกหนี้เงินยืม - เงินประกันสุขภาพถ้วนหน้า</t>
  </si>
  <si>
    <t>ลูกหนี้เงินยืม - เงินกองทุนประกันสังคม</t>
  </si>
  <si>
    <t>ลูกหนี้เงินยืม - เงินกองทุนแรงงานต่างด้าว</t>
  </si>
  <si>
    <t>1102050101.102</t>
  </si>
  <si>
    <t>1102050101.103</t>
  </si>
  <si>
    <t>1102050101.104</t>
  </si>
  <si>
    <t>1102050101.105</t>
  </si>
  <si>
    <t>1102050101.109</t>
  </si>
  <si>
    <t>ลูกหนี้ - ระบบปฏิบัติการฉุกเฉิน</t>
  </si>
  <si>
    <t>1102050101.201</t>
  </si>
  <si>
    <t>1102050101.202</t>
  </si>
  <si>
    <t>ลูกหนี้ค่ารักษา UC - IP</t>
  </si>
  <si>
    <t>1102050101.203</t>
  </si>
  <si>
    <t>ลูกหนี้ค่ารักษา UC - OP นอก CUP (ในจังหวัดสังกัด สธ.)</t>
  </si>
  <si>
    <t>1102050101.204</t>
  </si>
  <si>
    <t>ลูกหนี้ค่ารักษา UC - OP นอก CUP (ต่างจังหวัดสังกัด สธ.)</t>
  </si>
  <si>
    <t>1102050101.209</t>
  </si>
  <si>
    <t>1102050101.216</t>
  </si>
  <si>
    <t>ลูกหนี้ค่ารักษา UC - OP บริการเฉพาะ (CR)</t>
  </si>
  <si>
    <t>1102050101.217</t>
  </si>
  <si>
    <t>ลูกหนี้ค่ารักษา UC - IP  บริการเฉพาะ (CR)</t>
  </si>
  <si>
    <t>1102050101.222</t>
  </si>
  <si>
    <t>ลูกหนี้ค่ารักษา OP - Refer</t>
  </si>
  <si>
    <t>1102050101.223</t>
  </si>
  <si>
    <t>ลูกหนี้ค่าบริการสาธารณสุขสำหรับโรคติดเชื้อไวรัสโคโรนา - OP จาก สปสช.</t>
  </si>
  <si>
    <t>1102050101.224</t>
  </si>
  <si>
    <t>ลูกหนี้ค่าบริการสาธารณสุขสำหรับโรคติดเชื้อไวรัสโคโรนา - IP จาก สปสช.</t>
  </si>
  <si>
    <t>1102050101.301</t>
  </si>
  <si>
    <t>ลูกหนี้ค่ารักษาประกันสังคม OP -เครือข่าย</t>
  </si>
  <si>
    <t>1102050101.302</t>
  </si>
  <si>
    <t>ลูกหนี้ค่ารักษาประกันสังคม IP - เครือข่าย</t>
  </si>
  <si>
    <t>1102050101.303</t>
  </si>
  <si>
    <t>ลูกหนี้ค่ารักษาประกันสังคม OP - นอกเครือข่าย สังกัด สป.สธ.</t>
  </si>
  <si>
    <t>1102050101.304</t>
  </si>
  <si>
    <t>ลูกหนี้ค่ารักษาประกันสังคม IP - นอกเครือข่าย สังกัด สป.สธ.</t>
  </si>
  <si>
    <t>1102050101.307</t>
  </si>
  <si>
    <t>ลูกหนี้ค่ารักษาประกันสังคม - กองทุนทดแทน</t>
  </si>
  <si>
    <t>1102050101.308</t>
  </si>
  <si>
    <t>1102050101.309</t>
  </si>
  <si>
    <t>ลูกหนี้ค่ารักษาประกันสังคม - ค่าใช้จ่ายสูง/อุบัติเหตุ/ฉุกเฉิน OP</t>
  </si>
  <si>
    <t>1102050101.310</t>
  </si>
  <si>
    <t>ลูกหนี้ค่ารักษาประกันสังคม - ค่าใช้จ่ายสูง IP</t>
  </si>
  <si>
    <t>1102050101.401</t>
  </si>
  <si>
    <t>1102050101.402</t>
  </si>
  <si>
    <t>ลูกหนี้ค่ารักษา - เบิกจ่ายตรงกรมบัญชีกลาง IP</t>
  </si>
  <si>
    <t>1102050101.501</t>
  </si>
  <si>
    <t>ลูกหนี้ค่ารักษา - คนต่างด้าวและแรงงานต่างด้าว OP</t>
  </si>
  <si>
    <t>1102050101.502</t>
  </si>
  <si>
    <t>ลูกหนี้ค่ารักษา - คนต่างด้าวและแรงงานต่างด้าว IP</t>
  </si>
  <si>
    <t>1102050101.503</t>
  </si>
  <si>
    <t>ลูกหนี้ค่ารักษา - คนต่างด้าวและแรงงานต่างด้าว OP นอก CUP</t>
  </si>
  <si>
    <t>1102050101.504</t>
  </si>
  <si>
    <t>ลูกหนี้ค่ารักษา - คนต่างด้าวและแรงงานต่างด้าว IP นอก CUP</t>
  </si>
  <si>
    <t>1102050101.505</t>
  </si>
  <si>
    <t>ลูกหนี้ค่ารักษา - คนต่างด้าวและแรงงานต่างด้าว เบิกจากส่วนกลาง OP</t>
  </si>
  <si>
    <t>1102050101.506</t>
  </si>
  <si>
    <t>ลูกหนี้ค่ารักษา - คนต่างด้าวและแรงงานต่างด้าวเบิกจากส่วนกลาง IP</t>
  </si>
  <si>
    <t>1102050101.701</t>
  </si>
  <si>
    <t>ลูกหนี้ค่ารักษา - บุคคลที่มีปัญหาสถานะและสิทธิ OP ใน CUP</t>
  </si>
  <si>
    <t>1102050101.702</t>
  </si>
  <si>
    <t>ลูกหนี้ค่ารักษา - บุคคลที่มีปัญหาสถานะและสิทธิ OP นอก CUP</t>
  </si>
  <si>
    <t>1102050101.703</t>
  </si>
  <si>
    <t>ลูกหนี้ค่ารักษาบุคคลที่มีปัญหาสถานะและสิทธิ - เบิกจากส่วนกลาง OP</t>
  </si>
  <si>
    <t>1102050101.704</t>
  </si>
  <si>
    <t>ลูกหนี้ค่ารักษาบุคคลที่มีปัญหาสถานะและสิทธิ - เบิกจากส่วนกลาง IP</t>
  </si>
  <si>
    <t>1102050102.102</t>
  </si>
  <si>
    <t>1102050102.103</t>
  </si>
  <si>
    <t>ลูกหนี้ค่าตรวจสุขภาพบุคคลภายนอก</t>
  </si>
  <si>
    <t>1102050102.104</t>
  </si>
  <si>
    <t>1102050102.105</t>
  </si>
  <si>
    <t>1102050102.106</t>
  </si>
  <si>
    <t>ลูกหนี้ค่ารักษา - ชำระเงิน OP</t>
  </si>
  <si>
    <t>1102050102.107</t>
  </si>
  <si>
    <t>ลูกหนี้ค่ารักษา - ชำระเงิน IP</t>
  </si>
  <si>
    <t>1102050102.108</t>
  </si>
  <si>
    <t>ลูกหนี้ค่ารักษา - เบิกต้นสังกัด OP</t>
  </si>
  <si>
    <t>1102050102.109</t>
  </si>
  <si>
    <t>ลูกหนี้ค่ารักษา - เบิกต้นสังกัด IP</t>
  </si>
  <si>
    <t>1102050102.110</t>
  </si>
  <si>
    <t>ลูกหนี้ค่ารักษา - เบิกจ่ายตรงหน่วยงานอื่น OP</t>
  </si>
  <si>
    <t>1102050102.111</t>
  </si>
  <si>
    <t>ลูกหนี้ค่ารักษา - เบิกจ่ายตรงหน่วยงานอื่น IP</t>
  </si>
  <si>
    <t>1102050102.201</t>
  </si>
  <si>
    <t>1102050102.301</t>
  </si>
  <si>
    <t>ลูกหนี้ค่ารักษาประกันสังคม OP - นอกเครือข่าย ต่างสังกัด สป.สธ.</t>
  </si>
  <si>
    <t>1102050102.302</t>
  </si>
  <si>
    <t>ลูกหนี้ค่ารักษาประกันสังคม IP - นอกเครือข่าย ต่างสังกัด สป.สธ.</t>
  </si>
  <si>
    <t>1102050102.602</t>
  </si>
  <si>
    <t>ลูกหนี้ค่ารักษา - พรบ.รถ OP</t>
  </si>
  <si>
    <t>1102050102.603</t>
  </si>
  <si>
    <t>ลูกหนี้ค่ารักษา - พรบ.รถ IP</t>
  </si>
  <si>
    <t>1102050102.801</t>
  </si>
  <si>
    <t>ลูกหนี้ค่ารักษา - เบิกจ่ายตรง อปท. OP</t>
  </si>
  <si>
    <t>1102050102.802</t>
  </si>
  <si>
    <t>ลูกหนี้ค่ารักษา - เบิกจ่ายตรง อปท. IP</t>
  </si>
  <si>
    <t>1102050102.803</t>
  </si>
  <si>
    <t>ลูกหนี้ค่ารักษา - เบิกจ่ายตรง อปท.รูปแบบพิเศษ OP</t>
  </si>
  <si>
    <t>1102050102.804</t>
  </si>
  <si>
    <t>ลูกหนี้ค่ารักษา - เบิกจ่ายตรงอปท.รูปแบบพิเศษ IP</t>
  </si>
  <si>
    <t>รายได้ค้างรับ - หน่วยงานภาครัฐ</t>
  </si>
  <si>
    <t>รายได้ค้างรับ - บุคคลภายนอก</t>
  </si>
  <si>
    <t>รายได้ค้างรับส่วนต่างค่ารักษาที่ต่ำกว่า OP - Non UC</t>
  </si>
  <si>
    <t>รายได้ค้างรับส่วนต่างค่ารักษาที่ต่ำกว่า IP - Non UC</t>
  </si>
  <si>
    <t>รายได้ค้างรับส่วนต่างค่ารักษาที่ต่ำกว่า OP - UC</t>
  </si>
  <si>
    <t>รายได้ค้างรับส่วนต่างค่ารักษาที่ต่ำกว่า IP - UC</t>
  </si>
  <si>
    <t>ค่าเผื่อหนี้สงสัยจะสูญ - ลูกหนี้ค่าสิ่งส่งตรวจหน่วยงานภาครัฐ</t>
  </si>
  <si>
    <t>ค่าเผื่อหนี้สงสัยจะสูญ - ลูกหนี้ค่าวัสดุ/อุปกรณ์/น้ำยา หน่วยงานภาครัฐ</t>
  </si>
  <si>
    <t>1102050123.106</t>
  </si>
  <si>
    <t>ค่าเผื่อหนี้สงสัยจะสูญ - ลูกหนี้ค่าสินค้าหน่วยงานภาครัฐ</t>
  </si>
  <si>
    <t>ค่าเผื่อหนี้สงสัยจะสูญ - ลูกหนี้ค่ารักษาชำระเงิน OP</t>
  </si>
  <si>
    <t>ค่าเผื่อหนี้สงสัยจะสูญ - ลูกหนี้ค่ารักษาชำระเงิน IP</t>
  </si>
  <si>
    <t>1102050123.203</t>
  </si>
  <si>
    <t>ค่าเผื่อหนี้สงสัยจะสูญ - ลูกหนี้ค่ารักษา UC- OP นอก CUP (ในจังหวัด)</t>
  </si>
  <si>
    <t>1102050123.205</t>
  </si>
  <si>
    <t>ค่าเผื่อหนี้สงสัยจะสูญ - ลูกหนี้ค่ารักษา UC- OP นอก CUP (นอกจังหวัด)</t>
  </si>
  <si>
    <t>ค้างรับจากกรมบัญชีกลาง - หน่วยเบิกจ่าย</t>
  </si>
  <si>
    <t>ลูกหนี้อื่น</t>
  </si>
  <si>
    <t>เจ้าหนี้การค้าบุคคลภายนอก - วัสดุเภสัชกรรม(กรมบัญชีกลางจ่ายตรงผู้ขาย)</t>
  </si>
  <si>
    <t>เจ้าหนี้การค้าบุคคลภายนอก -  วัสดุทันตกรรม(กรมบัญชีกลางจ่ายตรงผู้ขาย)</t>
  </si>
  <si>
    <t>เจ้าหนี้การค้าบุคคลภายนอก- วัสดุเอกซเรย์(กรมบัญชีกลางจ่ายตรงผู้ขาย)</t>
  </si>
  <si>
    <t>เจ้าหนี้หน่วยงานภาครัฐ - วัสดุการแพทย์ทั่วไป (กรมบัญชีกลางจ่ายตรงให้ผู้ขายที่เป็นรัฐวิสาหกิจหรือ หน่วยงานของรัฐ)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</si>
  <si>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(กรมบัญชีกลางจ่ายตรงให้ผู้ขายที่เป็นรัฐวิสาหกิจหรือหน่วยงานของรัฐ)</t>
  </si>
  <si>
    <t>เจ้าหนี้หน่วยงานภาครัฐ-อื่น (กรมบัญชีกลางจ่ายตรงให้ผู้ขายที่เป็นรัฐวิสาหกิจหรือหน่วยงานของรัฐ)</t>
  </si>
  <si>
    <t>เจ้าหนี้หน่วยงานภาครัฐ-วัสดุเภสัชกรรม(กรมบัญชีกลางจ่ายตรงให้ผู้ขายที่เป็นรัฐวิสาหกิจหรือ หน่วยงานของรัฐ)</t>
  </si>
  <si>
    <t>เจ้าหนี้หน่วยงานภาครัฐ-วัสดุทันตกรรม (กรมบัญชีกลางจ่ายตรงให้ผู้ขายที่เป็นรัฐวิสาหกิจหรือหน่วยงานของรัฐ)</t>
  </si>
  <si>
    <t>เจ้าหนี้หน่วยงานภาครัฐ-วัสดุเอกซเรย์(กรมบัญชีกลางจ่ายตรงให้ผู้ขายที่เป็นรัฐวิสาหกิจหรือ หน่วยงานของรัฐ)</t>
  </si>
  <si>
    <t>เจ้าหนี้-ค่าจ้างเหมาตรวจห้องปฏิบัติการ (LAB)</t>
  </si>
  <si>
    <t>เจ้าหนี้-ค่าตรวจเอกซเรย์ (X-Ray)</t>
  </si>
  <si>
    <t>เจ้าหนี้ค่ารักษา OP-UC นอก CUP (ต่างจังหวัดสังกัด สธ.)</t>
  </si>
  <si>
    <t>เจ้าหนี้ค่ารักษา OP-UC นอกสังกัด สป.สธ.</t>
  </si>
  <si>
    <t>เจ้าหนี้ค่ารักษา -แรงงานต่างด้าว ในสังกัด สธ.</t>
  </si>
  <si>
    <t>เจ้าหนี้ค่ารักษา -แรงงานต่างด้าวนอกสังกัด สธ.</t>
  </si>
  <si>
    <t>เจ้าหนี้ค่ารักษา -บุคคลที่มีปัญหาสถานะและสิทธินอก CUP</t>
  </si>
  <si>
    <t>ค่าใช้จ่ายค้างจ่ายอื่น-หน่วยงานภาครัฐ</t>
  </si>
  <si>
    <t>ค่าตอบแทนในการปฏิบัติงานของเจ้าหน้าที่ (บริการ) ค้างจ่าย</t>
  </si>
  <si>
    <t>ค่าตอบแทนเงินเพิ่มพิเศษสำหรับผู้ปฏิบัติงานด้านการสาธารณสุข (พ.ต.ส.) เงินนอกงบประมาณค้างจ่าย</t>
  </si>
  <si>
    <t>เงินรับฝากหักจากเงินเดือน</t>
  </si>
  <si>
    <t>เงินสมทบประกันสังคมส่วนของลูกจ้าง  (เงินงบประมาณ)</t>
  </si>
  <si>
    <t>เงินสมทบประกันสังคมส่วนของลูกจ้าง(เงินนอกงบประมาณ)</t>
  </si>
  <si>
    <t>เงินรับฝากกองทุน UC</t>
  </si>
  <si>
    <t>เงินรับฝากกองทุนแรงงานต่างด้าว-     ค่าบริหารจัดการ</t>
  </si>
  <si>
    <t>เงินประกันอื่น - เงินประกันผลงาน</t>
  </si>
  <si>
    <t>มูลค่าการจัดซื้อปี 2564</t>
  </si>
  <si>
    <t>ทุนสำรองสุทธิ (Networking Capital) ณ 30 ก.ย.2563</t>
  </si>
  <si>
    <t>เงินบำรุงคงเหลือ ณ 30 ก.ย.2563</t>
  </si>
  <si>
    <t>หนี้สินและภาระผูกพัน ณ 30 ก.ย.2563</t>
  </si>
  <si>
    <t>เงินบำรุงคงเหลือ (หักภาระผูกพัน) ณ 30 ก.ย.2563</t>
  </si>
  <si>
    <t>รวมภาระหนี้สิน ปี 2564</t>
  </si>
  <si>
    <t>ประมาณการจ่ายชำระหนี้ปี 2564</t>
  </si>
  <si>
    <t>รวมลูกหนี้ปี 2564</t>
  </si>
  <si>
    <t>ประมาณการลูกหนี้ที่เรียกเก็บได้ปี 2564</t>
  </si>
  <si>
    <t>จัดซื้อ จัดหาด้วยเงินบำรุงของ รพ. ปี 2564</t>
  </si>
  <si>
    <t>จัดซื้อ จัดหาด้วยงบค่าเสื่อม UC ของ รพ. ปี 2564</t>
  </si>
  <si>
    <t>จัดซื้อ จัดหาด้วยเงินงบประมาณ ของ รพ. ปี 2564</t>
  </si>
  <si>
    <t>จัดซื้อ จัดหาด้วยเงินบริจาค ของ รพ. ปี 2564</t>
  </si>
  <si>
    <t>จัดซื้อ จัดหาด้วยเงินบริจาค ของ รพ.ก่อนปี 2564</t>
  </si>
  <si>
    <t>นายสุรสิทธิ์ จิตรพิทักษ์เลิศ</t>
  </si>
  <si>
    <t>นายแพทย์ทนง วีระแสงพงษ์</t>
  </si>
  <si>
    <t>นายแพทย์จตุนิษฐ์ อัคคะปัญญาพงศ์</t>
  </si>
  <si>
    <t>นายแพทย์อิทธิพล อุดตมะปัญญา</t>
  </si>
  <si>
    <t>นายแพทย์ยุทธพงษ์ ศรีมงคล</t>
  </si>
  <si>
    <t>นายแพทย์เอกชัย ยอดขาว</t>
  </si>
  <si>
    <t>ปีงบประมาณ 2563  ประจำเดือน กันยายน  2563</t>
  </si>
  <si>
    <t>หมายเหตุ : ใช้ข้อมูลจาก http://hfo63.cfo.in.th/ ณ วันที่  18  ตุลาคม  2563</t>
  </si>
  <si>
    <t>ปชช=127,914</t>
  </si>
  <si>
    <t>ปชช UC=84,389</t>
  </si>
  <si>
    <t>OFC=8,093</t>
  </si>
  <si>
    <t>SSS=23,346</t>
  </si>
  <si>
    <t>ปชช=36,682</t>
  </si>
  <si>
    <t>ปชช UC=28,773</t>
  </si>
  <si>
    <t>OFC=1,447</t>
  </si>
  <si>
    <t>SSS=6,134</t>
  </si>
  <si>
    <t>ปชช=53,142</t>
  </si>
  <si>
    <t>ปชช UC=40,595</t>
  </si>
  <si>
    <t>OFC=2,341</t>
  </si>
  <si>
    <t>SSS=10,237</t>
  </si>
  <si>
    <t>ปชช=64,652</t>
  </si>
  <si>
    <t>ปชช UC=47,523</t>
  </si>
  <si>
    <t>OFC=2,677</t>
  </si>
  <si>
    <t>SSS=10,765</t>
  </si>
  <si>
    <t>ปชช=77,384</t>
  </si>
  <si>
    <t>ปชช UC=56,280</t>
  </si>
  <si>
    <t>OFC=4,646</t>
  </si>
  <si>
    <t>SSS=16,591</t>
  </si>
  <si>
    <t>ปชช=96,241</t>
  </si>
  <si>
    <t>ปชช UC=62,693</t>
  </si>
  <si>
    <t>OFC=7,627</t>
  </si>
  <si>
    <t>SSS=13,872</t>
  </si>
  <si>
    <t>ปชช=56,712</t>
  </si>
  <si>
    <t>ปชช UC=43,581</t>
  </si>
  <si>
    <t>OFC=1,730</t>
  </si>
  <si>
    <t>SSS=10,953</t>
  </si>
  <si>
    <t>ปชช=34,547</t>
  </si>
  <si>
    <t>ปชช UC=26,996</t>
  </si>
  <si>
    <t>OFC=1,167</t>
  </si>
  <si>
    <t>SSS=6,426</t>
  </si>
  <si>
    <t>ปชช=24,266</t>
  </si>
  <si>
    <t>ปชช UC=19,669</t>
  </si>
  <si>
    <t>OFC=1,343</t>
  </si>
  <si>
    <t>SSS=4,681</t>
  </si>
  <si>
    <t>รพท.S &gt;=400</t>
  </si>
  <si>
    <t>รพท.S &gt;400</t>
  </si>
  <si>
    <t>รพช.F2 =30,000-=60,000</t>
  </si>
  <si>
    <t>ServBed =404 เตียงตามจริง</t>
  </si>
  <si>
    <t>ServBed =36 เตียงตามจริง</t>
  </si>
  <si>
    <t>ServBed =46 เตียงตามจริง</t>
  </si>
  <si>
    <t>ServBed =84 เตียงตามจริง</t>
  </si>
  <si>
    <t>ServBed = 150 เตียงตามกรอบ</t>
  </si>
  <si>
    <t>ServBed =156 เตียงตามจริง</t>
  </si>
  <si>
    <t>ServBed = 23 เตียงตามจริง</t>
  </si>
  <si>
    <t>ServBed =  9 เตียงตามจริง</t>
  </si>
  <si>
    <t>รายละเอียดผลการดำเนินงาน รายได้- ควบคุมค่าใช้จ่าย ปี 2564</t>
  </si>
  <si>
    <t>1101020501.103</t>
  </si>
  <si>
    <t>เงินฝากคลัง - ที่มีวัตถุประสงค์เฉพาะ</t>
  </si>
  <si>
    <t>ปีงบประมาณ 2564  ประจำเดือน  กุมภาพันธ์   2564</t>
  </si>
  <si>
    <t>ประจำเดือน กุมภาพันธ์  2564 ใช้ข้อมูลจาก http://hfo64.cfo.in.th/  ณ วันที่  19 มีนาคม  2564</t>
  </si>
  <si>
    <t>ปีงบประมาณ 2564  ประจำเดือน กุมภาพันธ์ 2564</t>
  </si>
  <si>
    <t>Risk score ก.พ. 64 = 0B</t>
  </si>
  <si>
    <t>Risk score ก.พ. 64 = 0B-</t>
  </si>
  <si>
    <t>Risk score ก.พ. 64 = 0C</t>
  </si>
  <si>
    <t>Risk score ก.พ. 64  = 0B-</t>
  </si>
  <si>
    <t>Risk score ก.พ. 64 = 0C-</t>
  </si>
  <si>
    <t>เฉลี่ย 5 เดือน</t>
  </si>
  <si>
    <t>เดือน ก.พ.2564</t>
  </si>
  <si>
    <t xml:space="preserve">             : 2. ใช้ข้อมูลจาก http://hfo64.cfo.in.th/ ณ  วันที่  19 มีนาคม 2564</t>
  </si>
  <si>
    <t xml:space="preserve">               : 2. ใช้ข้อมูลจาก http://hfo64.cfo.in.th/ ณ  วันที่  19 มีนาคม 2564</t>
  </si>
  <si>
    <t>หมายเหตุ : ใช้ข้อมูลจาก http://hfo64.cfo.in.th/  ณ  วันที่  19  มีนาคม2564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</si>
</sst>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&quot; &quot;#,##0.00&quot; &quot;;&quot;-&quot;#,##0.00&quot; &quot;;&quot; -&quot;00&quot; &quot;;&quot; &quot;@&quot; &quot;"/>
    <numFmt numFmtId="188" formatCode="#,##0.00_ ;[Red]\-#,##0.00\ "/>
    <numFmt numFmtId="189" formatCode="#,##0.00_ ;\-#,##0.00\ "/>
    <numFmt numFmtId="190" formatCode="0.000"/>
    <numFmt numFmtId="191" formatCode="[$-D00041E]0.#"/>
    <numFmt numFmtId="192" formatCode="_(* #,##0.00_);_(* \(#,##0.00\);_(* &quot;-&quot;??_);_(@_)"/>
  </numFmts>
  <fonts count="9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indexed="8"/>
      <name val="Arial"/>
      <family val="2"/>
    </font>
    <font>
      <b/>
      <sz val="10"/>
      <color rgb="FF000000"/>
      <name val="Tahoma"/>
      <family val="2"/>
      <scheme val="minor"/>
    </font>
    <font>
      <sz val="11"/>
      <name val="Tahoma"/>
      <family val="2"/>
      <scheme val="minor"/>
    </font>
    <font>
      <sz val="10"/>
      <color theme="1"/>
      <name val="THSarabunNew"/>
    </font>
    <font>
      <sz val="10"/>
      <name val="THSarabunNew"/>
    </font>
    <font>
      <sz val="10"/>
      <color theme="0" tint="-4.9989318521683403E-2"/>
      <name val="THSarabunNew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0"/>
      <color indexed="8"/>
      <name val="Tahoma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5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1"/>
      <color rgb="FF000000"/>
      <name val="THSarabunNew"/>
    </font>
    <font>
      <sz val="8"/>
      <name val="Tahoma"/>
      <family val="2"/>
      <charset val="22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87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21" fillId="20" borderId="16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35" fillId="0" borderId="0"/>
    <xf numFmtId="0" fontId="44" fillId="0" borderId="0"/>
    <xf numFmtId="0" fontId="35" fillId="0" borderId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191" fontId="52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191" fontId="52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191" fontId="52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191" fontId="52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191" fontId="52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191" fontId="52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191" fontId="52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191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191" fontId="52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191" fontId="52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191" fontId="52" fillId="8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191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191" fontId="54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191" fontId="54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191" fontId="54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191" fontId="54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191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191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191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191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191" fontId="54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191" fontId="54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191" fontId="54" fillId="14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191" fontId="54" fillId="19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191" fontId="56" fillId="3" borderId="0" applyNumberFormat="0" applyBorder="0" applyAlignment="0" applyProtection="0"/>
    <xf numFmtId="0" fontId="57" fillId="20" borderId="9" applyNumberFormat="0" applyAlignment="0" applyProtection="0"/>
    <xf numFmtId="0" fontId="57" fillId="20" borderId="9" applyNumberFormat="0" applyAlignment="0" applyProtection="0"/>
    <xf numFmtId="191" fontId="58" fillId="20" borderId="9" applyNumberFormat="0" applyAlignment="0" applyProtection="0"/>
    <xf numFmtId="0" fontId="59" fillId="21" borderId="10" applyNumberFormat="0" applyAlignment="0" applyProtection="0"/>
    <xf numFmtId="0" fontId="59" fillId="21" borderId="10" applyNumberFormat="0" applyAlignment="0" applyProtection="0"/>
    <xf numFmtId="191" fontId="60" fillId="21" borderId="10" applyNumberFormat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2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2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1" fontId="65" fillId="0" borderId="0" applyNumberFormat="0" applyFill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191" fontId="67" fillId="4" borderId="0" applyNumberFormat="0" applyBorder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191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191" fontId="71" fillId="0" borderId="12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191" fontId="73" fillId="0" borderId="13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91" fontId="73" fillId="0" borderId="0" applyNumberFormat="0" applyFill="0" applyBorder="0" applyAlignment="0" applyProtection="0"/>
    <xf numFmtId="0" fontId="74" fillId="7" borderId="9" applyNumberFormat="0" applyAlignment="0" applyProtection="0"/>
    <xf numFmtId="0" fontId="74" fillId="7" borderId="9" applyNumberFormat="0" applyAlignment="0" applyProtection="0"/>
    <xf numFmtId="191" fontId="75" fillId="7" borderId="9" applyNumberFormat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191" fontId="77" fillId="0" borderId="14" applyNumberFormat="0" applyFill="0" applyAlignment="0" applyProtection="0"/>
    <xf numFmtId="0" fontId="78" fillId="22" borderId="0" applyNumberFormat="0" applyBorder="0" applyAlignment="0" applyProtection="0"/>
    <xf numFmtId="0" fontId="78" fillId="22" borderId="0" applyNumberFormat="0" applyBorder="0" applyAlignment="0" applyProtection="0"/>
    <xf numFmtId="191" fontId="79" fillId="22" borderId="0" applyNumberFormat="0" applyBorder="0" applyAlignment="0" applyProtection="0"/>
    <xf numFmtId="0" fontId="80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80" fillId="0" borderId="0"/>
    <xf numFmtId="0" fontId="80" fillId="0" borderId="0"/>
    <xf numFmtId="0" fontId="5" fillId="0" borderId="0"/>
    <xf numFmtId="0" fontId="5" fillId="0" borderId="0"/>
    <xf numFmtId="0" fontId="5" fillId="0" borderId="0"/>
    <xf numFmtId="0" fontId="80" fillId="0" borderId="0"/>
    <xf numFmtId="0" fontId="1" fillId="0" borderId="0"/>
    <xf numFmtId="0" fontId="62" fillId="0" borderId="0"/>
    <xf numFmtId="0" fontId="8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1" fillId="0" borderId="0" applyFill="0" applyProtection="0"/>
    <xf numFmtId="0" fontId="7" fillId="0" borderId="0"/>
    <xf numFmtId="191" fontId="8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80" fillId="0" borderId="0"/>
    <xf numFmtId="0" fontId="5" fillId="0" borderId="0"/>
    <xf numFmtId="0" fontId="80" fillId="0" borderId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191" fontId="51" fillId="23" borderId="15" applyNumberFormat="0" applyFont="0" applyAlignment="0" applyProtection="0"/>
    <xf numFmtId="191" fontId="51" fillId="23" borderId="15" applyNumberFormat="0" applyFont="0" applyAlignment="0" applyProtection="0"/>
    <xf numFmtId="0" fontId="83" fillId="20" borderId="16" applyNumberFormat="0" applyAlignment="0" applyProtection="0"/>
    <xf numFmtId="0" fontId="83" fillId="20" borderId="16" applyNumberFormat="0" applyAlignment="0" applyProtection="0"/>
    <xf numFmtId="191" fontId="84" fillId="20" borderId="16" applyNumberFormat="0" applyAlignment="0" applyProtection="0"/>
    <xf numFmtId="9" fontId="6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91" fontId="87" fillId="0" borderId="0" applyNumberFormat="0" applyFill="0" applyBorder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191" fontId="89" fillId="0" borderId="17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91" fontId="9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2" fillId="0" borderId="0"/>
    <xf numFmtId="0" fontId="62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2" fillId="0" borderId="0"/>
    <xf numFmtId="0" fontId="35" fillId="0" borderId="0"/>
    <xf numFmtId="0" fontId="5" fillId="0" borderId="0"/>
    <xf numFmtId="9" fontId="1" fillId="0" borderId="0" applyFont="0" applyFill="0" applyBorder="0" applyAlignment="0" applyProtection="0"/>
  </cellStyleXfs>
  <cellXfs count="545">
    <xf numFmtId="0" fontId="0" fillId="0" borderId="0" xfId="0"/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vertical="center"/>
    </xf>
    <xf numFmtId="4" fontId="26" fillId="0" borderId="8" xfId="0" applyNumberFormat="1" applyFont="1" applyBorder="1" applyAlignment="1">
      <alignment horizontal="right" vertical="center" wrapText="1"/>
    </xf>
    <xf numFmtId="0" fontId="27" fillId="0" borderId="8" xfId="0" applyFont="1" applyBorder="1" applyAlignment="1">
      <alignment horizontal="lef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7" fillId="0" borderId="8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shrinkToFit="1"/>
    </xf>
    <xf numFmtId="43" fontId="31" fillId="0" borderId="4" xfId="1" applyFont="1" applyBorder="1" applyAlignment="1">
      <alignment horizontal="center" vertical="center" shrinkToFit="1"/>
    </xf>
    <xf numFmtId="43" fontId="31" fillId="0" borderId="2" xfId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43" fontId="31" fillId="0" borderId="5" xfId="1" applyFont="1" applyBorder="1" applyAlignment="1">
      <alignment horizontal="center" vertical="center" shrinkToFit="1"/>
    </xf>
    <xf numFmtId="43" fontId="31" fillId="0" borderId="0" xfId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shrinkToFit="1"/>
    </xf>
    <xf numFmtId="49" fontId="31" fillId="0" borderId="24" xfId="0" applyNumberFormat="1" applyFont="1" applyFill="1" applyBorder="1" applyAlignment="1">
      <alignment horizontal="center" vertical="center" shrinkToFit="1"/>
    </xf>
    <xf numFmtId="49" fontId="31" fillId="0" borderId="27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 wrapText="1"/>
    </xf>
    <xf numFmtId="4" fontId="26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4" fontId="27" fillId="0" borderId="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43" fontId="26" fillId="0" borderId="0" xfId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28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0" fontId="31" fillId="0" borderId="7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/>
    <xf numFmtId="0" fontId="26" fillId="0" borderId="0" xfId="0" applyFont="1" applyAlignment="1">
      <alignment horizontal="right" indent="1"/>
    </xf>
    <xf numFmtId="0" fontId="2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6" fillId="0" borderId="8" xfId="2" applyFont="1" applyBorder="1" applyAlignment="1">
      <alignment vertical="center"/>
    </xf>
    <xf numFmtId="0" fontId="29" fillId="0" borderId="8" xfId="2" applyFont="1" applyBorder="1" applyAlignment="1">
      <alignment horizontal="left" vertical="center" wrapText="1"/>
    </xf>
    <xf numFmtId="0" fontId="36" fillId="0" borderId="8" xfId="2" applyFont="1" applyBorder="1" applyAlignment="1">
      <alignment horizontal="left" vertical="center" wrapText="1"/>
    </xf>
    <xf numFmtId="0" fontId="30" fillId="0" borderId="0" xfId="2" applyFont="1" applyAlignment="1">
      <alignment vertical="center"/>
    </xf>
    <xf numFmtId="0" fontId="29" fillId="0" borderId="0" xfId="2" applyFont="1" applyFill="1" applyAlignment="1">
      <alignment vertical="center"/>
    </xf>
    <xf numFmtId="4" fontId="30" fillId="0" borderId="0" xfId="2" applyNumberFormat="1" applyFont="1" applyFill="1" applyAlignment="1">
      <alignment vertical="center"/>
    </xf>
    <xf numFmtId="4" fontId="30" fillId="0" borderId="0" xfId="2" applyNumberFormat="1" applyFont="1" applyFill="1" applyBorder="1" applyAlignment="1">
      <alignment horizontal="right" vertical="top" wrapText="1"/>
    </xf>
    <xf numFmtId="0" fontId="30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43" fontId="27" fillId="0" borderId="3" xfId="1" applyFont="1" applyBorder="1" applyAlignment="1">
      <alignment vertical="center" wrapText="1"/>
    </xf>
    <xf numFmtId="43" fontId="27" fillId="0" borderId="29" xfId="1" applyFont="1" applyBorder="1" applyAlignment="1">
      <alignment vertical="center" wrapText="1"/>
    </xf>
    <xf numFmtId="43" fontId="26" fillId="0" borderId="29" xfId="1" applyFont="1" applyBorder="1" applyAlignment="1">
      <alignment vertical="center"/>
    </xf>
    <xf numFmtId="43" fontId="26" fillId="0" borderId="28" xfId="1" applyFont="1" applyBorder="1" applyAlignment="1">
      <alignment vertical="center"/>
    </xf>
    <xf numFmtId="43" fontId="26" fillId="0" borderId="8" xfId="1" applyFont="1" applyBorder="1" applyAlignment="1">
      <alignment vertical="center"/>
    </xf>
    <xf numFmtId="43" fontId="26" fillId="0" borderId="0" xfId="0" applyNumberFormat="1" applyFont="1" applyAlignment="1" applyProtection="1">
      <alignment vertical="center"/>
      <protection locked="0"/>
    </xf>
    <xf numFmtId="4" fontId="26" fillId="0" borderId="0" xfId="1" applyNumberFormat="1" applyFont="1" applyAlignment="1">
      <alignment vertical="center"/>
    </xf>
    <xf numFmtId="4" fontId="26" fillId="0" borderId="8" xfId="1" applyNumberFormat="1" applyFont="1" applyBorder="1" applyAlignment="1">
      <alignment vertical="center" wrapText="1"/>
    </xf>
    <xf numFmtId="0" fontId="27" fillId="25" borderId="8" xfId="0" applyFont="1" applyFill="1" applyBorder="1" applyAlignment="1">
      <alignment horizontal="left" vertical="center" wrapText="1"/>
    </xf>
    <xf numFmtId="4" fontId="27" fillId="25" borderId="8" xfId="0" applyNumberFormat="1" applyFont="1" applyFill="1" applyBorder="1" applyAlignment="1">
      <alignment horizontal="right" vertical="center" wrapText="1"/>
    </xf>
    <xf numFmtId="4" fontId="31" fillId="25" borderId="8" xfId="0" applyNumberFormat="1" applyFont="1" applyFill="1" applyBorder="1" applyAlignment="1">
      <alignment vertical="center" wrapText="1"/>
    </xf>
    <xf numFmtId="43" fontId="31" fillId="25" borderId="8" xfId="0" applyNumberFormat="1" applyFont="1" applyFill="1" applyBorder="1" applyAlignment="1">
      <alignment vertical="center" wrapText="1"/>
    </xf>
    <xf numFmtId="43" fontId="31" fillId="25" borderId="8" xfId="1" applyFont="1" applyFill="1" applyBorder="1" applyAlignment="1">
      <alignment vertical="center" wrapText="1"/>
    </xf>
    <xf numFmtId="0" fontId="31" fillId="25" borderId="8" xfId="0" applyFont="1" applyFill="1" applyBorder="1" applyAlignment="1">
      <alignment horizontal="center" vertical="center" wrapText="1"/>
    </xf>
    <xf numFmtId="4" fontId="27" fillId="25" borderId="8" xfId="0" applyNumberFormat="1" applyFont="1" applyFill="1" applyBorder="1" applyAlignment="1">
      <alignment vertical="center" wrapText="1"/>
    </xf>
    <xf numFmtId="0" fontId="27" fillId="25" borderId="8" xfId="0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horizontal="right" vertical="top" wrapText="1"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top" shrinkToFit="1"/>
    </xf>
    <xf numFmtId="0" fontId="31" fillId="0" borderId="0" xfId="0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right" vertical="top" wrapText="1"/>
    </xf>
    <xf numFmtId="188" fontId="31" fillId="0" borderId="8" xfId="0" applyNumberFormat="1" applyFont="1" applyBorder="1" applyAlignment="1">
      <alignment vertical="top"/>
    </xf>
    <xf numFmtId="188" fontId="31" fillId="0" borderId="0" xfId="0" applyNumberFormat="1" applyFont="1" applyBorder="1" applyAlignment="1">
      <alignment vertical="top"/>
    </xf>
    <xf numFmtId="0" fontId="26" fillId="0" borderId="8" xfId="0" applyFont="1" applyBorder="1" applyAlignment="1">
      <alignment horizontal="left" vertical="center" wrapText="1"/>
    </xf>
    <xf numFmtId="0" fontId="27" fillId="0" borderId="0" xfId="0" applyFont="1"/>
    <xf numFmtId="0" fontId="27" fillId="0" borderId="8" xfId="2" applyFont="1" applyBorder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4" fontId="27" fillId="0" borderId="8" xfId="0" applyNumberFormat="1" applyFont="1" applyBorder="1" applyAlignment="1">
      <alignment vertical="center"/>
    </xf>
    <xf numFmtId="0" fontId="38" fillId="0" borderId="0" xfId="0" applyFont="1"/>
    <xf numFmtId="0" fontId="39" fillId="0" borderId="0" xfId="0" applyFont="1" applyAlignment="1">
      <alignment horizontal="center" vertical="center" shrinkToFit="1"/>
    </xf>
    <xf numFmtId="0" fontId="40" fillId="0" borderId="0" xfId="0" applyFont="1" applyFill="1"/>
    <xf numFmtId="0" fontId="26" fillId="26" borderId="0" xfId="0" applyFont="1" applyFill="1"/>
    <xf numFmtId="0" fontId="29" fillId="26" borderId="0" xfId="2" applyFont="1" applyFill="1" applyAlignment="1">
      <alignment vertical="center"/>
    </xf>
    <xf numFmtId="0" fontId="28" fillId="26" borderId="0" xfId="0" applyFont="1" applyFill="1"/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vertical="top"/>
      <protection locked="0"/>
    </xf>
    <xf numFmtId="0" fontId="42" fillId="0" borderId="8" xfId="0" applyFont="1" applyBorder="1" applyAlignment="1" applyProtection="1">
      <alignment vertical="top" wrapText="1"/>
      <protection locked="0"/>
    </xf>
    <xf numFmtId="0" fontId="43" fillId="0" borderId="8" xfId="0" applyFont="1" applyBorder="1" applyAlignment="1" applyProtection="1">
      <alignment vertical="top" wrapText="1"/>
      <protection locked="0"/>
    </xf>
    <xf numFmtId="0" fontId="47" fillId="34" borderId="8" xfId="0" applyFont="1" applyFill="1" applyBorder="1" applyAlignment="1" applyProtection="1">
      <alignment vertical="top" wrapText="1"/>
      <protection locked="0"/>
    </xf>
    <xf numFmtId="0" fontId="47" fillId="35" borderId="8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 applyProtection="1">
      <alignment horizontal="center" vertical="top"/>
      <protection locked="0"/>
    </xf>
    <xf numFmtId="0" fontId="47" fillId="0" borderId="0" xfId="0" applyFont="1" applyAlignment="1" applyProtection="1">
      <alignment vertical="top"/>
      <protection locked="0"/>
    </xf>
    <xf numFmtId="0" fontId="42" fillId="0" borderId="0" xfId="0" applyFont="1" applyAlignment="1" applyProtection="1">
      <alignment vertical="top" wrapText="1"/>
      <protection locked="0"/>
    </xf>
    <xf numFmtId="4" fontId="26" fillId="0" borderId="8" xfId="0" applyNumberFormat="1" applyFont="1" applyBorder="1" applyAlignment="1" applyProtection="1">
      <alignment vertical="top" wrapText="1"/>
    </xf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33" fillId="0" borderId="23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32" fillId="0" borderId="8" xfId="0" applyFont="1" applyBorder="1" applyAlignment="1">
      <alignment horizontal="right" vertical="top" wrapText="1"/>
    </xf>
    <xf numFmtId="0" fontId="32" fillId="0" borderId="0" xfId="0" applyFont="1"/>
    <xf numFmtId="43" fontId="27" fillId="0" borderId="0" xfId="1" applyFont="1" applyBorder="1" applyAlignment="1">
      <alignment horizontal="left" vertical="center" indent="1"/>
    </xf>
    <xf numFmtId="4" fontId="27" fillId="0" borderId="0" xfId="0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center" vertical="top"/>
    </xf>
    <xf numFmtId="4" fontId="26" fillId="0" borderId="8" xfId="0" applyNumberFormat="1" applyFont="1" applyBorder="1" applyAlignment="1" applyProtection="1">
      <alignment vertical="center"/>
      <protection locked="0"/>
    </xf>
    <xf numFmtId="0" fontId="46" fillId="0" borderId="0" xfId="0" applyFont="1" applyAlignment="1" applyProtection="1">
      <alignment vertical="top"/>
      <protection locked="0"/>
    </xf>
    <xf numFmtId="0" fontId="47" fillId="34" borderId="0" xfId="0" applyFont="1" applyFill="1" applyAlignment="1" applyProtection="1">
      <alignment vertical="top"/>
      <protection locked="0"/>
    </xf>
    <xf numFmtId="0" fontId="47" fillId="34" borderId="0" xfId="0" applyFont="1" applyFill="1" applyAlignment="1" applyProtection="1">
      <alignment horizontal="center" vertical="top"/>
      <protection locked="0"/>
    </xf>
    <xf numFmtId="0" fontId="47" fillId="0" borderId="0" xfId="0" applyFont="1" applyAlignment="1" applyProtection="1">
      <alignment horizontal="right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8" xfId="0" applyFont="1" applyBorder="1" applyAlignment="1" applyProtection="1">
      <alignment horizontal="center" vertical="top"/>
      <protection locked="0"/>
    </xf>
    <xf numFmtId="0" fontId="48" fillId="35" borderId="8" xfId="0" applyFont="1" applyFill="1" applyBorder="1" applyAlignment="1" applyProtection="1">
      <alignment horizontal="center" vertical="top" wrapText="1"/>
      <protection locked="0"/>
    </xf>
    <xf numFmtId="0" fontId="48" fillId="0" borderId="8" xfId="0" applyFont="1" applyBorder="1" applyAlignment="1" applyProtection="1">
      <alignment vertical="top"/>
      <protection locked="0"/>
    </xf>
    <xf numFmtId="0" fontId="47" fillId="34" borderId="8" xfId="0" applyFont="1" applyFill="1" applyBorder="1" applyAlignment="1" applyProtection="1">
      <alignment horizontal="left" vertical="top" wrapText="1"/>
      <protection locked="0"/>
    </xf>
    <xf numFmtId="0" fontId="47" fillId="34" borderId="8" xfId="0" applyFont="1" applyFill="1" applyBorder="1" applyAlignment="1" applyProtection="1">
      <alignment horizontal="center" vertical="top" wrapText="1"/>
      <protection locked="0"/>
    </xf>
    <xf numFmtId="0" fontId="48" fillId="0" borderId="0" xfId="0" applyFont="1" applyAlignment="1" applyProtection="1">
      <alignment horizontal="center" vertical="top"/>
      <protection locked="0"/>
    </xf>
    <xf numFmtId="0" fontId="50" fillId="0" borderId="0" xfId="0" applyFont="1" applyAlignment="1" applyProtection="1">
      <alignment horizontal="center" vertical="top"/>
      <protection locked="0"/>
    </xf>
    <xf numFmtId="4" fontId="26" fillId="0" borderId="0" xfId="0" applyNumberFormat="1" applyFont="1"/>
    <xf numFmtId="4" fontId="31" fillId="0" borderId="21" xfId="0" applyNumberFormat="1" applyFont="1" applyBorder="1" applyAlignment="1">
      <alignment horizontal="center" vertical="center" shrinkToFit="1"/>
    </xf>
    <xf numFmtId="4" fontId="31" fillId="0" borderId="2" xfId="0" applyNumberFormat="1" applyFont="1" applyBorder="1" applyAlignment="1">
      <alignment horizontal="center" vertical="center" shrinkToFit="1"/>
    </xf>
    <xf numFmtId="4" fontId="31" fillId="0" borderId="0" xfId="0" applyNumberFormat="1" applyFont="1" applyBorder="1" applyAlignment="1">
      <alignment horizontal="center" vertical="center" shrinkToFit="1"/>
    </xf>
    <xf numFmtId="4" fontId="31" fillId="0" borderId="5" xfId="0" applyNumberFormat="1" applyFont="1" applyBorder="1" applyAlignment="1">
      <alignment horizontal="center" vertical="center" shrinkToFit="1"/>
    </xf>
    <xf numFmtId="4" fontId="31" fillId="0" borderId="1" xfId="0" applyNumberFormat="1" applyFont="1" applyBorder="1" applyAlignment="1">
      <alignment horizontal="center" vertical="center" shrinkToFit="1"/>
    </xf>
    <xf numFmtId="4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/>
    </xf>
    <xf numFmtId="4" fontId="31" fillId="25" borderId="8" xfId="0" applyNumberFormat="1" applyFont="1" applyFill="1" applyBorder="1" applyAlignment="1">
      <alignment vertical="center"/>
    </xf>
    <xf numFmtId="4" fontId="32" fillId="0" borderId="0" xfId="0" applyNumberFormat="1" applyFont="1" applyAlignment="1">
      <alignment vertical="top"/>
    </xf>
    <xf numFmtId="4" fontId="32" fillId="0" borderId="0" xfId="0" applyNumberFormat="1" applyFont="1" applyAlignment="1">
      <alignment vertical="top" shrinkToFit="1"/>
    </xf>
    <xf numFmtId="4" fontId="29" fillId="0" borderId="0" xfId="2" applyNumberFormat="1" applyFont="1" applyAlignment="1">
      <alignment vertical="center"/>
    </xf>
    <xf numFmtId="4" fontId="26" fillId="0" borderId="0" xfId="2" applyNumberFormat="1" applyFont="1" applyAlignment="1">
      <alignment vertical="center"/>
    </xf>
    <xf numFmtId="4" fontId="30" fillId="0" borderId="0" xfId="2" applyNumberFormat="1" applyFont="1" applyAlignment="1">
      <alignment vertical="center"/>
    </xf>
    <xf numFmtId="4" fontId="29" fillId="0" borderId="0" xfId="2" applyNumberFormat="1" applyFont="1" applyFill="1" applyAlignment="1">
      <alignment vertical="center"/>
    </xf>
    <xf numFmtId="4" fontId="26" fillId="0" borderId="0" xfId="0" applyNumberFormat="1" applyFont="1" applyAlignment="1">
      <alignment horizontal="center" vertical="center"/>
    </xf>
    <xf numFmtId="4" fontId="27" fillId="0" borderId="21" xfId="0" applyNumberFormat="1" applyFont="1" applyBorder="1" applyAlignment="1">
      <alignment horizontal="center" vertical="center" shrinkToFit="1"/>
    </xf>
    <xf numFmtId="4" fontId="27" fillId="0" borderId="0" xfId="0" applyNumberFormat="1" applyFont="1" applyBorder="1" applyAlignment="1">
      <alignment horizontal="center" vertical="center" shrinkToFit="1"/>
    </xf>
    <xf numFmtId="4" fontId="27" fillId="0" borderId="1" xfId="0" applyNumberFormat="1" applyFont="1" applyBorder="1" applyAlignment="1">
      <alignment horizontal="center" vertical="center" shrinkToFit="1"/>
    </xf>
    <xf numFmtId="4" fontId="26" fillId="0" borderId="8" xfId="0" applyNumberFormat="1" applyFont="1" applyBorder="1" applyAlignment="1">
      <alignment vertical="center"/>
    </xf>
    <xf numFmtId="4" fontId="39" fillId="0" borderId="0" xfId="0" applyNumberFormat="1" applyFont="1" applyAlignment="1">
      <alignment horizontal="center" vertical="center" shrinkToFit="1"/>
    </xf>
    <xf numFmtId="0" fontId="26" fillId="0" borderId="8" xfId="0" applyFont="1" applyBorder="1" applyAlignment="1" applyProtection="1">
      <alignment horizontal="left" vertical="top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93" fillId="0" borderId="0" xfId="0" applyFont="1" applyAlignment="1">
      <alignment horizontal="center" vertical="top" wrapTex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26" fillId="0" borderId="8" xfId="0" applyFont="1" applyBorder="1" applyAlignment="1">
      <alignment horizontal="left" vertical="center" wrapText="1"/>
    </xf>
    <xf numFmtId="4" fontId="42" fillId="0" borderId="8" xfId="1" applyNumberFormat="1" applyFont="1" applyBorder="1" applyAlignment="1" applyProtection="1">
      <alignment horizontal="right" vertical="top"/>
      <protection locked="0"/>
    </xf>
    <xf numFmtId="0" fontId="26" fillId="0" borderId="0" xfId="0" applyFont="1" applyAlignment="1">
      <alignment horizontal="left" vertical="center"/>
    </xf>
    <xf numFmtId="43" fontId="31" fillId="0" borderId="19" xfId="0" applyNumberFormat="1" applyFont="1" applyBorder="1" applyAlignment="1">
      <alignment horizontal="center" vertical="center" shrinkToFit="1"/>
    </xf>
    <xf numFmtId="43" fontId="31" fillId="0" borderId="23" xfId="0" applyNumberFormat="1" applyFont="1" applyBorder="1" applyAlignment="1">
      <alignment horizontal="center" vertical="center" shrinkToFit="1"/>
    </xf>
    <xf numFmtId="43" fontId="33" fillId="0" borderId="23" xfId="0" applyNumberFormat="1" applyFont="1" applyBorder="1" applyAlignment="1">
      <alignment horizontal="center" vertical="center" shrinkToFit="1"/>
    </xf>
    <xf numFmtId="0" fontId="26" fillId="0" borderId="8" xfId="0" applyFont="1" applyBorder="1" applyAlignment="1" applyProtection="1">
      <alignment vertical="center"/>
      <protection locked="0"/>
    </xf>
    <xf numFmtId="4" fontId="27" fillId="0" borderId="8" xfId="0" applyNumberFormat="1" applyFont="1" applyBorder="1" applyAlignment="1">
      <alignment horizontal="center" vertical="center" wrapText="1"/>
    </xf>
    <xf numFmtId="4" fontId="31" fillId="0" borderId="8" xfId="0" applyNumberFormat="1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vertical="top"/>
    </xf>
    <xf numFmtId="4" fontId="31" fillId="0" borderId="0" xfId="0" applyNumberFormat="1" applyFont="1" applyBorder="1" applyAlignment="1">
      <alignment vertical="top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 vertical="center" wrapText="1"/>
    </xf>
    <xf numFmtId="4" fontId="26" fillId="0" borderId="0" xfId="0" applyNumberFormat="1" applyFont="1" applyBorder="1" applyAlignment="1">
      <alignment horizontal="left" vertical="center" wrapText="1"/>
    </xf>
    <xf numFmtId="4" fontId="27" fillId="0" borderId="8" xfId="1" applyNumberFormat="1" applyFont="1" applyBorder="1" applyAlignment="1">
      <alignment horizontal="left" vertical="center" indent="1"/>
    </xf>
    <xf numFmtId="4" fontId="27" fillId="0" borderId="0" xfId="1" applyNumberFormat="1" applyFont="1" applyBorder="1" applyAlignment="1">
      <alignment horizontal="left" vertical="center" indent="1"/>
    </xf>
    <xf numFmtId="4" fontId="27" fillId="0" borderId="8" xfId="1" applyNumberFormat="1" applyFont="1" applyBorder="1" applyAlignment="1">
      <alignment horizontal="center" vertical="center" wrapText="1"/>
    </xf>
    <xf numFmtId="4" fontId="31" fillId="0" borderId="8" xfId="0" applyNumberFormat="1" applyFont="1" applyBorder="1" applyAlignment="1">
      <alignment horizontal="left" vertical="top" wrapText="1" indent="1"/>
    </xf>
    <xf numFmtId="4" fontId="27" fillId="0" borderId="8" xfId="1" applyNumberFormat="1" applyFont="1" applyBorder="1" applyAlignment="1">
      <alignment horizontal="right" vertical="center"/>
    </xf>
    <xf numFmtId="188" fontId="32" fillId="0" borderId="8" xfId="0" applyNumberFormat="1" applyFont="1" applyBorder="1" applyAlignment="1">
      <alignment horizontal="right" vertical="top" wrapText="1"/>
    </xf>
    <xf numFmtId="4" fontId="32" fillId="0" borderId="8" xfId="0" applyNumberFormat="1" applyFont="1" applyBorder="1" applyAlignment="1">
      <alignment horizontal="right" vertical="top" wrapText="1"/>
    </xf>
    <xf numFmtId="4" fontId="42" fillId="0" borderId="8" xfId="1" applyNumberFormat="1" applyFont="1" applyFill="1" applyBorder="1" applyAlignment="1" applyProtection="1">
      <alignment horizontal="right" vertical="top"/>
      <protection locked="0"/>
    </xf>
    <xf numFmtId="4" fontId="42" fillId="0" borderId="7" xfId="1" applyNumberFormat="1" applyFont="1" applyFill="1" applyBorder="1" applyAlignment="1" applyProtection="1">
      <alignment horizontal="right" vertical="top"/>
      <protection locked="0"/>
    </xf>
    <xf numFmtId="4" fontId="47" fillId="34" borderId="8" xfId="1" applyNumberFormat="1" applyFont="1" applyFill="1" applyBorder="1" applyAlignment="1" applyProtection="1">
      <alignment horizontal="right" vertical="top"/>
    </xf>
    <xf numFmtId="4" fontId="46" fillId="0" borderId="8" xfId="1" applyNumberFormat="1" applyFont="1" applyFill="1" applyBorder="1" applyAlignment="1" applyProtection="1">
      <alignment horizontal="right" vertical="top"/>
      <protection locked="0"/>
    </xf>
    <xf numFmtId="4" fontId="47" fillId="34" borderId="8" xfId="1" applyNumberFormat="1" applyFont="1" applyFill="1" applyBorder="1" applyAlignment="1" applyProtection="1">
      <alignment horizontal="right" vertical="top"/>
      <protection locked="0"/>
    </xf>
    <xf numFmtId="49" fontId="45" fillId="36" borderId="8" xfId="429" applyNumberFormat="1" applyFont="1" applyFill="1" applyBorder="1" applyAlignment="1">
      <alignment horizontal="center"/>
    </xf>
    <xf numFmtId="4" fontId="47" fillId="35" borderId="8" xfId="1" applyNumberFormat="1" applyFont="1" applyFill="1" applyBorder="1" applyAlignment="1" applyProtection="1">
      <alignment horizontal="right" vertical="top"/>
    </xf>
    <xf numFmtId="4" fontId="43" fillId="0" borderId="8" xfId="1" applyNumberFormat="1" applyFont="1" applyBorder="1" applyAlignment="1" applyProtection="1">
      <alignment horizontal="right" vertical="top"/>
      <protection locked="0"/>
    </xf>
    <xf numFmtId="4" fontId="43" fillId="0" borderId="8" xfId="1" applyNumberFormat="1" applyFont="1" applyFill="1" applyBorder="1" applyAlignment="1" applyProtection="1">
      <alignment horizontal="right" vertical="top"/>
      <protection locked="0"/>
    </xf>
    <xf numFmtId="4" fontId="47" fillId="0" borderId="8" xfId="1" applyNumberFormat="1" applyFont="1" applyFill="1" applyBorder="1" applyAlignment="1" applyProtection="1">
      <alignment horizontal="right" vertical="top"/>
    </xf>
    <xf numFmtId="4" fontId="48" fillId="0" borderId="8" xfId="1" applyNumberFormat="1" applyFont="1" applyFill="1" applyBorder="1" applyAlignment="1" applyProtection="1">
      <alignment horizontal="right" vertical="top"/>
    </xf>
    <xf numFmtId="4" fontId="47" fillId="0" borderId="8" xfId="1" applyNumberFormat="1" applyFont="1" applyBorder="1" applyAlignment="1" applyProtection="1">
      <alignment horizontal="right" vertical="top"/>
    </xf>
    <xf numFmtId="4" fontId="47" fillId="0" borderId="8" xfId="1" applyNumberFormat="1" applyFont="1" applyBorder="1" applyAlignment="1" applyProtection="1">
      <alignment horizontal="right" vertical="top"/>
      <protection locked="0"/>
    </xf>
    <xf numFmtId="4" fontId="32" fillId="0" borderId="8" xfId="0" applyNumberFormat="1" applyFont="1" applyBorder="1" applyAlignment="1">
      <alignment horizontal="right" vertical="center" wrapText="1"/>
    </xf>
    <xf numFmtId="0" fontId="32" fillId="0" borderId="8" xfId="0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shrinkToFit="1"/>
    </xf>
    <xf numFmtId="0" fontId="26" fillId="0" borderId="0" xfId="0" applyFont="1" applyAlignment="1">
      <alignment horizontal="center" vertical="top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 shrinkToFit="1"/>
    </xf>
    <xf numFmtId="0" fontId="32" fillId="0" borderId="0" xfId="0" applyFont="1" applyAlignment="1">
      <alignment vertical="center" wrapText="1"/>
    </xf>
    <xf numFmtId="43" fontId="32" fillId="0" borderId="0" xfId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4" fontId="26" fillId="37" borderId="8" xfId="0" applyNumberFormat="1" applyFont="1" applyFill="1" applyBorder="1" applyAlignment="1">
      <alignment vertical="center"/>
    </xf>
    <xf numFmtId="4" fontId="27" fillId="37" borderId="8" xfId="0" applyNumberFormat="1" applyFont="1" applyFill="1" applyBorder="1" applyAlignment="1">
      <alignment horizontal="left" vertical="center" wrapText="1"/>
    </xf>
    <xf numFmtId="4" fontId="27" fillId="37" borderId="8" xfId="1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vertical="center" wrapText="1"/>
    </xf>
    <xf numFmtId="4" fontId="31" fillId="37" borderId="8" xfId="1" applyNumberFormat="1" applyFont="1" applyFill="1" applyBorder="1" applyAlignment="1">
      <alignment vertical="center" wrapText="1"/>
    </xf>
    <xf numFmtId="4" fontId="31" fillId="37" borderId="8" xfId="0" applyNumberFormat="1" applyFont="1" applyFill="1" applyBorder="1" applyAlignment="1">
      <alignment horizontal="center" vertical="center" wrapText="1"/>
    </xf>
    <xf numFmtId="4" fontId="26" fillId="37" borderId="8" xfId="0" applyNumberFormat="1" applyFont="1" applyFill="1" applyBorder="1" applyAlignment="1">
      <alignment horizontal="left" vertical="center"/>
    </xf>
    <xf numFmtId="4" fontId="27" fillId="37" borderId="8" xfId="0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horizontal="right" vertical="center" wrapText="1"/>
    </xf>
    <xf numFmtId="4" fontId="31" fillId="37" borderId="8" xfId="1" applyNumberFormat="1" applyFont="1" applyFill="1" applyBorder="1" applyAlignment="1">
      <alignment horizontal="right" vertical="center" wrapText="1"/>
    </xf>
    <xf numFmtId="4" fontId="27" fillId="0" borderId="8" xfId="0" applyNumberFormat="1" applyFont="1" applyBorder="1" applyAlignment="1">
      <alignment horizontal="left" vertical="center" wrapText="1"/>
    </xf>
    <xf numFmtId="4" fontId="26" fillId="24" borderId="0" xfId="1" applyNumberFormat="1" applyFont="1" applyFill="1"/>
    <xf numFmtId="4" fontId="26" fillId="24" borderId="8" xfId="1" applyNumberFormat="1" applyFont="1" applyFill="1" applyBorder="1"/>
    <xf numFmtId="4" fontId="31" fillId="0" borderId="8" xfId="0" applyNumberFormat="1" applyFont="1" applyBorder="1" applyAlignment="1">
      <alignment horizontal="center" vertical="center" wrapText="1"/>
    </xf>
    <xf numFmtId="4" fontId="26" fillId="25" borderId="8" xfId="0" applyNumberFormat="1" applyFont="1" applyFill="1" applyBorder="1" applyAlignment="1">
      <alignment vertical="center"/>
    </xf>
    <xf numFmtId="4" fontId="26" fillId="25" borderId="8" xfId="0" applyNumberFormat="1" applyFont="1" applyFill="1" applyBorder="1" applyAlignment="1">
      <alignment horizontal="left" vertical="center" wrapText="1"/>
    </xf>
    <xf numFmtId="4" fontId="26" fillId="25" borderId="8" xfId="0" applyNumberFormat="1" applyFont="1" applyFill="1" applyBorder="1" applyAlignment="1">
      <alignment horizontal="right" vertical="center" wrapText="1"/>
    </xf>
    <xf numFmtId="4" fontId="32" fillId="25" borderId="8" xfId="0" applyNumberFormat="1" applyFont="1" applyFill="1" applyBorder="1" applyAlignment="1">
      <alignment vertical="center" wrapText="1"/>
    </xf>
    <xf numFmtId="4" fontId="32" fillId="25" borderId="3" xfId="0" applyNumberFormat="1" applyFont="1" applyFill="1" applyBorder="1" applyAlignment="1">
      <alignment vertical="center" wrapText="1"/>
    </xf>
    <xf numFmtId="4" fontId="32" fillId="25" borderId="8" xfId="1" applyNumberFormat="1" applyFont="1" applyFill="1" applyBorder="1" applyAlignment="1">
      <alignment horizontal="center" vertical="center" wrapText="1"/>
    </xf>
    <xf numFmtId="4" fontId="32" fillId="25" borderId="8" xfId="0" applyNumberFormat="1" applyFont="1" applyFill="1" applyBorder="1" applyAlignment="1">
      <alignment horizontal="center" vertical="center" wrapText="1"/>
    </xf>
    <xf numFmtId="4" fontId="26" fillId="37" borderId="8" xfId="0" applyNumberFormat="1" applyFont="1" applyFill="1" applyBorder="1" applyAlignment="1">
      <alignment horizontal="left" vertical="center" wrapText="1"/>
    </xf>
    <xf numFmtId="4" fontId="26" fillId="37" borderId="8" xfId="0" applyNumberFormat="1" applyFont="1" applyFill="1" applyBorder="1" applyAlignment="1">
      <alignment horizontal="right" vertical="center" wrapText="1"/>
    </xf>
    <xf numFmtId="4" fontId="32" fillId="37" borderId="8" xfId="0" applyNumberFormat="1" applyFont="1" applyFill="1" applyBorder="1" applyAlignment="1">
      <alignment vertical="center" wrapText="1"/>
    </xf>
    <xf numFmtId="4" fontId="26" fillId="37" borderId="8" xfId="0" applyNumberFormat="1" applyFont="1" applyFill="1" applyBorder="1"/>
    <xf numFmtId="189" fontId="32" fillId="0" borderId="8" xfId="1" applyNumberFormat="1" applyFont="1" applyBorder="1" applyAlignment="1">
      <alignment horizontal="right" vertical="top" wrapText="1"/>
    </xf>
    <xf numFmtId="189" fontId="26" fillId="0" borderId="8" xfId="1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left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" fontId="26" fillId="0" borderId="8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4" fontId="41" fillId="0" borderId="0" xfId="0" applyNumberFormat="1" applyFont="1" applyBorder="1" applyAlignment="1" applyProtection="1">
      <alignment vertical="center" wrapText="1"/>
      <protection locked="0"/>
    </xf>
    <xf numFmtId="4" fontId="42" fillId="0" borderId="0" xfId="0" applyNumberFormat="1" applyFont="1" applyBorder="1" applyAlignment="1" applyProtection="1">
      <alignment horizontal="center" vertical="center"/>
      <protection locked="0"/>
    </xf>
    <xf numFmtId="4" fontId="47" fillId="0" borderId="0" xfId="0" applyNumberFormat="1" applyFont="1" applyBorder="1" applyAlignment="1" applyProtection="1">
      <alignment horizontal="center" vertical="center"/>
      <protection locked="0"/>
    </xf>
    <xf numFmtId="0" fontId="48" fillId="0" borderId="2" xfId="0" applyFont="1" applyFill="1" applyBorder="1" applyAlignment="1" applyProtection="1">
      <alignment horizontal="center" vertical="center"/>
      <protection locked="0"/>
    </xf>
    <xf numFmtId="0" fontId="48" fillId="0" borderId="2" xfId="0" applyFont="1" applyFill="1" applyBorder="1" applyAlignment="1" applyProtection="1">
      <alignment horizontal="center" vertical="center" wrapText="1"/>
      <protection locked="0"/>
    </xf>
    <xf numFmtId="0" fontId="42" fillId="0" borderId="2" xfId="0" applyFont="1" applyFill="1" applyBorder="1" applyAlignment="1" applyProtection="1">
      <alignment horizontal="center" vertical="center"/>
      <protection locked="0"/>
    </xf>
    <xf numFmtId="0" fontId="42" fillId="0" borderId="2" xfId="0" applyFont="1" applyFill="1" applyBorder="1" applyAlignment="1" applyProtection="1">
      <alignment horizontal="center" vertical="center" wrapText="1" shrinkToFit="1"/>
      <protection locked="0"/>
    </xf>
    <xf numFmtId="4" fontId="47" fillId="24" borderId="8" xfId="1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horizontal="center" vertical="center"/>
      <protection locked="0"/>
    </xf>
    <xf numFmtId="0" fontId="48" fillId="0" borderId="5" xfId="0" applyFont="1" applyFill="1" applyBorder="1" applyAlignment="1" applyProtection="1">
      <alignment horizontal="center" vertical="top"/>
      <protection locked="0"/>
    </xf>
    <xf numFmtId="0" fontId="48" fillId="0" borderId="5" xfId="0" applyFont="1" applyFill="1" applyBorder="1" applyAlignment="1" applyProtection="1">
      <alignment horizontal="center" vertical="top" wrapText="1"/>
      <protection locked="0"/>
    </xf>
    <xf numFmtId="0" fontId="42" fillId="0" borderId="5" xfId="0" applyFont="1" applyFill="1" applyBorder="1" applyAlignment="1" applyProtection="1">
      <alignment horizontal="center" vertical="top"/>
      <protection locked="0"/>
    </xf>
    <xf numFmtId="0" fontId="42" fillId="0" borderId="5" xfId="0" applyFont="1" applyFill="1" applyBorder="1" applyAlignment="1" applyProtection="1">
      <alignment horizontal="center" vertical="top" wrapText="1" shrinkToFit="1"/>
      <protection locked="0"/>
    </xf>
    <xf numFmtId="4" fontId="42" fillId="27" borderId="8" xfId="330" applyNumberFormat="1" applyFont="1" applyFill="1" applyBorder="1" applyAlignment="1">
      <alignment horizontal="center" vertical="top" wrapText="1" shrinkToFit="1"/>
    </xf>
    <xf numFmtId="4" fontId="42" fillId="28" borderId="8" xfId="330" applyNumberFormat="1" applyFont="1" applyFill="1" applyBorder="1" applyAlignment="1">
      <alignment horizontal="center" vertical="top" wrapText="1" shrinkToFit="1"/>
    </xf>
    <xf numFmtId="4" fontId="42" fillId="26" borderId="8" xfId="330" applyNumberFormat="1" applyFont="1" applyFill="1" applyBorder="1" applyAlignment="1">
      <alignment horizontal="center" vertical="top" wrapText="1" shrinkToFit="1"/>
    </xf>
    <xf numFmtId="4" fontId="42" fillId="29" borderId="8" xfId="330" applyNumberFormat="1" applyFont="1" applyFill="1" applyBorder="1" applyAlignment="1">
      <alignment horizontal="center" vertical="top" wrapText="1" shrinkToFit="1"/>
    </xf>
    <xf numFmtId="4" fontId="42" fillId="30" borderId="8" xfId="330" applyNumberFormat="1" applyFont="1" applyFill="1" applyBorder="1" applyAlignment="1">
      <alignment horizontal="center" vertical="top" wrapText="1" shrinkToFit="1"/>
    </xf>
    <xf numFmtId="4" fontId="42" fillId="31" borderId="8" xfId="330" applyNumberFormat="1" applyFont="1" applyFill="1" applyBorder="1" applyAlignment="1">
      <alignment horizontal="center" vertical="top" wrapText="1" shrinkToFit="1"/>
    </xf>
    <xf numFmtId="4" fontId="42" fillId="32" borderId="8" xfId="330" applyNumberFormat="1" applyFont="1" applyFill="1" applyBorder="1" applyAlignment="1">
      <alignment horizontal="center" vertical="top" wrapText="1" shrinkToFit="1"/>
    </xf>
    <xf numFmtId="4" fontId="42" fillId="33" borderId="8" xfId="330" applyNumberFormat="1" applyFont="1" applyFill="1" applyBorder="1" applyAlignment="1">
      <alignment horizontal="center" vertical="top" wrapText="1" shrinkToFit="1"/>
    </xf>
    <xf numFmtId="0" fontId="42" fillId="0" borderId="0" xfId="0" applyFont="1" applyFill="1" applyAlignment="1" applyProtection="1">
      <alignment horizontal="center" vertical="top"/>
      <protection locked="0"/>
    </xf>
    <xf numFmtId="0" fontId="48" fillId="0" borderId="7" xfId="0" applyFont="1" applyFill="1" applyBorder="1" applyAlignment="1" applyProtection="1">
      <alignment horizontal="center" vertical="top"/>
      <protection locked="0"/>
    </xf>
    <xf numFmtId="0" fontId="49" fillId="0" borderId="7" xfId="138" applyFont="1" applyFill="1" applyBorder="1" applyAlignment="1" applyProtection="1">
      <alignment horizontal="center" vertical="top"/>
      <protection locked="0"/>
    </xf>
    <xf numFmtId="0" fontId="45" fillId="0" borderId="7" xfId="138" applyFont="1" applyFill="1" applyBorder="1" applyAlignment="1" applyProtection="1">
      <alignment horizontal="center" vertical="top"/>
      <protection locked="0"/>
    </xf>
    <xf numFmtId="0" fontId="45" fillId="0" borderId="7" xfId="138" applyFont="1" applyFill="1" applyBorder="1" applyAlignment="1" applyProtection="1">
      <alignment horizontal="center" vertical="top" wrapText="1" shrinkToFit="1"/>
      <protection locked="0"/>
    </xf>
    <xf numFmtId="0" fontId="42" fillId="0" borderId="0" xfId="0" applyFont="1" applyFill="1" applyAlignment="1" applyProtection="1">
      <alignment vertical="top"/>
      <protection locked="0"/>
    </xf>
    <xf numFmtId="0" fontId="48" fillId="0" borderId="8" xfId="0" applyFont="1" applyFill="1" applyBorder="1" applyAlignment="1" applyProtection="1">
      <alignment horizontal="center" vertical="top"/>
      <protection locked="0"/>
    </xf>
    <xf numFmtId="0" fontId="49" fillId="0" borderId="8" xfId="138" applyFont="1" applyFill="1" applyBorder="1" applyAlignment="1" applyProtection="1">
      <alignment horizontal="center" vertical="top" wrapText="1"/>
      <protection locked="0"/>
    </xf>
    <xf numFmtId="0" fontId="45" fillId="0" borderId="8" xfId="138" applyFont="1" applyFill="1" applyBorder="1" applyAlignment="1" applyProtection="1">
      <alignment vertical="top" wrapText="1"/>
      <protection locked="0"/>
    </xf>
    <xf numFmtId="1" fontId="45" fillId="0" borderId="8" xfId="138" applyNumberFormat="1" applyFont="1" applyFill="1" applyBorder="1" applyAlignment="1" applyProtection="1">
      <alignment vertical="top" wrapText="1"/>
      <protection locked="0"/>
    </xf>
    <xf numFmtId="49" fontId="46" fillId="0" borderId="3" xfId="138" applyNumberFormat="1" applyFont="1" applyFill="1" applyBorder="1" applyAlignment="1" applyProtection="1">
      <alignment horizontal="center" vertical="top" wrapText="1"/>
      <protection locked="0"/>
    </xf>
    <xf numFmtId="0" fontId="46" fillId="0" borderId="3" xfId="138" applyFont="1" applyFill="1" applyBorder="1" applyAlignment="1" applyProtection="1">
      <alignment horizontal="left" vertical="top" wrapText="1" shrinkToFit="1"/>
      <protection locked="0"/>
    </xf>
    <xf numFmtId="0" fontId="49" fillId="0" borderId="7" xfId="138" applyFont="1" applyFill="1" applyBorder="1" applyAlignment="1" applyProtection="1">
      <alignment horizontal="center" vertical="top" wrapText="1"/>
      <protection locked="0"/>
    </xf>
    <xf numFmtId="0" fontId="45" fillId="0" borderId="7" xfId="138" applyFont="1" applyFill="1" applyBorder="1" applyAlignment="1" applyProtection="1">
      <alignment vertical="top" wrapText="1"/>
      <protection locked="0"/>
    </xf>
    <xf numFmtId="1" fontId="45" fillId="0" borderId="7" xfId="138" applyNumberFormat="1" applyFont="1" applyFill="1" applyBorder="1" applyAlignment="1" applyProtection="1">
      <alignment vertical="top" wrapText="1"/>
      <protection locked="0"/>
    </xf>
    <xf numFmtId="0" fontId="43" fillId="0" borderId="7" xfId="138" applyFont="1" applyFill="1" applyBorder="1" applyAlignment="1" applyProtection="1">
      <alignment vertical="top" wrapText="1"/>
      <protection locked="0"/>
    </xf>
    <xf numFmtId="49" fontId="46" fillId="0" borderId="31" xfId="138" applyNumberFormat="1" applyFont="1" applyFill="1" applyBorder="1" applyAlignment="1" applyProtection="1">
      <alignment horizontal="center" vertical="top" wrapText="1"/>
      <protection locked="0"/>
    </xf>
    <xf numFmtId="0" fontId="46" fillId="0" borderId="31" xfId="138" applyFont="1" applyFill="1" applyBorder="1" applyAlignment="1" applyProtection="1">
      <alignment horizontal="left" vertical="top" wrapText="1" shrinkToFit="1"/>
      <protection locked="0"/>
    </xf>
    <xf numFmtId="0" fontId="42" fillId="0" borderId="8" xfId="0" applyFont="1" applyFill="1" applyBorder="1" applyAlignment="1" applyProtection="1">
      <alignment vertical="top" wrapText="1"/>
      <protection locked="0"/>
    </xf>
    <xf numFmtId="49" fontId="46" fillId="0" borderId="8" xfId="0" applyNumberFormat="1" applyFont="1" applyFill="1" applyBorder="1" applyAlignment="1" applyProtection="1">
      <alignment horizontal="center" vertical="top" wrapText="1"/>
      <protection locked="0"/>
    </xf>
    <xf numFmtId="0" fontId="46" fillId="0" borderId="8" xfId="0" applyFont="1" applyFill="1" applyBorder="1" applyAlignment="1" applyProtection="1">
      <alignment vertical="top" wrapText="1" shrinkToFit="1"/>
      <protection locked="0"/>
    </xf>
    <xf numFmtId="1" fontId="45" fillId="0" borderId="29" xfId="138" applyNumberFormat="1" applyFont="1" applyFill="1" applyBorder="1" applyAlignment="1" applyProtection="1">
      <alignment vertical="top" wrapText="1"/>
      <protection locked="0"/>
    </xf>
    <xf numFmtId="0" fontId="42" fillId="0" borderId="29" xfId="0" applyFont="1" applyFill="1" applyBorder="1" applyAlignment="1" applyProtection="1">
      <alignment vertical="top" wrapText="1"/>
      <protection locked="0"/>
    </xf>
    <xf numFmtId="49" fontId="46" fillId="38" borderId="28" xfId="0" applyNumberFormat="1" applyFont="1" applyFill="1" applyBorder="1" applyAlignment="1" applyProtection="1">
      <alignment horizontal="center" vertical="top" wrapText="1"/>
      <protection locked="0"/>
    </xf>
    <xf numFmtId="0" fontId="46" fillId="38" borderId="28" xfId="0" applyFont="1" applyFill="1" applyBorder="1" applyAlignment="1" applyProtection="1">
      <alignment vertical="top" wrapText="1" shrinkToFit="1"/>
      <protection locked="0"/>
    </xf>
    <xf numFmtId="0" fontId="47" fillId="0" borderId="8" xfId="0" applyFont="1" applyFill="1" applyBorder="1" applyAlignment="1" applyProtection="1">
      <alignment horizontal="center" vertical="top"/>
      <protection locked="0"/>
    </xf>
    <xf numFmtId="0" fontId="47" fillId="0" borderId="0" xfId="0" applyFont="1" applyFill="1" applyAlignment="1" applyProtection="1">
      <alignment horizontal="left" vertical="top"/>
      <protection locked="0"/>
    </xf>
    <xf numFmtId="0" fontId="50" fillId="0" borderId="8" xfId="138" applyFont="1" applyFill="1" applyBorder="1" applyAlignment="1" applyProtection="1">
      <alignment horizontal="center" vertical="top" wrapText="1"/>
      <protection locked="0"/>
    </xf>
    <xf numFmtId="0" fontId="46" fillId="0" borderId="8" xfId="138" applyFont="1" applyFill="1" applyBorder="1" applyAlignment="1" applyProtection="1">
      <alignment vertical="top" wrapText="1"/>
      <protection locked="0"/>
    </xf>
    <xf numFmtId="0" fontId="43" fillId="0" borderId="8" xfId="138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left" vertical="top"/>
      <protection locked="0"/>
    </xf>
    <xf numFmtId="49" fontId="46" fillId="0" borderId="8" xfId="138" applyNumberFormat="1" applyFont="1" applyFill="1" applyBorder="1" applyAlignment="1" applyProtection="1">
      <alignment horizontal="center" vertical="top" wrapText="1"/>
      <protection locked="0"/>
    </xf>
    <xf numFmtId="0" fontId="46" fillId="0" borderId="8" xfId="138" applyFont="1" applyFill="1" applyBorder="1" applyAlignment="1" applyProtection="1">
      <alignment horizontal="left" vertical="top" wrapText="1" shrinkToFit="1"/>
      <protection locked="0"/>
    </xf>
    <xf numFmtId="49" fontId="46" fillId="38" borderId="3" xfId="138" applyNumberFormat="1" applyFont="1" applyFill="1" applyBorder="1" applyAlignment="1" applyProtection="1">
      <alignment horizontal="center" vertical="top" wrapText="1"/>
      <protection locked="0"/>
    </xf>
    <xf numFmtId="0" fontId="46" fillId="38" borderId="3" xfId="138" applyFont="1" applyFill="1" applyBorder="1" applyAlignment="1" applyProtection="1">
      <alignment horizontal="left" vertical="top" wrapText="1" shrinkToFit="1"/>
      <protection locked="0"/>
    </xf>
    <xf numFmtId="49" fontId="46" fillId="0" borderId="3" xfId="138" applyNumberFormat="1" applyFont="1" applyFill="1" applyBorder="1" applyAlignment="1" applyProtection="1">
      <alignment horizontal="center" vertical="top" shrinkToFit="1"/>
      <protection locked="0"/>
    </xf>
    <xf numFmtId="0" fontId="46" fillId="0" borderId="3" xfId="138" applyFont="1" applyFill="1" applyBorder="1" applyAlignment="1" applyProtection="1">
      <alignment horizontal="left" vertical="top" shrinkToFit="1"/>
      <protection locked="0"/>
    </xf>
    <xf numFmtId="49" fontId="46" fillId="0" borderId="8" xfId="138" applyNumberFormat="1" applyFont="1" applyFill="1" applyBorder="1" applyAlignment="1" applyProtection="1">
      <alignment horizontal="center" vertical="top" shrinkToFit="1"/>
      <protection locked="0"/>
    </xf>
    <xf numFmtId="0" fontId="46" fillId="0" borderId="8" xfId="138" applyFont="1" applyFill="1" applyBorder="1" applyAlignment="1" applyProtection="1">
      <alignment horizontal="left" vertical="top" shrinkToFit="1"/>
      <protection locked="0"/>
    </xf>
    <xf numFmtId="0" fontId="42" fillId="0" borderId="8" xfId="0" applyFont="1" applyFill="1" applyBorder="1" applyAlignment="1" applyProtection="1">
      <alignment horizontal="center" vertical="top" wrapText="1"/>
      <protection locked="0"/>
    </xf>
    <xf numFmtId="0" fontId="46" fillId="0" borderId="8" xfId="0" applyFont="1" applyFill="1" applyBorder="1" applyAlignment="1" applyProtection="1">
      <alignment horizontal="left" vertical="top" wrapText="1" shrinkToFit="1"/>
      <protection locked="0"/>
    </xf>
    <xf numFmtId="0" fontId="45" fillId="36" borderId="8" xfId="429" applyFont="1" applyFill="1" applyBorder="1" applyAlignment="1">
      <alignment shrinkToFit="1"/>
    </xf>
    <xf numFmtId="0" fontId="47" fillId="0" borderId="0" xfId="0" applyFont="1" applyFill="1" applyAlignment="1" applyProtection="1">
      <alignment horizontal="center" vertical="top"/>
      <protection locked="0"/>
    </xf>
    <xf numFmtId="0" fontId="47" fillId="0" borderId="0" xfId="0" applyFont="1" applyFill="1" applyAlignment="1" applyProtection="1">
      <alignment vertical="top"/>
      <protection locked="0"/>
    </xf>
    <xf numFmtId="0" fontId="47" fillId="34" borderId="28" xfId="0" applyFont="1" applyFill="1" applyBorder="1" applyAlignment="1" applyProtection="1">
      <alignment vertical="top" wrapText="1" shrinkToFit="1"/>
      <protection locked="0"/>
    </xf>
    <xf numFmtId="0" fontId="47" fillId="34" borderId="3" xfId="0" applyFont="1" applyFill="1" applyBorder="1" applyAlignment="1" applyProtection="1">
      <alignment horizontal="left" vertical="top" wrapText="1" shrinkToFit="1"/>
      <protection locked="0"/>
    </xf>
    <xf numFmtId="0" fontId="48" fillId="0" borderId="8" xfId="0" applyFont="1" applyFill="1" applyBorder="1" applyAlignment="1" applyProtection="1">
      <alignment horizontal="center" vertical="top" wrapText="1"/>
      <protection locked="0"/>
    </xf>
    <xf numFmtId="0" fontId="48" fillId="0" borderId="0" xfId="0" applyFont="1" applyFill="1" applyAlignment="1" applyProtection="1">
      <alignment horizontal="center" vertical="top"/>
      <protection locked="0"/>
    </xf>
    <xf numFmtId="0" fontId="42" fillId="0" borderId="8" xfId="0" applyFont="1" applyFill="1" applyBorder="1" applyAlignment="1" applyProtection="1">
      <alignment vertical="top" shrinkToFit="1"/>
      <protection locked="0"/>
    </xf>
    <xf numFmtId="49" fontId="46" fillId="0" borderId="8" xfId="137" applyNumberFormat="1" applyFont="1" applyFill="1" applyBorder="1" applyAlignment="1">
      <alignment horizontal="center" vertical="top" shrinkToFit="1"/>
    </xf>
    <xf numFmtId="0" fontId="46" fillId="0" borderId="8" xfId="137" applyFont="1" applyFill="1" applyBorder="1" applyAlignment="1">
      <alignment vertical="top" shrinkToFit="1"/>
    </xf>
    <xf numFmtId="49" fontId="46" fillId="38" borderId="8" xfId="137" applyNumberFormat="1" applyFont="1" applyFill="1" applyBorder="1" applyAlignment="1">
      <alignment horizontal="center" vertical="top" shrinkToFit="1"/>
    </xf>
    <xf numFmtId="0" fontId="46" fillId="38" borderId="8" xfId="137" applyFont="1" applyFill="1" applyBorder="1" applyAlignment="1">
      <alignment vertical="top" shrinkToFit="1"/>
    </xf>
    <xf numFmtId="49" fontId="46" fillId="0" borderId="8" xfId="430" applyNumberFormat="1" applyFont="1" applyFill="1" applyBorder="1" applyAlignment="1">
      <alignment horizontal="center" vertical="top" shrinkToFit="1"/>
    </xf>
    <xf numFmtId="0" fontId="46" fillId="0" borderId="8" xfId="430" applyFont="1" applyFill="1" applyBorder="1" applyAlignment="1">
      <alignment vertical="top" shrinkToFit="1"/>
    </xf>
    <xf numFmtId="0" fontId="46" fillId="0" borderId="8" xfId="137" applyFont="1" applyFill="1" applyBorder="1" applyAlignment="1">
      <alignment horizontal="left" vertical="top" shrinkToFit="1"/>
    </xf>
    <xf numFmtId="49" fontId="46" fillId="0" borderId="8" xfId="0" applyNumberFormat="1" applyFont="1" applyFill="1" applyBorder="1" applyAlignment="1">
      <alignment horizontal="center" vertical="top" shrinkToFit="1"/>
    </xf>
    <xf numFmtId="0" fontId="46" fillId="0" borderId="8" xfId="0" applyFont="1" applyFill="1" applyBorder="1" applyAlignment="1">
      <alignment vertical="top" shrinkToFit="1"/>
    </xf>
    <xf numFmtId="0" fontId="42" fillId="0" borderId="8" xfId="0" applyFont="1" applyBorder="1" applyAlignment="1" applyProtection="1">
      <alignment vertical="top" shrinkToFit="1"/>
      <protection locked="0"/>
    </xf>
    <xf numFmtId="49" fontId="43" fillId="0" borderId="8" xfId="139" applyNumberFormat="1" applyFont="1" applyFill="1" applyBorder="1" applyAlignment="1" applyProtection="1">
      <alignment horizontal="center" vertical="top" shrinkToFit="1"/>
      <protection locked="0"/>
    </xf>
    <xf numFmtId="0" fontId="43" fillId="0" borderId="8" xfId="139" applyFont="1" applyFill="1" applyBorder="1" applyAlignment="1" applyProtection="1">
      <alignment horizontal="left" vertical="top" shrinkToFit="1"/>
      <protection locked="0"/>
    </xf>
    <xf numFmtId="0" fontId="50" fillId="0" borderId="8" xfId="0" applyFont="1" applyFill="1" applyBorder="1" applyAlignment="1" applyProtection="1">
      <alignment horizontal="center" vertical="top" wrapText="1"/>
      <protection locked="0"/>
    </xf>
    <xf numFmtId="0" fontId="46" fillId="0" borderId="8" xfId="0" applyFont="1" applyFill="1" applyBorder="1" applyAlignment="1" applyProtection="1">
      <alignment vertical="top" shrinkToFit="1"/>
      <protection locked="0"/>
    </xf>
    <xf numFmtId="0" fontId="46" fillId="0" borderId="8" xfId="0" applyFont="1" applyBorder="1" applyAlignment="1" applyProtection="1">
      <alignment vertical="top" shrinkToFit="1"/>
      <protection locked="0"/>
    </xf>
    <xf numFmtId="49" fontId="46" fillId="0" borderId="8" xfId="139" applyNumberFormat="1" applyFont="1" applyFill="1" applyBorder="1" applyAlignment="1" applyProtection="1">
      <alignment horizontal="center" vertical="top" shrinkToFit="1"/>
      <protection locked="0"/>
    </xf>
    <xf numFmtId="0" fontId="46" fillId="0" borderId="8" xfId="139" applyFont="1" applyFill="1" applyBorder="1" applyAlignment="1" applyProtection="1">
      <alignment horizontal="left" vertical="top" shrinkToFit="1"/>
      <protection locked="0"/>
    </xf>
    <xf numFmtId="0" fontId="47" fillId="34" borderId="3" xfId="0" applyFont="1" applyFill="1" applyBorder="1" applyAlignment="1" applyProtection="1">
      <alignment horizontal="left" vertical="top" shrinkToFit="1"/>
      <protection locked="0"/>
    </xf>
    <xf numFmtId="0" fontId="47" fillId="34" borderId="29" xfId="0" applyFont="1" applyFill="1" applyBorder="1" applyAlignment="1" applyProtection="1">
      <alignment horizontal="left" vertical="top" shrinkToFit="1"/>
      <protection locked="0"/>
    </xf>
    <xf numFmtId="0" fontId="47" fillId="34" borderId="0" xfId="0" applyFont="1" applyFill="1" applyAlignment="1" applyProtection="1">
      <alignment horizontal="center" vertical="top" shrinkToFit="1"/>
      <protection locked="0"/>
    </xf>
    <xf numFmtId="0" fontId="47" fillId="34" borderId="0" xfId="0" applyFont="1" applyFill="1" applyAlignment="1" applyProtection="1">
      <alignment vertical="top" shrinkToFit="1"/>
      <protection locked="0"/>
    </xf>
    <xf numFmtId="0" fontId="47" fillId="0" borderId="8" xfId="0" applyFont="1" applyFill="1" applyBorder="1" applyAlignment="1" applyProtection="1">
      <alignment horizontal="center" vertical="top" wrapText="1"/>
      <protection locked="0"/>
    </xf>
    <xf numFmtId="0" fontId="43" fillId="0" borderId="8" xfId="0" applyFont="1" applyFill="1" applyBorder="1" applyAlignment="1" applyProtection="1">
      <alignment vertical="top" shrinkToFit="1"/>
      <protection locked="0"/>
    </xf>
    <xf numFmtId="0" fontId="43" fillId="0" borderId="0" xfId="0" applyFont="1" applyFill="1" applyAlignment="1" applyProtection="1">
      <alignment vertical="top"/>
      <protection locked="0"/>
    </xf>
    <xf numFmtId="0" fontId="47" fillId="0" borderId="29" xfId="0" applyFont="1" applyFill="1" applyBorder="1" applyAlignment="1" applyProtection="1">
      <alignment horizontal="left" vertical="top" shrinkToFit="1"/>
      <protection locked="0"/>
    </xf>
    <xf numFmtId="49" fontId="42" fillId="0" borderId="8" xfId="139" applyNumberFormat="1" applyFont="1" applyFill="1" applyBorder="1" applyAlignment="1" applyProtection="1">
      <alignment horizontal="center" vertical="top" shrinkToFit="1"/>
      <protection locked="0"/>
    </xf>
    <xf numFmtId="0" fontId="42" fillId="0" borderId="8" xfId="139" applyFont="1" applyFill="1" applyBorder="1" applyAlignment="1" applyProtection="1">
      <alignment horizontal="left" vertical="top" shrinkToFit="1"/>
      <protection locked="0"/>
    </xf>
    <xf numFmtId="0" fontId="47" fillId="0" borderId="28" xfId="0" applyFont="1" applyBorder="1" applyAlignment="1" applyProtection="1">
      <alignment vertical="top" wrapText="1" shrinkToFit="1"/>
      <protection locked="0"/>
    </xf>
    <xf numFmtId="0" fontId="47" fillId="0" borderId="8" xfId="0" applyFont="1" applyFill="1" applyBorder="1" applyAlignment="1" applyProtection="1">
      <alignment horizontal="right" vertical="top" wrapText="1"/>
      <protection locked="0"/>
    </xf>
    <xf numFmtId="0" fontId="48" fillId="0" borderId="0" xfId="0" applyFont="1" applyFill="1" applyAlignment="1" applyProtection="1">
      <alignment horizontal="center" vertical="top" wrapText="1"/>
      <protection locked="0"/>
    </xf>
    <xf numFmtId="0" fontId="42" fillId="0" borderId="0" xfId="0" applyFont="1" applyFill="1" applyAlignment="1" applyProtection="1">
      <alignment vertical="top" wrapText="1"/>
      <protection locked="0"/>
    </xf>
    <xf numFmtId="0" fontId="42" fillId="0" borderId="0" xfId="0" applyFont="1" applyFill="1" applyAlignment="1" applyProtection="1">
      <alignment horizontal="center" vertical="top" wrapText="1"/>
      <protection locked="0"/>
    </xf>
    <xf numFmtId="0" fontId="42" fillId="0" borderId="0" xfId="0" applyFont="1" applyAlignment="1" applyProtection="1">
      <alignment horizontal="left" vertical="center" wrapText="1" shrinkToFit="1"/>
      <protection locked="0"/>
    </xf>
    <xf numFmtId="4" fontId="42" fillId="0" borderId="0" xfId="1" applyNumberFormat="1" applyFont="1" applyAlignment="1" applyProtection="1">
      <alignment horizontal="center" vertical="top"/>
      <protection locked="0"/>
    </xf>
    <xf numFmtId="4" fontId="47" fillId="0" borderId="0" xfId="1" applyNumberFormat="1" applyFont="1" applyAlignment="1" applyProtection="1">
      <alignment horizontal="center" vertical="top"/>
      <protection locked="0"/>
    </xf>
    <xf numFmtId="0" fontId="48" fillId="0" borderId="0" xfId="0" applyFont="1" applyFill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vertical="center"/>
      <protection locked="0"/>
    </xf>
    <xf numFmtId="4" fontId="42" fillId="0" borderId="0" xfId="0" applyNumberFormat="1" applyFont="1" applyAlignment="1" applyProtection="1">
      <alignment horizontal="center" vertical="center"/>
      <protection locked="0"/>
    </xf>
    <xf numFmtId="4" fontId="47" fillId="0" borderId="0" xfId="0" applyNumberFormat="1" applyFont="1" applyAlignment="1" applyProtection="1">
      <alignment horizontal="center" vertical="center"/>
      <protection locked="0"/>
    </xf>
    <xf numFmtId="0" fontId="33" fillId="0" borderId="2" xfId="0" applyFont="1" applyBorder="1" applyAlignment="1">
      <alignment horizontal="left" vertical="center"/>
    </xf>
    <xf numFmtId="4" fontId="33" fillId="0" borderId="8" xfId="0" applyNumberFormat="1" applyFont="1" applyBorder="1" applyAlignment="1">
      <alignment horizontal="center" vertical="center" wrapText="1"/>
    </xf>
    <xf numFmtId="4" fontId="26" fillId="0" borderId="8" xfId="1" applyNumberFormat="1" applyFont="1" applyBorder="1" applyAlignment="1">
      <alignment vertical="center"/>
    </xf>
    <xf numFmtId="4" fontId="33" fillId="0" borderId="8" xfId="1" applyNumberFormat="1" applyFont="1" applyBorder="1" applyAlignment="1">
      <alignment vertical="center" wrapText="1"/>
    </xf>
    <xf numFmtId="4" fontId="33" fillId="0" borderId="2" xfId="1" applyNumberFormat="1" applyFont="1" applyBorder="1" applyAlignment="1">
      <alignment vertical="center" wrapText="1"/>
    </xf>
    <xf numFmtId="4" fontId="27" fillId="0" borderId="29" xfId="1" applyNumberFormat="1" applyFont="1" applyBorder="1" applyAlignment="1">
      <alignment vertical="center" wrapText="1"/>
    </xf>
    <xf numFmtId="4" fontId="27" fillId="0" borderId="28" xfId="1" applyNumberFormat="1" applyFont="1" applyBorder="1" applyAlignment="1">
      <alignment vertical="center" wrapText="1"/>
    </xf>
    <xf numFmtId="4" fontId="33" fillId="0" borderId="8" xfId="1" applyNumberFormat="1" applyFont="1" applyFill="1" applyBorder="1" applyAlignment="1">
      <alignment vertical="center" wrapText="1"/>
    </xf>
    <xf numFmtId="4" fontId="32" fillId="0" borderId="8" xfId="1" applyNumberFormat="1" applyFont="1" applyFill="1" applyBorder="1" applyAlignment="1">
      <alignment vertical="center" wrapText="1"/>
    </xf>
    <xf numFmtId="0" fontId="26" fillId="0" borderId="8" xfId="0" applyFont="1" applyBorder="1" applyAlignment="1">
      <alignment horizontal="left" vertical="top" wrapText="1"/>
    </xf>
    <xf numFmtId="0" fontId="26" fillId="0" borderId="8" xfId="0" applyFont="1" applyBorder="1" applyAlignment="1">
      <alignment vertical="center" wrapText="1"/>
    </xf>
    <xf numFmtId="0" fontId="32" fillId="0" borderId="8" xfId="0" applyFont="1" applyBorder="1" applyAlignment="1">
      <alignment vertical="top" wrapText="1"/>
    </xf>
    <xf numFmtId="4" fontId="28" fillId="0" borderId="8" xfId="0" applyNumberFormat="1" applyFont="1" applyBorder="1" applyAlignment="1" applyProtection="1">
      <alignment vertical="top" wrapText="1"/>
    </xf>
    <xf numFmtId="4" fontId="28" fillId="0" borderId="8" xfId="1" applyNumberFormat="1" applyFont="1" applyBorder="1" applyAlignment="1">
      <alignment vertical="center"/>
    </xf>
    <xf numFmtId="188" fontId="32" fillId="0" borderId="8" xfId="0" applyNumberFormat="1" applyFont="1" applyBorder="1" applyAlignment="1">
      <alignment vertical="center" wrapText="1"/>
    </xf>
    <xf numFmtId="188" fontId="32" fillId="0" borderId="8" xfId="1" applyNumberFormat="1" applyFont="1" applyBorder="1" applyAlignment="1">
      <alignment vertical="center" wrapText="1"/>
    </xf>
    <xf numFmtId="188" fontId="31" fillId="0" borderId="8" xfId="0" applyNumberFormat="1" applyFont="1" applyBorder="1" applyAlignment="1">
      <alignment vertical="center" wrapText="1"/>
    </xf>
    <xf numFmtId="188" fontId="31" fillId="0" borderId="8" xfId="1" applyNumberFormat="1" applyFont="1" applyBorder="1" applyAlignment="1">
      <alignment vertical="center" wrapText="1"/>
    </xf>
    <xf numFmtId="43" fontId="32" fillId="0" borderId="8" xfId="1" applyFont="1" applyFill="1" applyBorder="1" applyAlignment="1">
      <alignment vertical="center" wrapText="1"/>
    </xf>
    <xf numFmtId="4" fontId="31" fillId="0" borderId="8" xfId="1" applyNumberFormat="1" applyFont="1" applyFill="1" applyBorder="1" applyAlignment="1">
      <alignment vertical="center" wrapText="1"/>
    </xf>
    <xf numFmtId="4" fontId="33" fillId="31" borderId="8" xfId="1" applyNumberFormat="1" applyFont="1" applyFill="1" applyBorder="1" applyAlignment="1">
      <alignment vertical="center" wrapTex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" fontId="46" fillId="0" borderId="8" xfId="1" applyNumberFormat="1" applyFont="1" applyBorder="1" applyAlignment="1" applyProtection="1">
      <alignment horizontal="right" vertical="top"/>
      <protection locked="0"/>
    </xf>
    <xf numFmtId="4" fontId="26" fillId="0" borderId="0" xfId="0" applyNumberFormat="1" applyFont="1" applyFill="1"/>
    <xf numFmtId="4" fontId="31" fillId="0" borderId="4" xfId="1" applyNumberFormat="1" applyFont="1" applyBorder="1" applyAlignment="1">
      <alignment horizontal="center" vertical="center" shrinkToFit="1"/>
    </xf>
    <xf numFmtId="4" fontId="31" fillId="0" borderId="6" xfId="1" applyNumberFormat="1" applyFont="1" applyBorder="1" applyAlignment="1">
      <alignment horizontal="center" vertical="center" shrinkToFit="1"/>
    </xf>
    <xf numFmtId="4" fontId="31" fillId="0" borderId="0" xfId="1" applyNumberFormat="1" applyFont="1" applyBorder="1" applyAlignment="1">
      <alignment horizontal="center" vertical="center" shrinkToFit="1"/>
    </xf>
    <xf numFmtId="4" fontId="31" fillId="0" borderId="27" xfId="0" applyNumberFormat="1" applyFont="1" applyBorder="1" applyAlignment="1">
      <alignment horizontal="center" vertical="center" shrinkToFit="1"/>
    </xf>
    <xf numFmtId="4" fontId="32" fillId="0" borderId="8" xfId="1" applyNumberFormat="1" applyFont="1" applyBorder="1" applyAlignment="1">
      <alignment vertical="center"/>
    </xf>
    <xf numFmtId="4" fontId="32" fillId="0" borderId="0" xfId="0" applyNumberFormat="1" applyFont="1" applyAlignment="1">
      <alignment vertical="center"/>
    </xf>
    <xf numFmtId="4" fontId="32" fillId="0" borderId="0" xfId="0" applyNumberFormat="1" applyFont="1" applyAlignment="1">
      <alignment vertical="center" shrinkToFit="1"/>
    </xf>
    <xf numFmtId="0" fontId="27" fillId="37" borderId="3" xfId="0" applyFont="1" applyFill="1" applyBorder="1" applyAlignment="1">
      <alignment vertical="center"/>
    </xf>
    <xf numFmtId="0" fontId="27" fillId="37" borderId="8" xfId="0" applyFont="1" applyFill="1" applyBorder="1" applyAlignment="1">
      <alignment vertical="center"/>
    </xf>
    <xf numFmtId="4" fontId="27" fillId="37" borderId="8" xfId="0" applyNumberFormat="1" applyFont="1" applyFill="1" applyBorder="1" applyAlignment="1">
      <alignment vertical="center" wrapText="1"/>
    </xf>
    <xf numFmtId="4" fontId="42" fillId="27" borderId="8" xfId="330" applyNumberFormat="1" applyFont="1" applyFill="1" applyBorder="1" applyAlignment="1">
      <alignment horizontal="center" vertical="center"/>
    </xf>
    <xf numFmtId="4" fontId="42" fillId="28" borderId="8" xfId="330" applyNumberFormat="1" applyFont="1" applyFill="1" applyBorder="1" applyAlignment="1">
      <alignment horizontal="center" vertical="center"/>
    </xf>
    <xf numFmtId="4" fontId="42" fillId="26" borderId="8" xfId="330" applyNumberFormat="1" applyFont="1" applyFill="1" applyBorder="1" applyAlignment="1">
      <alignment horizontal="center" vertical="center"/>
    </xf>
    <xf numFmtId="4" fontId="42" fillId="29" borderId="8" xfId="330" applyNumberFormat="1" applyFont="1" applyFill="1" applyBorder="1" applyAlignment="1">
      <alignment horizontal="center" vertical="center"/>
    </xf>
    <xf numFmtId="4" fontId="42" fillId="30" borderId="8" xfId="330" applyNumberFormat="1" applyFont="1" applyFill="1" applyBorder="1" applyAlignment="1">
      <alignment horizontal="center" vertical="center"/>
    </xf>
    <xf numFmtId="4" fontId="42" fillId="31" borderId="8" xfId="330" applyNumberFormat="1" applyFont="1" applyFill="1" applyBorder="1" applyAlignment="1">
      <alignment horizontal="center" vertical="center"/>
    </xf>
    <xf numFmtId="4" fontId="42" fillId="32" borderId="8" xfId="330" applyNumberFormat="1" applyFont="1" applyFill="1" applyBorder="1" applyAlignment="1">
      <alignment horizontal="center" vertical="center"/>
    </xf>
    <xf numFmtId="4" fontId="42" fillId="33" borderId="8" xfId="330" applyNumberFormat="1" applyFont="1" applyFill="1" applyBorder="1" applyAlignment="1">
      <alignment horizontal="center" vertical="center"/>
    </xf>
    <xf numFmtId="0" fontId="42" fillId="0" borderId="7" xfId="0" applyFont="1" applyFill="1" applyBorder="1" applyAlignment="1" applyProtection="1">
      <alignment horizontal="left" vertical="top" shrinkToFit="1"/>
      <protection locked="0"/>
    </xf>
    <xf numFmtId="10" fontId="26" fillId="0" borderId="0" xfId="0" applyNumberFormat="1" applyFont="1"/>
    <xf numFmtId="10" fontId="26" fillId="0" borderId="0" xfId="1" applyNumberFormat="1" applyFont="1"/>
    <xf numFmtId="10" fontId="26" fillId="0" borderId="0" xfId="0" applyNumberFormat="1" applyFont="1" applyAlignment="1">
      <alignment vertical="center"/>
    </xf>
    <xf numFmtId="10" fontId="32" fillId="0" borderId="0" xfId="0" applyNumberFormat="1" applyFont="1" applyAlignment="1">
      <alignment vertical="center"/>
    </xf>
    <xf numFmtId="10" fontId="32" fillId="0" borderId="0" xfId="0" applyNumberFormat="1" applyFont="1" applyAlignment="1">
      <alignment vertical="center" shrinkToFit="1"/>
    </xf>
    <xf numFmtId="10" fontId="26" fillId="0" borderId="0" xfId="431" applyNumberFormat="1" applyFont="1"/>
    <xf numFmtId="10" fontId="32" fillId="0" borderId="0" xfId="431" applyNumberFormat="1" applyFont="1" applyAlignment="1">
      <alignment horizontal="center" vertical="center"/>
    </xf>
    <xf numFmtId="10" fontId="26" fillId="0" borderId="0" xfId="431" applyNumberFormat="1" applyFont="1" applyAlignment="1">
      <alignment vertical="center"/>
    </xf>
    <xf numFmtId="10" fontId="32" fillId="0" borderId="0" xfId="431" applyNumberFormat="1" applyFont="1" applyAlignment="1">
      <alignment vertical="center"/>
    </xf>
    <xf numFmtId="10" fontId="32" fillId="0" borderId="0" xfId="431" applyNumberFormat="1" applyFont="1" applyAlignment="1">
      <alignment vertical="center" shrinkToFit="1"/>
    </xf>
    <xf numFmtId="4" fontId="31" fillId="37" borderId="8" xfId="0" applyNumberFormat="1" applyFont="1" applyFill="1" applyBorder="1" applyAlignment="1">
      <alignment vertical="center"/>
    </xf>
    <xf numFmtId="10" fontId="31" fillId="0" borderId="2" xfId="0" applyNumberFormat="1" applyFont="1" applyBorder="1" applyAlignment="1">
      <alignment horizontal="center" vertical="center" shrinkToFit="1"/>
    </xf>
    <xf numFmtId="10" fontId="31" fillId="0" borderId="5" xfId="0" applyNumberFormat="1" applyFont="1" applyBorder="1" applyAlignment="1">
      <alignment horizontal="center" vertical="center" shrinkToFit="1"/>
    </xf>
    <xf numFmtId="10" fontId="31" fillId="0" borderId="7" xfId="0" applyNumberFormat="1" applyFont="1" applyBorder="1" applyAlignment="1">
      <alignment horizontal="center" vertical="center" shrinkToFit="1"/>
    </xf>
    <xf numFmtId="10" fontId="32" fillId="0" borderId="8" xfId="0" applyNumberFormat="1" applyFont="1" applyBorder="1" applyAlignment="1">
      <alignment vertical="center"/>
    </xf>
    <xf numFmtId="10" fontId="31" fillId="0" borderId="8" xfId="0" applyNumberFormat="1" applyFont="1" applyBorder="1" applyAlignment="1">
      <alignment vertical="center"/>
    </xf>
    <xf numFmtId="10" fontId="31" fillId="25" borderId="8" xfId="0" applyNumberFormat="1" applyFont="1" applyFill="1" applyBorder="1" applyAlignment="1">
      <alignment vertical="center"/>
    </xf>
    <xf numFmtId="10" fontId="31" fillId="0" borderId="2" xfId="1" applyNumberFormat="1" applyFont="1" applyBorder="1" applyAlignment="1">
      <alignment horizontal="center" vertical="center" shrinkToFit="1"/>
    </xf>
    <xf numFmtId="10" fontId="31" fillId="0" borderId="5" xfId="1" applyNumberFormat="1" applyFont="1" applyBorder="1" applyAlignment="1">
      <alignment horizontal="center" vertical="center" shrinkToFit="1"/>
    </xf>
    <xf numFmtId="10" fontId="31" fillId="0" borderId="7" xfId="1" applyNumberFormat="1" applyFont="1" applyBorder="1" applyAlignment="1">
      <alignment horizontal="center" vertical="center" shrinkToFit="1"/>
    </xf>
    <xf numFmtId="10" fontId="32" fillId="0" borderId="8" xfId="1" applyNumberFormat="1" applyFont="1" applyBorder="1" applyAlignment="1">
      <alignment vertical="center"/>
    </xf>
    <xf numFmtId="10" fontId="26" fillId="0" borderId="0" xfId="1" applyNumberFormat="1" applyFont="1" applyAlignment="1">
      <alignment vertical="center"/>
    </xf>
    <xf numFmtId="10" fontId="32" fillId="0" borderId="0" xfId="1" applyNumberFormat="1" applyFont="1" applyAlignment="1">
      <alignment vertical="center"/>
    </xf>
    <xf numFmtId="10" fontId="32" fillId="0" borderId="0" xfId="1" applyNumberFormat="1" applyFont="1" applyAlignment="1">
      <alignment vertical="center" shrinkToFit="1"/>
    </xf>
    <xf numFmtId="10" fontId="31" fillId="0" borderId="8" xfId="1" applyNumberFormat="1" applyFont="1" applyBorder="1" applyAlignment="1">
      <alignment vertical="center"/>
    </xf>
    <xf numFmtId="10" fontId="31" fillId="25" borderId="8" xfId="1" applyNumberFormat="1" applyFont="1" applyFill="1" applyBorder="1" applyAlignment="1">
      <alignment vertical="center"/>
    </xf>
    <xf numFmtId="10" fontId="31" fillId="37" borderId="8" xfId="1" applyNumberFormat="1" applyFont="1" applyFill="1" applyBorder="1" applyAlignment="1">
      <alignment vertical="center"/>
    </xf>
    <xf numFmtId="10" fontId="31" fillId="37" borderId="8" xfId="0" applyNumberFormat="1" applyFont="1" applyFill="1" applyBorder="1" applyAlignment="1">
      <alignment vertical="center"/>
    </xf>
    <xf numFmtId="10" fontId="32" fillId="25" borderId="8" xfId="1" applyNumberFormat="1" applyFont="1" applyFill="1" applyBorder="1" applyAlignment="1">
      <alignment vertical="center"/>
    </xf>
    <xf numFmtId="10" fontId="32" fillId="25" borderId="8" xfId="0" applyNumberFormat="1" applyFont="1" applyFill="1" applyBorder="1" applyAlignment="1">
      <alignment vertical="center"/>
    </xf>
    <xf numFmtId="10" fontId="32" fillId="37" borderId="8" xfId="1" applyNumberFormat="1" applyFont="1" applyFill="1" applyBorder="1" applyAlignment="1">
      <alignment vertical="center"/>
    </xf>
    <xf numFmtId="10" fontId="32" fillId="37" borderId="8" xfId="0" applyNumberFormat="1" applyFont="1" applyFill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32" fillId="25" borderId="8" xfId="0" applyFont="1" applyFill="1" applyBorder="1" applyAlignment="1">
      <alignment horizontal="right" vertical="top" wrapText="1"/>
    </xf>
    <xf numFmtId="4" fontId="26" fillId="25" borderId="8" xfId="0" applyNumberFormat="1" applyFont="1" applyFill="1" applyBorder="1" applyAlignment="1">
      <alignment vertical="center" wrapText="1"/>
    </xf>
    <xf numFmtId="0" fontId="32" fillId="37" borderId="8" xfId="0" applyFont="1" applyFill="1" applyBorder="1" applyAlignment="1">
      <alignment horizontal="right" vertical="top" wrapText="1"/>
    </xf>
    <xf numFmtId="10" fontId="27" fillId="0" borderId="2" xfId="0" applyNumberFormat="1" applyFont="1" applyBorder="1" applyAlignment="1">
      <alignment horizontal="center" vertical="center" shrinkToFit="1"/>
    </xf>
    <xf numFmtId="10" fontId="27" fillId="0" borderId="5" xfId="0" applyNumberFormat="1" applyFont="1" applyBorder="1" applyAlignment="1">
      <alignment horizontal="center" vertical="center" shrinkToFit="1"/>
    </xf>
    <xf numFmtId="10" fontId="27" fillId="0" borderId="7" xfId="0" applyNumberFormat="1" applyFont="1" applyBorder="1" applyAlignment="1">
      <alignment horizontal="center" vertical="center" shrinkToFit="1"/>
    </xf>
    <xf numFmtId="10" fontId="26" fillId="0" borderId="8" xfId="0" applyNumberFormat="1" applyFont="1" applyBorder="1" applyAlignment="1">
      <alignment vertical="center"/>
    </xf>
    <xf numFmtId="10" fontId="27" fillId="0" borderId="8" xfId="0" applyNumberFormat="1" applyFont="1" applyBorder="1" applyAlignment="1">
      <alignment vertical="center"/>
    </xf>
    <xf numFmtId="10" fontId="27" fillId="25" borderId="8" xfId="0" applyNumberFormat="1" applyFont="1" applyFill="1" applyBorder="1" applyAlignment="1">
      <alignment vertical="center"/>
    </xf>
    <xf numFmtId="10" fontId="27" fillId="37" borderId="8" xfId="0" applyNumberFormat="1" applyFont="1" applyFill="1" applyBorder="1" applyAlignment="1">
      <alignment vertical="center"/>
    </xf>
    <xf numFmtId="10" fontId="26" fillId="25" borderId="8" xfId="0" applyNumberFormat="1" applyFont="1" applyFill="1" applyBorder="1" applyAlignment="1">
      <alignment vertical="center"/>
    </xf>
    <xf numFmtId="10" fontId="39" fillId="0" borderId="0" xfId="0" applyNumberFormat="1" applyFont="1" applyAlignment="1">
      <alignment horizontal="center" vertical="center" shrinkToFit="1"/>
    </xf>
    <xf numFmtId="10" fontId="26" fillId="37" borderId="8" xfId="0" applyNumberFormat="1" applyFont="1" applyFill="1" applyBorder="1" applyAlignment="1">
      <alignment vertical="center"/>
    </xf>
    <xf numFmtId="10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0" fillId="0" borderId="8" xfId="1" applyNumberFormat="1" applyFont="1" applyBorder="1" applyAlignment="1" applyProtection="1">
      <alignment vertical="center"/>
    </xf>
    <xf numFmtId="4" fontId="0" fillId="0" borderId="8" xfId="1" applyNumberFormat="1" applyFont="1" applyBorder="1"/>
    <xf numFmtId="4" fontId="27" fillId="0" borderId="8" xfId="0" applyNumberFormat="1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4" fontId="26" fillId="0" borderId="0" xfId="0" applyNumberFormat="1" applyFont="1" applyAlignment="1">
      <alignment horizontal="left" vertical="center" wrapText="1"/>
    </xf>
    <xf numFmtId="4" fontId="26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6" fillId="0" borderId="0" xfId="0" applyFont="1" applyAlignment="1" applyProtection="1">
      <alignment horizontal="left" vertical="center" shrinkToFit="1"/>
      <protection locked="0"/>
    </xf>
    <xf numFmtId="0" fontId="26" fillId="0" borderId="8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shrinkToFit="1"/>
    </xf>
    <xf numFmtId="0" fontId="27" fillId="0" borderId="0" xfId="2" applyFont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shrinkToFit="1"/>
    </xf>
    <xf numFmtId="0" fontId="31" fillId="0" borderId="35" xfId="0" applyFont="1" applyFill="1" applyBorder="1" applyAlignment="1">
      <alignment horizontal="center" vertical="center" shrinkToFit="1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6" fillId="0" borderId="0" xfId="2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 shrinkToFit="1"/>
    </xf>
    <xf numFmtId="0" fontId="40" fillId="0" borderId="0" xfId="0" applyFont="1" applyFill="1" applyAlignment="1">
      <alignment horizontal="center" vertical="center" wrapText="1"/>
    </xf>
    <xf numFmtId="0" fontId="47" fillId="35" borderId="3" xfId="0" applyFont="1" applyFill="1" applyBorder="1" applyAlignment="1" applyProtection="1">
      <alignment horizontal="left" vertical="top" shrinkToFit="1"/>
      <protection locked="0"/>
    </xf>
    <xf numFmtId="0" fontId="47" fillId="35" borderId="29" xfId="0" applyFont="1" applyFill="1" applyBorder="1" applyAlignment="1" applyProtection="1">
      <alignment horizontal="left" vertical="top" shrinkToFit="1"/>
      <protection locked="0"/>
    </xf>
    <xf numFmtId="0" fontId="47" fillId="35" borderId="28" xfId="0" applyFont="1" applyFill="1" applyBorder="1" applyAlignment="1" applyProtection="1">
      <alignment horizontal="left" vertical="top" shrinkToFit="1"/>
      <protection locked="0"/>
    </xf>
    <xf numFmtId="0" fontId="42" fillId="0" borderId="2" xfId="0" applyFont="1" applyFill="1" applyBorder="1" applyAlignment="1" applyProtection="1">
      <alignment horizontal="left" vertical="top" shrinkToFit="1"/>
      <protection locked="0"/>
    </xf>
    <xf numFmtId="0" fontId="42" fillId="0" borderId="5" xfId="0" applyFont="1" applyFill="1" applyBorder="1" applyAlignment="1" applyProtection="1">
      <alignment horizontal="left" vertical="top" shrinkToFit="1"/>
      <protection locked="0"/>
    </xf>
    <xf numFmtId="0" fontId="42" fillId="0" borderId="7" xfId="0" applyFont="1" applyFill="1" applyBorder="1" applyAlignment="1" applyProtection="1">
      <alignment horizontal="left" vertical="top" shrinkToFit="1"/>
      <protection locked="0"/>
    </xf>
    <xf numFmtId="0" fontId="47" fillId="0" borderId="3" xfId="0" applyFont="1" applyBorder="1" applyAlignment="1" applyProtection="1">
      <alignment horizontal="left" vertical="top" wrapText="1"/>
      <protection locked="0"/>
    </xf>
    <xf numFmtId="0" fontId="47" fillId="0" borderId="29" xfId="0" applyFont="1" applyBorder="1" applyAlignment="1" applyProtection="1">
      <alignment horizontal="left" vertical="top" wrapText="1"/>
      <protection locked="0"/>
    </xf>
    <xf numFmtId="0" fontId="47" fillId="0" borderId="3" xfId="0" applyFont="1" applyBorder="1" applyAlignment="1" applyProtection="1">
      <alignment horizontal="left" vertical="center" wrapText="1"/>
      <protection locked="0"/>
    </xf>
    <xf numFmtId="0" fontId="47" fillId="0" borderId="29" xfId="0" applyFont="1" applyBorder="1" applyAlignment="1" applyProtection="1">
      <alignment horizontal="left" vertical="center" wrapText="1"/>
      <protection locked="0"/>
    </xf>
    <xf numFmtId="0" fontId="47" fillId="0" borderId="28" xfId="0" applyFont="1" applyBorder="1" applyAlignment="1" applyProtection="1">
      <alignment horizontal="left" vertical="center" wrapText="1"/>
      <protection locked="0"/>
    </xf>
    <xf numFmtId="0" fontId="41" fillId="0" borderId="3" xfId="0" applyFont="1" applyBorder="1" applyAlignment="1" applyProtection="1">
      <alignment horizontal="center" vertical="top" wrapText="1"/>
      <protection locked="0"/>
    </xf>
    <xf numFmtId="0" fontId="41" fillId="0" borderId="29" xfId="0" applyFont="1" applyBorder="1" applyAlignment="1" applyProtection="1">
      <alignment horizontal="center" vertical="top" wrapText="1"/>
      <protection locked="0"/>
    </xf>
    <xf numFmtId="0" fontId="41" fillId="0" borderId="28" xfId="0" applyFont="1" applyBorder="1" applyAlignment="1" applyProtection="1">
      <alignment horizontal="center" vertical="top" wrapText="1"/>
      <protection locked="0"/>
    </xf>
    <xf numFmtId="0" fontId="42" fillId="0" borderId="3" xfId="0" applyFont="1" applyBorder="1" applyAlignment="1" applyProtection="1">
      <alignment horizontal="left" vertical="top" wrapText="1"/>
      <protection locked="0"/>
    </xf>
    <xf numFmtId="0" fontId="42" fillId="0" borderId="29" xfId="0" applyFont="1" applyBorder="1" applyAlignment="1" applyProtection="1">
      <alignment horizontal="left" vertical="top" wrapText="1"/>
      <protection locked="0"/>
    </xf>
    <xf numFmtId="0" fontId="42" fillId="0" borderId="28" xfId="0" applyFont="1" applyBorder="1" applyAlignment="1" applyProtection="1">
      <alignment horizontal="left" vertical="top" wrapText="1"/>
      <protection locked="0"/>
    </xf>
    <xf numFmtId="0" fontId="42" fillId="0" borderId="2" xfId="0" applyFont="1" applyFill="1" applyBorder="1" applyAlignment="1" applyProtection="1">
      <alignment horizontal="left" vertical="top" wrapText="1" shrinkToFit="1"/>
      <protection locked="0"/>
    </xf>
    <xf numFmtId="0" fontId="42" fillId="0" borderId="7" xfId="0" applyFont="1" applyFill="1" applyBorder="1" applyAlignment="1" applyProtection="1">
      <alignment horizontal="left" vertical="top" wrapText="1" shrinkToFit="1"/>
      <protection locked="0"/>
    </xf>
    <xf numFmtId="0" fontId="47" fillId="34" borderId="3" xfId="138" applyFont="1" applyFill="1" applyBorder="1" applyAlignment="1" applyProtection="1">
      <alignment horizontal="left" vertical="top" wrapText="1"/>
      <protection locked="0"/>
    </xf>
    <xf numFmtId="0" fontId="47" fillId="34" borderId="29" xfId="138" applyFont="1" applyFill="1" applyBorder="1" applyAlignment="1" applyProtection="1">
      <alignment horizontal="left" vertical="top" wrapText="1"/>
      <protection locked="0"/>
    </xf>
    <xf numFmtId="0" fontId="47" fillId="34" borderId="28" xfId="138" applyFont="1" applyFill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7" fillId="34" borderId="28" xfId="0" applyFont="1" applyFill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center" vertical="top" wrapText="1"/>
      <protection locked="0"/>
    </xf>
    <xf numFmtId="0" fontId="47" fillId="34" borderId="29" xfId="0" applyFont="1" applyFill="1" applyBorder="1" applyAlignment="1" applyProtection="1">
      <alignment horizontal="center" vertical="top" wrapText="1"/>
      <protection locked="0"/>
    </xf>
    <xf numFmtId="0" fontId="47" fillId="34" borderId="28" xfId="0" applyFont="1" applyFill="1" applyBorder="1" applyAlignment="1" applyProtection="1">
      <alignment horizontal="center" vertical="top" wrapText="1"/>
      <protection locked="0"/>
    </xf>
    <xf numFmtId="4" fontId="42" fillId="30" borderId="8" xfId="330" applyNumberFormat="1" applyFont="1" applyFill="1" applyBorder="1" applyAlignment="1">
      <alignment horizontal="center" vertical="center"/>
    </xf>
    <xf numFmtId="4" fontId="42" fillId="31" borderId="8" xfId="330" applyNumberFormat="1" applyFont="1" applyFill="1" applyBorder="1" applyAlignment="1">
      <alignment horizontal="center" vertical="center"/>
    </xf>
    <xf numFmtId="4" fontId="42" fillId="32" borderId="8" xfId="330" applyNumberFormat="1" applyFont="1" applyFill="1" applyBorder="1" applyAlignment="1">
      <alignment horizontal="center" vertical="center"/>
    </xf>
    <xf numFmtId="4" fontId="42" fillId="33" borderId="8" xfId="330" applyNumberFormat="1" applyFont="1" applyFill="1" applyBorder="1" applyAlignment="1">
      <alignment horizontal="center" vertical="center"/>
    </xf>
    <xf numFmtId="4" fontId="47" fillId="24" borderId="2" xfId="1" applyNumberFormat="1" applyFont="1" applyFill="1" applyBorder="1" applyAlignment="1" applyProtection="1">
      <alignment horizontal="center" vertical="top" wrapText="1"/>
      <protection locked="0"/>
    </xf>
    <xf numFmtId="4" fontId="47" fillId="24" borderId="7" xfId="1" applyNumberFormat="1" applyFont="1" applyFill="1" applyBorder="1" applyAlignment="1" applyProtection="1">
      <alignment horizontal="center" vertical="top" wrapText="1"/>
      <protection locked="0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41" fillId="0" borderId="1" xfId="0" applyFont="1" applyFill="1" applyBorder="1" applyAlignment="1" applyProtection="1">
      <alignment horizontal="left" vertical="center"/>
      <protection locked="0"/>
    </xf>
    <xf numFmtId="4" fontId="42" fillId="27" borderId="8" xfId="330" applyNumberFormat="1" applyFont="1" applyFill="1" applyBorder="1" applyAlignment="1">
      <alignment horizontal="center" vertical="center"/>
    </xf>
    <xf numFmtId="4" fontId="42" fillId="28" borderId="8" xfId="330" applyNumberFormat="1" applyFont="1" applyFill="1" applyBorder="1" applyAlignment="1">
      <alignment horizontal="center" vertical="center"/>
    </xf>
    <xf numFmtId="4" fontId="42" fillId="26" borderId="8" xfId="330" applyNumberFormat="1" applyFont="1" applyFill="1" applyBorder="1" applyAlignment="1">
      <alignment horizontal="center" vertical="center"/>
    </xf>
    <xf numFmtId="4" fontId="42" fillId="29" borderId="8" xfId="330" applyNumberFormat="1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</cellXfs>
  <cellStyles count="432">
    <cellStyle name="20% - Accent1" xfId="12"/>
    <cellStyle name="20% - Accent1 2" xfId="140"/>
    <cellStyle name="20% - Accent1 3" xfId="141"/>
    <cellStyle name="20% - Accent1 4" xfId="142"/>
    <cellStyle name="20% - Accent2" xfId="13"/>
    <cellStyle name="20% - Accent2 2" xfId="143"/>
    <cellStyle name="20% - Accent2 3" xfId="144"/>
    <cellStyle name="20% - Accent2 4" xfId="145"/>
    <cellStyle name="20% - Accent3" xfId="14"/>
    <cellStyle name="20% - Accent3 2" xfId="146"/>
    <cellStyle name="20% - Accent3 3" xfId="147"/>
    <cellStyle name="20% - Accent3 4" xfId="148"/>
    <cellStyle name="20% - Accent4" xfId="15"/>
    <cellStyle name="20% - Accent4 2" xfId="149"/>
    <cellStyle name="20% - Accent4 3" xfId="150"/>
    <cellStyle name="20% - Accent4 4" xfId="151"/>
    <cellStyle name="20% - Accent5" xfId="16"/>
    <cellStyle name="20% - Accent5 2" xfId="152"/>
    <cellStyle name="20% - Accent5 3" xfId="153"/>
    <cellStyle name="20% - Accent5 4" xfId="154"/>
    <cellStyle name="20% - Accent6" xfId="17"/>
    <cellStyle name="20% - Accent6 2" xfId="155"/>
    <cellStyle name="20% - Accent6 3" xfId="156"/>
    <cellStyle name="20% - Accent6 4" xfId="157"/>
    <cellStyle name="40% - Accent1" xfId="18"/>
    <cellStyle name="40% - Accent1 2" xfId="158"/>
    <cellStyle name="40% - Accent1 3" xfId="159"/>
    <cellStyle name="40% - Accent1 4" xfId="160"/>
    <cellStyle name="40% - Accent2" xfId="19"/>
    <cellStyle name="40% - Accent2 2" xfId="161"/>
    <cellStyle name="40% - Accent2 3" xfId="162"/>
    <cellStyle name="40% - Accent2 4" xfId="163"/>
    <cellStyle name="40% - Accent3" xfId="20"/>
    <cellStyle name="40% - Accent3 2" xfId="164"/>
    <cellStyle name="40% - Accent3 3" xfId="165"/>
    <cellStyle name="40% - Accent3 4" xfId="166"/>
    <cellStyle name="40% - Accent4" xfId="21"/>
    <cellStyle name="40% - Accent4 2" xfId="167"/>
    <cellStyle name="40% - Accent4 3" xfId="168"/>
    <cellStyle name="40% - Accent4 4" xfId="169"/>
    <cellStyle name="40% - Accent5" xfId="22"/>
    <cellStyle name="40% - Accent5 2" xfId="170"/>
    <cellStyle name="40% - Accent5 3" xfId="171"/>
    <cellStyle name="40% - Accent5 4" xfId="172"/>
    <cellStyle name="40% - Accent6" xfId="23"/>
    <cellStyle name="40% - Accent6 2" xfId="173"/>
    <cellStyle name="40% - Accent6 3" xfId="174"/>
    <cellStyle name="40% - Accent6 4" xfId="175"/>
    <cellStyle name="60% - Accent1" xfId="24"/>
    <cellStyle name="60% - Accent1 2" xfId="176"/>
    <cellStyle name="60% - Accent1 3" xfId="177"/>
    <cellStyle name="60% - Accent1 4" xfId="178"/>
    <cellStyle name="60% - Accent2" xfId="25"/>
    <cellStyle name="60% - Accent2 2" xfId="179"/>
    <cellStyle name="60% - Accent2 3" xfId="180"/>
    <cellStyle name="60% - Accent2 4" xfId="181"/>
    <cellStyle name="60% - Accent3" xfId="26"/>
    <cellStyle name="60% - Accent3 2" xfId="182"/>
    <cellStyle name="60% - Accent3 3" xfId="183"/>
    <cellStyle name="60% - Accent3 4" xfId="184"/>
    <cellStyle name="60% - Accent4" xfId="27"/>
    <cellStyle name="60% - Accent4 2" xfId="185"/>
    <cellStyle name="60% - Accent4 3" xfId="186"/>
    <cellStyle name="60% - Accent4 4" xfId="187"/>
    <cellStyle name="60% - Accent5" xfId="28"/>
    <cellStyle name="60% - Accent5 2" xfId="188"/>
    <cellStyle name="60% - Accent5 3" xfId="189"/>
    <cellStyle name="60% - Accent5 4" xfId="190"/>
    <cellStyle name="60% - Accent6" xfId="29"/>
    <cellStyle name="60% - Accent6 2" xfId="191"/>
    <cellStyle name="60% - Accent6 3" xfId="192"/>
    <cellStyle name="60% - Accent6 4" xfId="193"/>
    <cellStyle name="Accent1" xfId="30"/>
    <cellStyle name="Accent1 2" xfId="194"/>
    <cellStyle name="Accent1 3" xfId="195"/>
    <cellStyle name="Accent1 4" xfId="196"/>
    <cellStyle name="Accent2" xfId="31"/>
    <cellStyle name="Accent2 2" xfId="197"/>
    <cellStyle name="Accent2 3" xfId="198"/>
    <cellStyle name="Accent2 4" xfId="199"/>
    <cellStyle name="Accent3" xfId="32"/>
    <cellStyle name="Accent3 2" xfId="200"/>
    <cellStyle name="Accent3 3" xfId="201"/>
    <cellStyle name="Accent3 4" xfId="202"/>
    <cellStyle name="Accent4" xfId="33"/>
    <cellStyle name="Accent4 2" xfId="203"/>
    <cellStyle name="Accent4 3" xfId="204"/>
    <cellStyle name="Accent4 4" xfId="205"/>
    <cellStyle name="Accent5" xfId="34"/>
    <cellStyle name="Accent5 2" xfId="206"/>
    <cellStyle name="Accent5 3" xfId="207"/>
    <cellStyle name="Accent5 4" xfId="208"/>
    <cellStyle name="Accent6" xfId="35"/>
    <cellStyle name="Accent6 2" xfId="209"/>
    <cellStyle name="Accent6 3" xfId="210"/>
    <cellStyle name="Accent6 4" xfId="211"/>
    <cellStyle name="Bad" xfId="36"/>
    <cellStyle name="Bad 2" xfId="212"/>
    <cellStyle name="Bad 3" xfId="213"/>
    <cellStyle name="Bad 4" xfId="214"/>
    <cellStyle name="Calculation" xfId="37"/>
    <cellStyle name="Calculation 2" xfId="215"/>
    <cellStyle name="Calculation 3" xfId="216"/>
    <cellStyle name="Calculation 4" xfId="217"/>
    <cellStyle name="Check Cell" xfId="38"/>
    <cellStyle name="Check Cell 2" xfId="218"/>
    <cellStyle name="Check Cell 3" xfId="219"/>
    <cellStyle name="Check Cell 4" xfId="220"/>
    <cellStyle name="Comma" xfId="1" builtinId="3"/>
    <cellStyle name="Comma 10" xfId="221"/>
    <cellStyle name="Comma 11" xfId="222"/>
    <cellStyle name="Comma 12" xfId="223"/>
    <cellStyle name="Comma 13" xfId="224"/>
    <cellStyle name="Comma 14" xfId="225"/>
    <cellStyle name="Comma 15" xfId="226"/>
    <cellStyle name="Comma 16" xfId="227"/>
    <cellStyle name="Comma 17" xfId="228"/>
    <cellStyle name="Comma 18" xfId="229"/>
    <cellStyle name="Comma 18 2" xfId="230"/>
    <cellStyle name="Comma 19" xfId="231"/>
    <cellStyle name="Comma 2" xfId="6"/>
    <cellStyle name="Comma 2 10" xfId="232"/>
    <cellStyle name="Comma 2 11" xfId="233"/>
    <cellStyle name="Comma 2 12" xfId="234"/>
    <cellStyle name="Comma 2 13" xfId="235"/>
    <cellStyle name="Comma 2 14" xfId="236"/>
    <cellStyle name="Comma 2 15" xfId="237"/>
    <cellStyle name="Comma 2 16" xfId="238"/>
    <cellStyle name="Comma 2 2" xfId="39"/>
    <cellStyle name="Comma 2 3" xfId="239"/>
    <cellStyle name="Comma 2 3 2" xfId="240"/>
    <cellStyle name="Comma 2 4" xfId="241"/>
    <cellStyle name="Comma 2 5" xfId="242"/>
    <cellStyle name="Comma 2 6" xfId="243"/>
    <cellStyle name="Comma 2 7" xfId="244"/>
    <cellStyle name="Comma 2 8" xfId="245"/>
    <cellStyle name="Comma 2 9" xfId="246"/>
    <cellStyle name="Comma 20" xfId="247"/>
    <cellStyle name="Comma 21" xfId="248"/>
    <cellStyle name="Comma 21 2" xfId="249"/>
    <cellStyle name="Comma 22" xfId="250"/>
    <cellStyle name="Comma 23" xfId="251"/>
    <cellStyle name="Comma 24" xfId="252"/>
    <cellStyle name="Comma 25" xfId="253"/>
    <cellStyle name="Comma 26" xfId="254"/>
    <cellStyle name="Comma 27" xfId="255"/>
    <cellStyle name="Comma 28" xfId="256"/>
    <cellStyle name="Comma 29" xfId="257"/>
    <cellStyle name="Comma 3" xfId="258"/>
    <cellStyle name="Comma 3 2" xfId="259"/>
    <cellStyle name="Comma 30" xfId="260"/>
    <cellStyle name="Comma 31" xfId="261"/>
    <cellStyle name="Comma 32" xfId="262"/>
    <cellStyle name="Comma 33" xfId="263"/>
    <cellStyle name="Comma 34" xfId="264"/>
    <cellStyle name="Comma 35" xfId="265"/>
    <cellStyle name="Comma 36" xfId="266"/>
    <cellStyle name="Comma 37" xfId="267"/>
    <cellStyle name="Comma 38" xfId="268"/>
    <cellStyle name="Comma 39" xfId="269"/>
    <cellStyle name="Comma 4" xfId="270"/>
    <cellStyle name="Comma 4 2" xfId="271"/>
    <cellStyle name="Comma 4 2 2" xfId="272"/>
    <cellStyle name="Comma 4 3" xfId="273"/>
    <cellStyle name="Comma 5" xfId="274"/>
    <cellStyle name="Comma 6" xfId="275"/>
    <cellStyle name="Comma 6 2" xfId="276"/>
    <cellStyle name="Comma 7" xfId="277"/>
    <cellStyle name="Comma 8" xfId="278"/>
    <cellStyle name="Comma 8 2" xfId="279"/>
    <cellStyle name="Comma 9" xfId="280"/>
    <cellStyle name="Comma 9 2" xfId="281"/>
    <cellStyle name="Explanatory Text" xfId="40"/>
    <cellStyle name="Explanatory Text 2" xfId="282"/>
    <cellStyle name="Explanatory Text 3" xfId="283"/>
    <cellStyle name="Explanatory Text 4" xfId="284"/>
    <cellStyle name="Good" xfId="41"/>
    <cellStyle name="Good 2" xfId="285"/>
    <cellStyle name="Good 3" xfId="286"/>
    <cellStyle name="Good 4" xfId="287"/>
    <cellStyle name="Heading 1" xfId="42"/>
    <cellStyle name="Heading 1 2" xfId="288"/>
    <cellStyle name="Heading 1 3" xfId="289"/>
    <cellStyle name="Heading 1 4" xfId="290"/>
    <cellStyle name="Heading 2" xfId="43"/>
    <cellStyle name="Heading 2 2" xfId="291"/>
    <cellStyle name="Heading 2 3" xfId="292"/>
    <cellStyle name="Heading 2 4" xfId="293"/>
    <cellStyle name="Heading 3" xfId="44"/>
    <cellStyle name="Heading 3 2" xfId="294"/>
    <cellStyle name="Heading 3 3" xfId="295"/>
    <cellStyle name="Heading 3 4" xfId="296"/>
    <cellStyle name="Heading 4" xfId="45"/>
    <cellStyle name="Heading 4 2" xfId="297"/>
    <cellStyle name="Heading 4 3" xfId="298"/>
    <cellStyle name="Heading 4 4" xfId="299"/>
    <cellStyle name="Input" xfId="46"/>
    <cellStyle name="Input 2" xfId="300"/>
    <cellStyle name="Input 3" xfId="301"/>
    <cellStyle name="Input 4" xfId="302"/>
    <cellStyle name="Linked Cell" xfId="47"/>
    <cellStyle name="Linked Cell 2" xfId="303"/>
    <cellStyle name="Linked Cell 3" xfId="304"/>
    <cellStyle name="Linked Cell 4" xfId="305"/>
    <cellStyle name="Neutral" xfId="48"/>
    <cellStyle name="Neutral 2" xfId="306"/>
    <cellStyle name="Neutral 3" xfId="307"/>
    <cellStyle name="Neutral 4" xfId="308"/>
    <cellStyle name="Normal" xfId="0" builtinId="0"/>
    <cellStyle name="Normal 10" xfId="49"/>
    <cellStyle name="Normal 11" xfId="309"/>
    <cellStyle name="Normal 11 2" xfId="310"/>
    <cellStyle name="Normal 12" xfId="311"/>
    <cellStyle name="Normal 12 2" xfId="312"/>
    <cellStyle name="Normal 12 3" xfId="313"/>
    <cellStyle name="Normal 12 4" xfId="314"/>
    <cellStyle name="Normal 13" xfId="315"/>
    <cellStyle name="Normal 14" xfId="316"/>
    <cellStyle name="Normal 15" xfId="317"/>
    <cellStyle name="Normal 16" xfId="318"/>
    <cellStyle name="Normal 17" xfId="319"/>
    <cellStyle name="Normal 17 2" xfId="320"/>
    <cellStyle name="Normal 18" xfId="321"/>
    <cellStyle name="Normal 19" xfId="322"/>
    <cellStyle name="Normal 2" xfId="2"/>
    <cellStyle name="Normal 2 10" xfId="323"/>
    <cellStyle name="Normal 2 11" xfId="324"/>
    <cellStyle name="Normal 2 12" xfId="325"/>
    <cellStyle name="Normal 2 13" xfId="326"/>
    <cellStyle name="Normal 2 14" xfId="327"/>
    <cellStyle name="Normal 2 15" xfId="328"/>
    <cellStyle name="Normal 2 16" xfId="329"/>
    <cellStyle name="Normal 2 17" xfId="330"/>
    <cellStyle name="Normal 2 2" xfId="3"/>
    <cellStyle name="Normal 2 2 2" xfId="331"/>
    <cellStyle name="Normal 2 2 3" xfId="332"/>
    <cellStyle name="Normal 2 2 4" xfId="333"/>
    <cellStyle name="Normal 2 2 5" xfId="334"/>
    <cellStyle name="Normal 2 2 6" xfId="335"/>
    <cellStyle name="Normal 2 2 7" xfId="336"/>
    <cellStyle name="Normal 2 2 8" xfId="337"/>
    <cellStyle name="Normal 2 2 9" xfId="338"/>
    <cellStyle name="Normal 2 3" xfId="339"/>
    <cellStyle name="Normal 2 4" xfId="340"/>
    <cellStyle name="Normal 2 4 2" xfId="341"/>
    <cellStyle name="Normal 2 4 2 2" xfId="342"/>
    <cellStyle name="Normal 2 4 3" xfId="343"/>
    <cellStyle name="Normal 2 4 4" xfId="344"/>
    <cellStyle name="Normal 2 5" xfId="345"/>
    <cellStyle name="Normal 2 6" xfId="346"/>
    <cellStyle name="Normal 2 7" xfId="347"/>
    <cellStyle name="Normal 2 8" xfId="348"/>
    <cellStyle name="Normal 2 9" xfId="349"/>
    <cellStyle name="Normal 20" xfId="350"/>
    <cellStyle name="Normal 21" xfId="351"/>
    <cellStyle name="Normal 22" xfId="352"/>
    <cellStyle name="Normal 23" xfId="353"/>
    <cellStyle name="Normal 24" xfId="354"/>
    <cellStyle name="Normal 25" xfId="355"/>
    <cellStyle name="Normal 26" xfId="356"/>
    <cellStyle name="Normal 27" xfId="357"/>
    <cellStyle name="Normal 28" xfId="358"/>
    <cellStyle name="Normal 29" xfId="359"/>
    <cellStyle name="Normal 3" xfId="360"/>
    <cellStyle name="Normal 3 2" xfId="361"/>
    <cellStyle name="Normal 3 3" xfId="362"/>
    <cellStyle name="Normal 3 4" xfId="363"/>
    <cellStyle name="Normal 3 5" xfId="364"/>
    <cellStyle name="Normal 30" xfId="365"/>
    <cellStyle name="Normal 31" xfId="366"/>
    <cellStyle name="Normal 32" xfId="367"/>
    <cellStyle name="Normal 33" xfId="368"/>
    <cellStyle name="Normal 34" xfId="369"/>
    <cellStyle name="Normal 35" xfId="370"/>
    <cellStyle name="Normal 36" xfId="371"/>
    <cellStyle name="Normal 4" xfId="50"/>
    <cellStyle name="Normal 4 2" xfId="372"/>
    <cellStyle name="Normal 5" xfId="7"/>
    <cellStyle name="Normal 5 2" xfId="373"/>
    <cellStyle name="Normal 6" xfId="374"/>
    <cellStyle name="Normal 7" xfId="375"/>
    <cellStyle name="Normal 7 2" xfId="376"/>
    <cellStyle name="Normal 8" xfId="377"/>
    <cellStyle name="Normal 9" xfId="51"/>
    <cellStyle name="Normal_COA_V27_23Nov04_ForMeeting" xfId="430"/>
    <cellStyle name="Normal_Sheet2" xfId="138"/>
    <cellStyle name="Normal_Sheet7" xfId="139"/>
    <cellStyle name="Note" xfId="52"/>
    <cellStyle name="Note 2" xfId="378"/>
    <cellStyle name="Note 2 2" xfId="379"/>
    <cellStyle name="Note 3" xfId="380"/>
    <cellStyle name="Note 3 2" xfId="381"/>
    <cellStyle name="Note 4" xfId="382"/>
    <cellStyle name="Note 4 2" xfId="383"/>
    <cellStyle name="Output" xfId="53"/>
    <cellStyle name="Output 2" xfId="384"/>
    <cellStyle name="Output 3" xfId="385"/>
    <cellStyle name="Output 4" xfId="386"/>
    <cellStyle name="Percent" xfId="431" builtinId="5"/>
    <cellStyle name="Percent 10" xfId="387"/>
    <cellStyle name="Percent 2" xfId="388"/>
    <cellStyle name="Percent 3" xfId="389"/>
    <cellStyle name="Percent 4" xfId="390"/>
    <cellStyle name="Percent 5" xfId="391"/>
    <cellStyle name="Percent 6" xfId="392"/>
    <cellStyle name="Percent 6 2" xfId="393"/>
    <cellStyle name="Percent 7" xfId="394"/>
    <cellStyle name="Percent 8" xfId="395"/>
    <cellStyle name="Percent 9" xfId="396"/>
    <cellStyle name="Style 1" xfId="54"/>
    <cellStyle name="Style 1 3" xfId="55"/>
    <cellStyle name="Title" xfId="56"/>
    <cellStyle name="Title 2" xfId="397"/>
    <cellStyle name="Title 3" xfId="398"/>
    <cellStyle name="Title 4" xfId="399"/>
    <cellStyle name="Total" xfId="57"/>
    <cellStyle name="Total 2" xfId="400"/>
    <cellStyle name="Total 3" xfId="401"/>
    <cellStyle name="Total 4" xfId="402"/>
    <cellStyle name="Warning Text" xfId="58"/>
    <cellStyle name="Warning Text 2" xfId="403"/>
    <cellStyle name="Warning Text 3" xfId="404"/>
    <cellStyle name="Warning Text 4" xfId="405"/>
    <cellStyle name="เครื่องหมายจุลภาค 2" xfId="4"/>
    <cellStyle name="เครื่องหมายจุลภาค 2 10" xfId="59"/>
    <cellStyle name="เครื่องหมายจุลภาค 2 11" xfId="60"/>
    <cellStyle name="เครื่องหมายจุลภาค 2 12" xfId="61"/>
    <cellStyle name="เครื่องหมายจุลภาค 2 13" xfId="62"/>
    <cellStyle name="เครื่องหมายจุลภาค 2 14" xfId="63"/>
    <cellStyle name="เครื่องหมายจุลภาค 2 15" xfId="64"/>
    <cellStyle name="เครื่องหมายจุลภาค 2 16" xfId="65"/>
    <cellStyle name="เครื่องหมายจุลภาค 2 17" xfId="66"/>
    <cellStyle name="เครื่องหมายจุลภาค 2 18" xfId="67"/>
    <cellStyle name="เครื่องหมายจุลภาค 2 19" xfId="68"/>
    <cellStyle name="เครื่องหมายจุลภาค 2 2" xfId="8"/>
    <cellStyle name="เครื่องหมายจุลภาค 2 20" xfId="69"/>
    <cellStyle name="เครื่องหมายจุลภาค 2 21" xfId="70"/>
    <cellStyle name="เครื่องหมายจุลภาค 2 22" xfId="71"/>
    <cellStyle name="เครื่องหมายจุลภาค 2 23" xfId="72"/>
    <cellStyle name="เครื่องหมายจุลภาค 2 24" xfId="73"/>
    <cellStyle name="เครื่องหมายจุลภาค 2 25" xfId="74"/>
    <cellStyle name="เครื่องหมายจุลภาค 2 26" xfId="75"/>
    <cellStyle name="เครื่องหมายจุลภาค 2 27" xfId="76"/>
    <cellStyle name="เครื่องหมายจุลภาค 2 3" xfId="77"/>
    <cellStyle name="เครื่องหมายจุลภาค 2 4" xfId="78"/>
    <cellStyle name="เครื่องหมายจุลภาค 2 5" xfId="79"/>
    <cellStyle name="เครื่องหมายจุลภาค 2 6" xfId="80"/>
    <cellStyle name="เครื่องหมายจุลภาค 2 7" xfId="81"/>
    <cellStyle name="เครื่องหมายจุลภาค 2 8" xfId="82"/>
    <cellStyle name="เครื่องหมายจุลภาค 2 9" xfId="83"/>
    <cellStyle name="เครื่องหมายจุลภาค 3" xfId="9"/>
    <cellStyle name="เครื่องหมายจุลภาค 3 2" xfId="406"/>
    <cellStyle name="เครื่องหมายจุลภาค 3 3" xfId="407"/>
    <cellStyle name="เครื่องหมายจุลภาค 3 4" xfId="408"/>
    <cellStyle name="เครื่องหมายจุลภาค 3 5" xfId="409"/>
    <cellStyle name="เครื่องหมายจุลภาค 3 6" xfId="410"/>
    <cellStyle name="เครื่องหมายจุลภาค 3 7" xfId="411"/>
    <cellStyle name="เครื่องหมายจุลภาค 3 8" xfId="412"/>
    <cellStyle name="เครื่องหมายจุลภาค 3 9" xfId="413"/>
    <cellStyle name="เครื่องหมายจุลภาค 4" xfId="84"/>
    <cellStyle name="เครื่องหมายจุลภาค 5" xfId="85"/>
    <cellStyle name="เครื่องหมายจุลภาค 6" xfId="86"/>
    <cellStyle name="เครื่องหมายจุลภาค 7" xfId="87"/>
    <cellStyle name="ปกติ 10" xfId="414"/>
    <cellStyle name="ปกติ 11" xfId="415"/>
    <cellStyle name="ปกติ 2" xfId="5"/>
    <cellStyle name="ปกติ 2 10" xfId="88"/>
    <cellStyle name="ปกติ 2 11" xfId="89"/>
    <cellStyle name="ปกติ 2 12" xfId="90"/>
    <cellStyle name="ปกติ 2 13" xfId="91"/>
    <cellStyle name="ปกติ 2 14" xfId="92"/>
    <cellStyle name="ปกติ 2 15" xfId="93"/>
    <cellStyle name="ปกติ 2 16" xfId="94"/>
    <cellStyle name="ปกติ 2 17" xfId="95"/>
    <cellStyle name="ปกติ 2 18" xfId="96"/>
    <cellStyle name="ปกติ 2 19" xfId="97"/>
    <cellStyle name="ปกติ 2 2" xfId="10"/>
    <cellStyle name="ปกติ 2 2 2" xfId="416"/>
    <cellStyle name="ปกติ 2 20" xfId="98"/>
    <cellStyle name="ปกติ 2 21" xfId="99"/>
    <cellStyle name="ปกติ 2 22" xfId="100"/>
    <cellStyle name="ปกติ 2 23" xfId="101"/>
    <cellStyle name="ปกติ 2 24" xfId="102"/>
    <cellStyle name="ปกติ 2 25" xfId="103"/>
    <cellStyle name="ปกติ 2 26" xfId="104"/>
    <cellStyle name="ปกติ 2 27" xfId="105"/>
    <cellStyle name="ปกติ 2 3" xfId="106"/>
    <cellStyle name="ปกติ 2 4" xfId="107"/>
    <cellStyle name="ปกติ 2 5" xfId="108"/>
    <cellStyle name="ปกติ 2 6" xfId="109"/>
    <cellStyle name="ปกติ 2 7" xfId="110"/>
    <cellStyle name="ปกติ 2 8" xfId="111"/>
    <cellStyle name="ปกติ 2 9" xfId="112"/>
    <cellStyle name="ปกติ 3" xfId="11"/>
    <cellStyle name="ปกติ 3 10" xfId="417"/>
    <cellStyle name="ปกติ 3 11" xfId="418"/>
    <cellStyle name="ปกติ 3 12" xfId="419"/>
    <cellStyle name="ปกติ 3 2" xfId="420"/>
    <cellStyle name="ปกติ 3 3" xfId="421"/>
    <cellStyle name="ปกติ 3 4" xfId="422"/>
    <cellStyle name="ปกติ 3 5" xfId="423"/>
    <cellStyle name="ปกติ 3 6" xfId="424"/>
    <cellStyle name="ปกติ 3 7" xfId="425"/>
    <cellStyle name="ปกติ 3 8" xfId="426"/>
    <cellStyle name="ปกติ 3 9" xfId="427"/>
    <cellStyle name="ปกติ 4" xfId="113"/>
    <cellStyle name="ปกติ 5" xfId="114"/>
    <cellStyle name="ปกติ 6" xfId="115"/>
    <cellStyle name="ปกติ 7" xfId="116"/>
    <cellStyle name="ปกติ 8" xfId="117"/>
    <cellStyle name="ปกติ 9" xfId="428"/>
    <cellStyle name="ปกติ 9 10" xfId="118"/>
    <cellStyle name="ปกติ 9 11" xfId="119"/>
    <cellStyle name="ปกติ 9 12" xfId="120"/>
    <cellStyle name="ปกติ 9 13" xfId="121"/>
    <cellStyle name="ปกติ 9 14" xfId="122"/>
    <cellStyle name="ปกติ 9 15" xfId="123"/>
    <cellStyle name="ปกติ 9 16" xfId="124"/>
    <cellStyle name="ปกติ 9 17" xfId="125"/>
    <cellStyle name="ปกติ 9 18" xfId="126"/>
    <cellStyle name="ปกติ 9 2" xfId="127"/>
    <cellStyle name="ปกติ 9 3" xfId="128"/>
    <cellStyle name="ปกติ 9 4" xfId="129"/>
    <cellStyle name="ปกติ 9 5" xfId="130"/>
    <cellStyle name="ปกติ 9 6" xfId="131"/>
    <cellStyle name="ปกติ 9 7" xfId="132"/>
    <cellStyle name="ปกติ 9 8" xfId="133"/>
    <cellStyle name="ปกติ 9 9" xfId="134"/>
    <cellStyle name="ปกติ_Sheet1" xfId="137"/>
    <cellStyle name="ปกติ_Sheet7" xfId="429"/>
    <cellStyle name="เปอร์เซ็นต์ 5" xfId="135"/>
    <cellStyle name="ลักษณะ 1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11265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="" xmlns:a16="http://schemas.microsoft.com/office/drawing/2014/main" id="{00000000-0008-0000-0B00-0000012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1</xdr:row>
      <xdr:rowOff>3175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1</xdr:row>
      <xdr:rowOff>3175</xdr:rowOff>
    </xdr:to>
    <xdr:pic>
      <xdr:nvPicPr>
        <xdr:cNvPr id="3" name="Object 1" hidden="1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="" xmlns:a16="http://schemas.microsoft.com/office/drawing/2014/main" id="{31BD45FC-76F7-449A-A316-52F35A7E01ED}"/>
            </a:ext>
          </a:extLst>
        </xdr:cNvPr>
        <xdr:cNvSpPr/>
      </xdr:nvSpPr>
      <xdr:spPr>
        <a:xfrm>
          <a:off x="542925" y="0"/>
          <a:ext cx="9525" cy="9525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1</xdr:row>
      <xdr:rowOff>180</xdr:rowOff>
    </xdr:to>
    <xdr:sp macro="" textlink="">
      <xdr:nvSpPr>
        <xdr:cNvPr id="3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="" xmlns:a16="http://schemas.microsoft.com/office/drawing/2014/main" id="{E420F96D-0552-4575-9FFB-3DF4C3F2C6C9}"/>
            </a:ext>
          </a:extLst>
        </xdr:cNvPr>
        <xdr:cNvSpPr/>
      </xdr:nvSpPr>
      <xdr:spPr>
        <a:xfrm>
          <a:off x="542925" y="0"/>
          <a:ext cx="636814" cy="162105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1</xdr:row>
      <xdr:rowOff>180</xdr:rowOff>
    </xdr:to>
    <xdr:pic>
      <xdr:nvPicPr>
        <xdr:cNvPr id="4" name="Object 1" hidden="1">
          <a:extLst>
            <a:ext uri="{FF2B5EF4-FFF2-40B4-BE49-F238E27FC236}">
              <a16:creationId xmlns="" xmlns:a16="http://schemas.microsoft.com/office/drawing/2014/main" id="{DE84A2DE-BE85-44D7-BD06-A2F8575DDA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210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142"/>
  <sheetViews>
    <sheetView showGridLines="0" zoomScaleNormal="100" workbookViewId="0">
      <pane xSplit="2" ySplit="10" topLeftCell="C26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9" style="9" customWidth="1"/>
    <col min="2" max="2" width="38.375" style="9" customWidth="1"/>
    <col min="3" max="3" width="23.375" style="9" bestFit="1" customWidth="1"/>
    <col min="4" max="4" width="17" style="9" bestFit="1" customWidth="1"/>
    <col min="5" max="5" width="17.625" style="9" bestFit="1" customWidth="1"/>
    <col min="6" max="7" width="18" style="9" bestFit="1" customWidth="1"/>
    <col min="8" max="8" width="7.5" style="9" bestFit="1" customWidth="1"/>
    <col min="9" max="9" width="18.375" style="143" bestFit="1" customWidth="1"/>
    <col min="10" max="10" width="16.875" style="9" bestFit="1" customWidth="1"/>
    <col min="11" max="11" width="18.375" style="143" bestFit="1" customWidth="1"/>
    <col min="12" max="12" width="13.625" style="406" customWidth="1"/>
    <col min="13" max="13" width="13.625" style="405" customWidth="1"/>
    <col min="14" max="14" width="9" style="9"/>
    <col min="15" max="15" width="17.125" style="410" bestFit="1" customWidth="1"/>
    <col min="16" max="16384" width="9" style="9"/>
  </cols>
  <sheetData>
    <row r="1" spans="1:16">
      <c r="B1" s="461" t="s">
        <v>139</v>
      </c>
      <c r="C1" s="461"/>
      <c r="D1" s="461"/>
      <c r="E1" s="461"/>
      <c r="F1" s="9" t="s">
        <v>1821</v>
      </c>
      <c r="G1" s="118" t="s">
        <v>1857</v>
      </c>
      <c r="H1" s="119"/>
      <c r="I1" s="385"/>
    </row>
    <row r="2" spans="1:16">
      <c r="B2" s="461" t="s">
        <v>0</v>
      </c>
      <c r="C2" s="461"/>
      <c r="D2" s="461"/>
      <c r="E2" s="461"/>
      <c r="F2" s="9" t="s">
        <v>1822</v>
      </c>
      <c r="G2" s="118" t="s">
        <v>178</v>
      </c>
      <c r="H2" s="119"/>
      <c r="I2" s="385" t="s">
        <v>1860</v>
      </c>
    </row>
    <row r="3" spans="1:16">
      <c r="B3" s="461" t="s">
        <v>1873</v>
      </c>
      <c r="C3" s="461"/>
      <c r="D3" s="461"/>
      <c r="E3" s="461"/>
      <c r="F3" s="9" t="s">
        <v>1823</v>
      </c>
      <c r="G3" s="9" t="s">
        <v>1474</v>
      </c>
      <c r="H3" s="1"/>
    </row>
    <row r="4" spans="1:16">
      <c r="B4" s="461"/>
      <c r="C4" s="461"/>
      <c r="D4" s="461"/>
      <c r="F4" s="9" t="s">
        <v>1824</v>
      </c>
      <c r="G4" s="9" t="s">
        <v>1874</v>
      </c>
      <c r="H4" s="1"/>
    </row>
    <row r="5" spans="1:16">
      <c r="B5" s="462" t="s">
        <v>1527</v>
      </c>
      <c r="C5" s="463"/>
      <c r="D5" s="463"/>
      <c r="E5" s="463"/>
    </row>
    <row r="6" spans="1:16" s="251" customFormat="1">
      <c r="A6" s="11" t="s">
        <v>121</v>
      </c>
      <c r="B6" s="456" t="s">
        <v>2</v>
      </c>
      <c r="C6" s="173" t="s">
        <v>1529</v>
      </c>
      <c r="D6" s="12" t="s">
        <v>1530</v>
      </c>
      <c r="E6" s="246" t="s">
        <v>122</v>
      </c>
      <c r="F6" s="472" t="s">
        <v>1411</v>
      </c>
      <c r="G6" s="473"/>
      <c r="H6" s="247" t="s">
        <v>123</v>
      </c>
      <c r="I6" s="386" t="s">
        <v>124</v>
      </c>
      <c r="J6" s="14" t="s">
        <v>125</v>
      </c>
      <c r="K6" s="144" t="s">
        <v>122</v>
      </c>
      <c r="L6" s="422" t="s">
        <v>126</v>
      </c>
      <c r="M6" s="416" t="s">
        <v>126</v>
      </c>
      <c r="O6" s="411"/>
    </row>
    <row r="7" spans="1:16" s="251" customFormat="1">
      <c r="A7" s="16" t="s">
        <v>2</v>
      </c>
      <c r="B7" s="457"/>
      <c r="C7" s="174" t="s">
        <v>3</v>
      </c>
      <c r="D7" s="17" t="s">
        <v>4</v>
      </c>
      <c r="E7" s="18" t="s">
        <v>1531</v>
      </c>
      <c r="F7" s="474" t="s">
        <v>1858</v>
      </c>
      <c r="G7" s="475" t="s">
        <v>1858</v>
      </c>
      <c r="H7" s="249" t="s">
        <v>127</v>
      </c>
      <c r="I7" s="387" t="s">
        <v>1879</v>
      </c>
      <c r="J7" s="19" t="s">
        <v>1880</v>
      </c>
      <c r="K7" s="146" t="s">
        <v>125</v>
      </c>
      <c r="L7" s="423" t="s">
        <v>128</v>
      </c>
      <c r="M7" s="417" t="s">
        <v>129</v>
      </c>
      <c r="O7" s="411"/>
    </row>
    <row r="8" spans="1:16" s="251" customFormat="1">
      <c r="A8" s="16"/>
      <c r="B8" s="457"/>
      <c r="C8" s="175" t="s">
        <v>1528</v>
      </c>
      <c r="D8" s="122" t="s">
        <v>1406</v>
      </c>
      <c r="E8" s="248" t="s">
        <v>1532</v>
      </c>
      <c r="F8" s="67" t="s">
        <v>151</v>
      </c>
      <c r="G8" s="67" t="s">
        <v>150</v>
      </c>
      <c r="H8" s="249">
        <v>2564</v>
      </c>
      <c r="I8" s="388"/>
      <c r="J8" s="19"/>
      <c r="K8" s="146"/>
      <c r="L8" s="423" t="s">
        <v>130</v>
      </c>
      <c r="M8" s="417" t="s">
        <v>130</v>
      </c>
      <c r="O8" s="411"/>
    </row>
    <row r="9" spans="1:16" s="251" customFormat="1">
      <c r="A9" s="21"/>
      <c r="B9" s="458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389" t="s">
        <v>134</v>
      </c>
      <c r="J9" s="25" t="s">
        <v>135</v>
      </c>
      <c r="K9" s="148" t="s">
        <v>136</v>
      </c>
      <c r="L9" s="424" t="s">
        <v>137</v>
      </c>
      <c r="M9" s="418" t="s">
        <v>138</v>
      </c>
      <c r="O9" s="411"/>
    </row>
    <row r="10" spans="1:16">
      <c r="A10" s="466" t="s">
        <v>5</v>
      </c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8"/>
    </row>
    <row r="11" spans="1:16">
      <c r="A11" s="2" t="s">
        <v>6</v>
      </c>
      <c r="B11" s="170" t="s">
        <v>7</v>
      </c>
      <c r="C11" s="3">
        <v>395987328.13</v>
      </c>
      <c r="D11" s="3">
        <v>398307711</v>
      </c>
      <c r="E11" s="26">
        <f>D11-C11</f>
        <v>2320382.8700000048</v>
      </c>
      <c r="F11" s="375">
        <v>312853901.05304354</v>
      </c>
      <c r="G11" s="376">
        <v>95780793.633004785</v>
      </c>
      <c r="H11" s="47">
        <v>1</v>
      </c>
      <c r="I11" s="390">
        <f>(D11/12)*5</f>
        <v>165961546.25</v>
      </c>
      <c r="J11" s="27">
        <f>'ผลการดำเนินงาน Planfin 64'!C6</f>
        <v>215404402.10999995</v>
      </c>
      <c r="K11" s="150">
        <f>J11-I11</f>
        <v>49442855.859999955</v>
      </c>
      <c r="L11" s="425">
        <f>K11/I11</f>
        <v>0.2979175416064187</v>
      </c>
      <c r="M11" s="419">
        <f>(J11/D11)</f>
        <v>0.5407989756693411</v>
      </c>
      <c r="O11" s="150">
        <f>(J11*100)/I11-100</f>
        <v>29.791754160641887</v>
      </c>
      <c r="P11" s="150">
        <f t="shared" ref="P11:P12" si="0">(J11*100)/D11</f>
        <v>54.079897566934115</v>
      </c>
    </row>
    <row r="12" spans="1:16">
      <c r="A12" s="2" t="s">
        <v>8</v>
      </c>
      <c r="B12" s="170" t="s">
        <v>9</v>
      </c>
      <c r="C12" s="3">
        <v>791824</v>
      </c>
      <c r="D12" s="3">
        <v>750000</v>
      </c>
      <c r="E12" s="26">
        <f t="shared" ref="E12:E22" si="1">D12-C12</f>
        <v>-41824</v>
      </c>
      <c r="F12" s="375">
        <v>953110.30434782605</v>
      </c>
      <c r="G12" s="376">
        <v>728302.95612362667</v>
      </c>
      <c r="H12" s="47">
        <v>0</v>
      </c>
      <c r="I12" s="390">
        <f t="shared" ref="I12:I22" si="2">(D12/12)*5</f>
        <v>312500</v>
      </c>
      <c r="J12" s="27">
        <f>'ผลการดำเนินงาน Planfin 64'!C7</f>
        <v>265850</v>
      </c>
      <c r="K12" s="150">
        <f>J12-I12</f>
        <v>-46650</v>
      </c>
      <c r="L12" s="425">
        <f t="shared" ref="L12:L25" si="3">K12/I12</f>
        <v>-0.14928</v>
      </c>
      <c r="M12" s="419">
        <f t="shared" ref="M12:M25" si="4">(J12/D12)</f>
        <v>0.35446666666666665</v>
      </c>
      <c r="O12" s="150">
        <f>(J12*100)/I12-100</f>
        <v>-14.927999999999997</v>
      </c>
      <c r="P12" s="150">
        <f t="shared" si="0"/>
        <v>35.446666666666665</v>
      </c>
    </row>
    <row r="13" spans="1:16">
      <c r="A13" s="2" t="s">
        <v>10</v>
      </c>
      <c r="B13" s="170" t="s">
        <v>11</v>
      </c>
      <c r="C13" s="3">
        <v>2264676</v>
      </c>
      <c r="D13" s="3">
        <v>2267000</v>
      </c>
      <c r="E13" s="26">
        <f t="shared" si="1"/>
        <v>2324</v>
      </c>
      <c r="F13" s="375">
        <v>4917096.4130434785</v>
      </c>
      <c r="G13" s="376">
        <v>4243209.6537639461</v>
      </c>
      <c r="H13" s="47">
        <v>0</v>
      </c>
      <c r="I13" s="390">
        <f t="shared" si="2"/>
        <v>944583.33333333326</v>
      </c>
      <c r="J13" s="27">
        <f>'ผลการดำเนินงาน Planfin 64'!C8</f>
        <v>1794440.41</v>
      </c>
      <c r="K13" s="150">
        <f t="shared" ref="K13:K25" si="5">J13-I13</f>
        <v>849857.07666666666</v>
      </c>
      <c r="L13" s="425">
        <f t="shared" si="3"/>
        <v>0.8997163581826203</v>
      </c>
      <c r="M13" s="419">
        <f t="shared" si="4"/>
        <v>0.79154848257609167</v>
      </c>
      <c r="O13" s="150">
        <f>(M13*100)/L13-100</f>
        <v>-12.022441808774275</v>
      </c>
      <c r="P13" s="150">
        <f>(M13*100)/G13</f>
        <v>1.8654474965052627E-5</v>
      </c>
    </row>
    <row r="14" spans="1:16">
      <c r="A14" s="2" t="s">
        <v>12</v>
      </c>
      <c r="B14" s="170" t="s">
        <v>13</v>
      </c>
      <c r="C14" s="3">
        <v>15224519.699999999</v>
      </c>
      <c r="D14" s="3">
        <v>15222000</v>
      </c>
      <c r="E14" s="26">
        <f t="shared" si="1"/>
        <v>-2519.6999999992549</v>
      </c>
      <c r="F14" s="375">
        <v>24128635.906521741</v>
      </c>
      <c r="G14" s="376">
        <v>9120944.0273202881</v>
      </c>
      <c r="H14" s="47">
        <v>0</v>
      </c>
      <c r="I14" s="390">
        <f t="shared" si="2"/>
        <v>6342500</v>
      </c>
      <c r="J14" s="27">
        <f>'ผลการดำเนินงาน Planfin 64'!C9</f>
        <v>5829383.1199999992</v>
      </c>
      <c r="K14" s="150">
        <f t="shared" si="5"/>
        <v>-513116.88000000082</v>
      </c>
      <c r="L14" s="425">
        <f t="shared" si="3"/>
        <v>-8.0901360662199578E-2</v>
      </c>
      <c r="M14" s="419">
        <f t="shared" si="4"/>
        <v>0.38295776639075019</v>
      </c>
      <c r="O14" s="150">
        <f>(J14*100)/I14-100</f>
        <v>-8.0901360662199693</v>
      </c>
      <c r="P14" s="150">
        <f>(J14*100)/D14</f>
        <v>38.295776639075015</v>
      </c>
    </row>
    <row r="15" spans="1:16">
      <c r="A15" s="2" t="s">
        <v>14</v>
      </c>
      <c r="B15" s="170" t="s">
        <v>15</v>
      </c>
      <c r="C15" s="3">
        <v>104464236.28</v>
      </c>
      <c r="D15" s="3">
        <v>106763500</v>
      </c>
      <c r="E15" s="26">
        <f t="shared" si="1"/>
        <v>2299263.7199999988</v>
      </c>
      <c r="F15" s="375">
        <v>184053299.82478261</v>
      </c>
      <c r="G15" s="376">
        <v>61097714.40811874</v>
      </c>
      <c r="H15" s="47">
        <v>0</v>
      </c>
      <c r="I15" s="390">
        <f t="shared" si="2"/>
        <v>44484791.666666672</v>
      </c>
      <c r="J15" s="27">
        <f>'ผลการดำเนินงาน Planfin 64'!C10</f>
        <v>45805198.380000003</v>
      </c>
      <c r="K15" s="150">
        <f t="shared" si="5"/>
        <v>1320406.713333331</v>
      </c>
      <c r="L15" s="425">
        <f t="shared" si="3"/>
        <v>2.9682205173116226E-2</v>
      </c>
      <c r="M15" s="419">
        <f t="shared" si="4"/>
        <v>0.42903425215546515</v>
      </c>
      <c r="O15" s="150">
        <f t="shared" ref="O15:O48" si="6">(J15*100)/I15-100</f>
        <v>2.9682205173116216</v>
      </c>
      <c r="P15" s="150">
        <f t="shared" ref="P15:P48" si="7">(J15*100)/D15</f>
        <v>42.903425215546513</v>
      </c>
    </row>
    <row r="16" spans="1:16">
      <c r="A16" s="2" t="s">
        <v>16</v>
      </c>
      <c r="B16" s="170" t="s">
        <v>17</v>
      </c>
      <c r="C16" s="3">
        <v>90364605.579999998</v>
      </c>
      <c r="D16" s="3">
        <v>85692000</v>
      </c>
      <c r="E16" s="26">
        <f t="shared" si="1"/>
        <v>-4672605.5799999982</v>
      </c>
      <c r="F16" s="375">
        <v>72057663.203478262</v>
      </c>
      <c r="G16" s="376">
        <v>33463174.860792536</v>
      </c>
      <c r="H16" s="47">
        <v>1</v>
      </c>
      <c r="I16" s="390">
        <f t="shared" si="2"/>
        <v>35705000</v>
      </c>
      <c r="J16" s="27">
        <f>'ผลการดำเนินงาน Planfin 64'!C11</f>
        <v>51964470.879999995</v>
      </c>
      <c r="K16" s="150">
        <f t="shared" si="5"/>
        <v>16259470.879999995</v>
      </c>
      <c r="L16" s="425">
        <f t="shared" si="3"/>
        <v>0.45538358437193655</v>
      </c>
      <c r="M16" s="419">
        <f t="shared" si="4"/>
        <v>0.60640982682164024</v>
      </c>
      <c r="O16" s="150">
        <f t="shared" si="6"/>
        <v>45.538358437193665</v>
      </c>
      <c r="P16" s="150">
        <f t="shared" si="7"/>
        <v>60.640982682164029</v>
      </c>
    </row>
    <row r="17" spans="1:16">
      <c r="A17" s="2" t="s">
        <v>18</v>
      </c>
      <c r="B17" s="170" t="s">
        <v>19</v>
      </c>
      <c r="C17" s="3">
        <v>10955773.859999999</v>
      </c>
      <c r="D17" s="3">
        <v>6370380</v>
      </c>
      <c r="E17" s="26">
        <f t="shared" si="1"/>
        <v>-4585393.8599999994</v>
      </c>
      <c r="F17" s="375">
        <v>3811631.6278260876</v>
      </c>
      <c r="G17" s="376">
        <v>7286474.1970842769</v>
      </c>
      <c r="H17" s="47">
        <v>1</v>
      </c>
      <c r="I17" s="390">
        <f t="shared" si="2"/>
        <v>2654325</v>
      </c>
      <c r="J17" s="27">
        <f>'ผลการดำเนินงาน Planfin 64'!C12</f>
        <v>1942712.2</v>
      </c>
      <c r="K17" s="150">
        <f t="shared" si="5"/>
        <v>-711612.8</v>
      </c>
      <c r="L17" s="425">
        <f t="shared" si="3"/>
        <v>-0.26809557985551885</v>
      </c>
      <c r="M17" s="419">
        <f t="shared" si="4"/>
        <v>0.30496017506020046</v>
      </c>
      <c r="O17" s="150">
        <f t="shared" si="6"/>
        <v>-26.809557985551876</v>
      </c>
      <c r="P17" s="150">
        <f t="shared" si="7"/>
        <v>30.496017506020049</v>
      </c>
    </row>
    <row r="18" spans="1:16">
      <c r="A18" s="2" t="s">
        <v>20</v>
      </c>
      <c r="B18" s="170" t="s">
        <v>21</v>
      </c>
      <c r="C18" s="3">
        <v>104995977.95</v>
      </c>
      <c r="D18" s="3">
        <v>101020822</v>
      </c>
      <c r="E18" s="26">
        <f t="shared" si="1"/>
        <v>-3975155.950000003</v>
      </c>
      <c r="F18" s="375">
        <v>110613993.24130434</v>
      </c>
      <c r="G18" s="376">
        <v>32283904.538914226</v>
      </c>
      <c r="H18" s="47">
        <v>0</v>
      </c>
      <c r="I18" s="390">
        <f t="shared" si="2"/>
        <v>42092009.166666672</v>
      </c>
      <c r="J18" s="27">
        <f>'ผลการดำเนินงาน Planfin 64'!C13</f>
        <v>45275305.039999999</v>
      </c>
      <c r="K18" s="150">
        <f t="shared" si="5"/>
        <v>3183295.8733333275</v>
      </c>
      <c r="L18" s="425">
        <f t="shared" si="3"/>
        <v>7.5627083058183636E-2</v>
      </c>
      <c r="M18" s="419">
        <f t="shared" si="4"/>
        <v>0.44817795127424326</v>
      </c>
      <c r="O18" s="150">
        <f t="shared" si="6"/>
        <v>7.5627083058183615</v>
      </c>
      <c r="P18" s="150">
        <f t="shared" si="7"/>
        <v>44.817795127424326</v>
      </c>
    </row>
    <row r="19" spans="1:16">
      <c r="A19" s="2" t="s">
        <v>22</v>
      </c>
      <c r="B19" s="170" t="s">
        <v>23</v>
      </c>
      <c r="C19" s="3">
        <v>196154560.13999999</v>
      </c>
      <c r="D19" s="3">
        <v>221446816</v>
      </c>
      <c r="E19" s="26">
        <f t="shared" si="1"/>
        <v>25292255.860000014</v>
      </c>
      <c r="F19" s="375">
        <v>306173252.24739134</v>
      </c>
      <c r="G19" s="376">
        <v>61389550.568073481</v>
      </c>
      <c r="H19" s="47">
        <v>0</v>
      </c>
      <c r="I19" s="390">
        <f t="shared" si="2"/>
        <v>92269506.666666657</v>
      </c>
      <c r="J19" s="27">
        <f>'ผลการดำเนินงาน Planfin 64'!C14</f>
        <v>93125527.230000004</v>
      </c>
      <c r="K19" s="150">
        <f t="shared" si="5"/>
        <v>856020.56333334744</v>
      </c>
      <c r="L19" s="425">
        <f t="shared" si="3"/>
        <v>9.2773939544925944E-3</v>
      </c>
      <c r="M19" s="419">
        <f t="shared" si="4"/>
        <v>0.42053224748103851</v>
      </c>
      <c r="O19" s="150">
        <f t="shared" si="6"/>
        <v>0.92773939544925099</v>
      </c>
      <c r="P19" s="150">
        <f t="shared" si="7"/>
        <v>42.053224748103851</v>
      </c>
    </row>
    <row r="20" spans="1:16">
      <c r="A20" s="2" t="s">
        <v>24</v>
      </c>
      <c r="B20" s="170" t="s">
        <v>25</v>
      </c>
      <c r="C20" s="3">
        <v>68364148.810000002</v>
      </c>
      <c r="D20" s="3">
        <v>62845000</v>
      </c>
      <c r="E20" s="26">
        <f t="shared" si="1"/>
        <v>-5519148.8100000024</v>
      </c>
      <c r="F20" s="375">
        <v>80120562.29739131</v>
      </c>
      <c r="G20" s="376">
        <v>35858792.794477887</v>
      </c>
      <c r="H20" s="47">
        <v>0</v>
      </c>
      <c r="I20" s="390">
        <f t="shared" si="2"/>
        <v>26185416.666666664</v>
      </c>
      <c r="J20" s="27">
        <f>'ผลการดำเนินงาน Planfin 64'!C15</f>
        <v>19263350.150000006</v>
      </c>
      <c r="K20" s="150">
        <f t="shared" si="5"/>
        <v>-6922066.5166666582</v>
      </c>
      <c r="L20" s="425">
        <f t="shared" si="3"/>
        <v>-0.26434815243853899</v>
      </c>
      <c r="M20" s="419">
        <f t="shared" si="4"/>
        <v>0.30652160315060872</v>
      </c>
      <c r="O20" s="150">
        <f t="shared" si="6"/>
        <v>-26.434815243853905</v>
      </c>
      <c r="P20" s="150">
        <f t="shared" si="7"/>
        <v>30.652160315060872</v>
      </c>
    </row>
    <row r="21" spans="1:16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ref="E21" si="8">D21-C21</f>
        <v>0</v>
      </c>
      <c r="F21" s="375">
        <v>21840405.575000003</v>
      </c>
      <c r="G21" s="376">
        <v>51880378.840424344</v>
      </c>
      <c r="H21" s="47">
        <v>0</v>
      </c>
      <c r="I21" s="390">
        <f t="shared" si="2"/>
        <v>0</v>
      </c>
      <c r="J21" s="27">
        <f>'ผลการดำเนินงาน Planfin 64'!C16</f>
        <v>211525</v>
      </c>
      <c r="K21" s="150">
        <f t="shared" si="5"/>
        <v>211525</v>
      </c>
      <c r="L21" s="425" t="e">
        <f t="shared" si="3"/>
        <v>#DIV/0!</v>
      </c>
      <c r="M21" s="419" t="e">
        <f t="shared" si="4"/>
        <v>#DIV/0!</v>
      </c>
      <c r="O21" s="150" t="e">
        <f t="shared" si="6"/>
        <v>#DIV/0!</v>
      </c>
      <c r="P21" s="150" t="e">
        <f t="shared" si="7"/>
        <v>#DIV/0!</v>
      </c>
    </row>
    <row r="22" spans="1:16">
      <c r="A22" s="2" t="s">
        <v>26</v>
      </c>
      <c r="B22" s="170" t="s">
        <v>27</v>
      </c>
      <c r="C22" s="3">
        <v>120209316.06</v>
      </c>
      <c r="D22" s="3">
        <v>256261439.12</v>
      </c>
      <c r="E22" s="26">
        <f t="shared" si="1"/>
        <v>136052123.06</v>
      </c>
      <c r="F22" s="375">
        <v>66783267.928695671</v>
      </c>
      <c r="G22" s="376">
        <v>40034549.664876148</v>
      </c>
      <c r="H22" s="47">
        <v>4</v>
      </c>
      <c r="I22" s="390">
        <f t="shared" si="2"/>
        <v>106775599.63333333</v>
      </c>
      <c r="J22" s="27">
        <f>'ผลการดำเนินงาน Planfin 64'!C17</f>
        <v>59603401.579999998</v>
      </c>
      <c r="K22" s="150">
        <f t="shared" si="5"/>
        <v>-47172198.053333327</v>
      </c>
      <c r="L22" s="425">
        <f t="shared" si="3"/>
        <v>-0.44178818208768977</v>
      </c>
      <c r="M22" s="419">
        <f t="shared" si="4"/>
        <v>0.23258825746346257</v>
      </c>
      <c r="O22" s="150">
        <f t="shared" si="6"/>
        <v>-44.17881820876898</v>
      </c>
      <c r="P22" s="150">
        <f t="shared" si="7"/>
        <v>23.258825746346258</v>
      </c>
    </row>
    <row r="23" spans="1:16">
      <c r="A23" s="96" t="s">
        <v>28</v>
      </c>
      <c r="B23" s="58" t="s">
        <v>29</v>
      </c>
      <c r="C23" s="5">
        <f>SUM(C11:C22)</f>
        <v>1109776966.51</v>
      </c>
      <c r="D23" s="5">
        <f>SUM(D11:D22)</f>
        <v>1256946668.1199999</v>
      </c>
      <c r="E23" s="28">
        <f>D23-C23</f>
        <v>147169701.6099999</v>
      </c>
      <c r="F23" s="377">
        <v>1188306819.6228263</v>
      </c>
      <c r="G23" s="378">
        <v>433167790.14297432</v>
      </c>
      <c r="H23" s="48">
        <v>1</v>
      </c>
      <c r="I23" s="5">
        <f>SUM(I11:I22)</f>
        <v>523727778.38333338</v>
      </c>
      <c r="J23" s="31">
        <f>'ผลการดำเนินงาน Planfin 64'!C18</f>
        <v>540485566.10000002</v>
      </c>
      <c r="K23" s="29">
        <f t="shared" si="5"/>
        <v>16757787.716666639</v>
      </c>
      <c r="L23" s="429">
        <f t="shared" si="3"/>
        <v>3.1997133641441237E-2</v>
      </c>
      <c r="M23" s="420">
        <f t="shared" si="4"/>
        <v>0.42999880568393395</v>
      </c>
      <c r="O23" s="150">
        <f t="shared" si="6"/>
        <v>3.1997133641441167</v>
      </c>
      <c r="P23" s="150">
        <f t="shared" si="7"/>
        <v>42.999880568393394</v>
      </c>
    </row>
    <row r="24" spans="1:16">
      <c r="A24" s="84" t="s">
        <v>1407</v>
      </c>
      <c r="B24" s="77" t="s">
        <v>155</v>
      </c>
      <c r="C24" s="78">
        <f>C23-C22</f>
        <v>989567650.45000005</v>
      </c>
      <c r="D24" s="78">
        <f>D23-D22</f>
        <v>1000685228.9999999</v>
      </c>
      <c r="E24" s="79">
        <f>D24-C24</f>
        <v>11117578.549999833</v>
      </c>
      <c r="F24" s="80"/>
      <c r="G24" s="81"/>
      <c r="H24" s="82"/>
      <c r="I24" s="78">
        <f>I23-I22</f>
        <v>416952178.75000006</v>
      </c>
      <c r="J24" s="83">
        <f>'ผลการดำเนินงาน Planfin 64'!C19</f>
        <v>480882164.52000004</v>
      </c>
      <c r="K24" s="151">
        <f t="shared" si="5"/>
        <v>63929985.769999981</v>
      </c>
      <c r="L24" s="430">
        <f t="shared" si="3"/>
        <v>0.15332690180840067</v>
      </c>
      <c r="M24" s="421">
        <f t="shared" si="4"/>
        <v>0.48055287575350042</v>
      </c>
      <c r="O24" s="150">
        <f t="shared" si="6"/>
        <v>15.332690180840075</v>
      </c>
      <c r="P24" s="150">
        <f t="shared" si="7"/>
        <v>48.055287575350043</v>
      </c>
    </row>
    <row r="25" spans="1:16" s="1" customFormat="1" ht="25.5">
      <c r="A25" s="218"/>
      <c r="B25" s="219" t="s">
        <v>1524</v>
      </c>
      <c r="C25" s="220">
        <f>C24-C21</f>
        <v>989567650.45000005</v>
      </c>
      <c r="D25" s="220">
        <f>D24-D21</f>
        <v>1000685228.9999999</v>
      </c>
      <c r="E25" s="221">
        <f>D25-C25</f>
        <v>11117578.549999833</v>
      </c>
      <c r="F25" s="220"/>
      <c r="G25" s="222"/>
      <c r="H25" s="223"/>
      <c r="I25" s="220">
        <f>I24-I21</f>
        <v>416952178.75000006</v>
      </c>
      <c r="J25" s="220">
        <f>J24-J21</f>
        <v>480670639.52000004</v>
      </c>
      <c r="K25" s="415">
        <f t="shared" si="5"/>
        <v>63718460.769999981</v>
      </c>
      <c r="L25" s="431">
        <f t="shared" si="3"/>
        <v>0.15281958943355198</v>
      </c>
      <c r="M25" s="432">
        <f t="shared" si="4"/>
        <v>0.48034149559731343</v>
      </c>
      <c r="O25" s="150">
        <f t="shared" si="6"/>
        <v>15.281958943355207</v>
      </c>
      <c r="P25" s="150">
        <f t="shared" si="7"/>
        <v>48.034149559731347</v>
      </c>
    </row>
    <row r="26" spans="1:16">
      <c r="A26" s="466" t="s">
        <v>30</v>
      </c>
      <c r="B26" s="467"/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468"/>
      <c r="O26" s="150" t="e">
        <f t="shared" si="6"/>
        <v>#DIV/0!</v>
      </c>
      <c r="P26" s="150" t="e">
        <f t="shared" si="7"/>
        <v>#DIV/0!</v>
      </c>
    </row>
    <row r="27" spans="1:16">
      <c r="A27" s="2" t="s">
        <v>31</v>
      </c>
      <c r="B27" s="170" t="s">
        <v>32</v>
      </c>
      <c r="C27" s="3">
        <v>136793432.25999999</v>
      </c>
      <c r="D27" s="3">
        <v>153702974.38</v>
      </c>
      <c r="E27" s="26">
        <f t="shared" ref="E27:E42" si="9">D27-C27</f>
        <v>16909542.120000005</v>
      </c>
      <c r="F27" s="375">
        <v>186865251.19913045</v>
      </c>
      <c r="G27" s="376">
        <v>51019334.720734723</v>
      </c>
      <c r="H27" s="47">
        <v>0</v>
      </c>
      <c r="I27" s="390">
        <f>(D27/12)*5</f>
        <v>64042905.99166666</v>
      </c>
      <c r="J27" s="27">
        <f>'ผลการดำเนินงาน Planfin 64'!C22</f>
        <v>59719918.640000001</v>
      </c>
      <c r="K27" s="150">
        <f t="shared" ref="K27:K44" si="10">J27-I27</f>
        <v>-4322987.3516666591</v>
      </c>
      <c r="L27" s="425">
        <f t="shared" ref="L27:L48" si="11">K27/I27</f>
        <v>-6.7501424002045937E-2</v>
      </c>
      <c r="M27" s="419">
        <f t="shared" ref="M27:M48" si="12">(J27/D27)</f>
        <v>0.38854107333248084</v>
      </c>
      <c r="O27" s="150">
        <f t="shared" si="6"/>
        <v>-6.7501424002045951</v>
      </c>
      <c r="P27" s="150">
        <f t="shared" si="7"/>
        <v>38.854107333248081</v>
      </c>
    </row>
    <row r="28" spans="1:16">
      <c r="A28" s="2" t="s">
        <v>33</v>
      </c>
      <c r="B28" s="170" t="s">
        <v>34</v>
      </c>
      <c r="C28" s="3">
        <v>67080799.990000002</v>
      </c>
      <c r="D28" s="3">
        <v>54353464.310000002</v>
      </c>
      <c r="E28" s="26">
        <f t="shared" si="9"/>
        <v>-12727335.68</v>
      </c>
      <c r="F28" s="375">
        <v>91110189.160434768</v>
      </c>
      <c r="G28" s="376">
        <v>29294040.707788471</v>
      </c>
      <c r="H28" s="47">
        <v>0</v>
      </c>
      <c r="I28" s="390">
        <f t="shared" ref="I28:I41" si="13">(D28/12)*5</f>
        <v>22647276.795833334</v>
      </c>
      <c r="J28" s="27">
        <f>'ผลการดำเนินงาน Planfin 64'!C23</f>
        <v>23814613.859999999</v>
      </c>
      <c r="K28" s="150">
        <f t="shared" si="10"/>
        <v>1167337.0641666651</v>
      </c>
      <c r="L28" s="425">
        <f t="shared" si="11"/>
        <v>5.1544257382036891E-2</v>
      </c>
      <c r="M28" s="419">
        <f t="shared" si="12"/>
        <v>0.4381434405758487</v>
      </c>
      <c r="O28" s="150">
        <f t="shared" si="6"/>
        <v>5.1544257382036847</v>
      </c>
      <c r="P28" s="150">
        <f t="shared" si="7"/>
        <v>43.814344057584869</v>
      </c>
    </row>
    <row r="29" spans="1:16">
      <c r="A29" s="2" t="s">
        <v>35</v>
      </c>
      <c r="B29" s="170" t="s">
        <v>36</v>
      </c>
      <c r="C29" s="3">
        <v>1168447.08</v>
      </c>
      <c r="D29" s="3">
        <v>1368547.88</v>
      </c>
      <c r="E29" s="26">
        <f t="shared" si="9"/>
        <v>200100.79999999981</v>
      </c>
      <c r="F29" s="375">
        <v>2078914.0191304346</v>
      </c>
      <c r="G29" s="376">
        <v>790483.67853953457</v>
      </c>
      <c r="H29" s="47">
        <v>0</v>
      </c>
      <c r="I29" s="390">
        <f t="shared" si="13"/>
        <v>570228.28333333333</v>
      </c>
      <c r="J29" s="27">
        <f>'ผลการดำเนินงาน Planfin 64'!C24</f>
        <v>325097.63</v>
      </c>
      <c r="K29" s="150">
        <f t="shared" si="10"/>
        <v>-245130.65333333332</v>
      </c>
      <c r="L29" s="425">
        <f t="shared" si="11"/>
        <v>-0.42988161144935605</v>
      </c>
      <c r="M29" s="419">
        <f t="shared" si="12"/>
        <v>0.23754932856276831</v>
      </c>
      <c r="O29" s="150">
        <f t="shared" si="6"/>
        <v>-42.98816114493561</v>
      </c>
      <c r="P29" s="150">
        <f t="shared" si="7"/>
        <v>23.754932856276831</v>
      </c>
    </row>
    <row r="30" spans="1:16">
      <c r="A30" s="2" t="s">
        <v>37</v>
      </c>
      <c r="B30" s="170" t="s">
        <v>38</v>
      </c>
      <c r="C30" s="3">
        <v>24653811.420000002</v>
      </c>
      <c r="D30" s="3">
        <v>28682784.030000001</v>
      </c>
      <c r="E30" s="26">
        <f t="shared" si="9"/>
        <v>4028972.6099999994</v>
      </c>
      <c r="F30" s="375">
        <v>38568174.938695654</v>
      </c>
      <c r="G30" s="376">
        <v>12321701.160230802</v>
      </c>
      <c r="H30" s="47">
        <v>0</v>
      </c>
      <c r="I30" s="390">
        <f t="shared" si="13"/>
        <v>11951160.012499999</v>
      </c>
      <c r="J30" s="27">
        <f>'ผลการดำเนินงาน Planfin 64'!C25</f>
        <v>19821618.98</v>
      </c>
      <c r="K30" s="150">
        <f t="shared" si="10"/>
        <v>7870458.9675000012</v>
      </c>
      <c r="L30" s="425">
        <f t="shared" si="11"/>
        <v>0.65855188611549864</v>
      </c>
      <c r="M30" s="419">
        <f t="shared" si="12"/>
        <v>0.69106328588145771</v>
      </c>
      <c r="O30" s="150">
        <f t="shared" si="6"/>
        <v>65.855188611549863</v>
      </c>
      <c r="P30" s="150">
        <f t="shared" si="7"/>
        <v>69.106328588145772</v>
      </c>
    </row>
    <row r="31" spans="1:16">
      <c r="A31" s="2" t="s">
        <v>39</v>
      </c>
      <c r="B31" s="170" t="s">
        <v>40</v>
      </c>
      <c r="C31" s="3">
        <v>196336304.94</v>
      </c>
      <c r="D31" s="3">
        <v>221446816</v>
      </c>
      <c r="E31" s="26">
        <f t="shared" si="9"/>
        <v>25110511.060000002</v>
      </c>
      <c r="F31" s="375">
        <v>304032279.5330435</v>
      </c>
      <c r="G31" s="376">
        <v>59686397.711940765</v>
      </c>
      <c r="H31" s="47">
        <v>0</v>
      </c>
      <c r="I31" s="390">
        <f t="shared" si="13"/>
        <v>92269506.666666657</v>
      </c>
      <c r="J31" s="27">
        <f>'ผลการดำเนินงาน Planfin 64'!C26</f>
        <v>93187698.260000005</v>
      </c>
      <c r="K31" s="150">
        <f t="shared" si="10"/>
        <v>918191.59333334863</v>
      </c>
      <c r="L31" s="425">
        <f t="shared" si="11"/>
        <v>9.9511921815124988E-3</v>
      </c>
      <c r="M31" s="419">
        <f t="shared" si="12"/>
        <v>0.42081299674229683</v>
      </c>
      <c r="O31" s="150">
        <f t="shared" si="6"/>
        <v>0.99511921815124538</v>
      </c>
      <c r="P31" s="150">
        <f t="shared" si="7"/>
        <v>42.081299674229683</v>
      </c>
    </row>
    <row r="32" spans="1:16">
      <c r="A32" s="2" t="s">
        <v>41</v>
      </c>
      <c r="B32" s="170" t="s">
        <v>42</v>
      </c>
      <c r="C32" s="3">
        <v>77993022.840000004</v>
      </c>
      <c r="D32" s="3">
        <v>65580000</v>
      </c>
      <c r="E32" s="26">
        <f t="shared" si="9"/>
        <v>-12413022.840000004</v>
      </c>
      <c r="F32" s="375">
        <v>75500108.359130442</v>
      </c>
      <c r="G32" s="376">
        <v>16644155.763724068</v>
      </c>
      <c r="H32" s="47">
        <v>0</v>
      </c>
      <c r="I32" s="390">
        <f t="shared" si="13"/>
        <v>27325000</v>
      </c>
      <c r="J32" s="27">
        <f>'ผลการดำเนินงาน Planfin 64'!C27</f>
        <v>27699471.5</v>
      </c>
      <c r="K32" s="150">
        <f t="shared" si="10"/>
        <v>374471.5</v>
      </c>
      <c r="L32" s="425">
        <f t="shared" si="11"/>
        <v>1.3704354986276304E-2</v>
      </c>
      <c r="M32" s="419">
        <f t="shared" si="12"/>
        <v>0.42237681457761511</v>
      </c>
      <c r="O32" s="150">
        <f t="shared" si="6"/>
        <v>1.3704354986276286</v>
      </c>
      <c r="P32" s="150">
        <f t="shared" si="7"/>
        <v>42.237681457761511</v>
      </c>
    </row>
    <row r="33" spans="1:16">
      <c r="A33" s="2" t="s">
        <v>43</v>
      </c>
      <c r="B33" s="170" t="s">
        <v>44</v>
      </c>
      <c r="C33" s="3">
        <v>146232569.5</v>
      </c>
      <c r="D33" s="3">
        <v>151000000</v>
      </c>
      <c r="E33" s="26">
        <f t="shared" si="9"/>
        <v>4767430.5</v>
      </c>
      <c r="F33" s="375">
        <v>161070169.71869564</v>
      </c>
      <c r="G33" s="376">
        <v>34540598.254421435</v>
      </c>
      <c r="H33" s="47">
        <v>0</v>
      </c>
      <c r="I33" s="390">
        <f t="shared" si="13"/>
        <v>62916666.666666672</v>
      </c>
      <c r="J33" s="27">
        <f>'ผลการดำเนินงาน Planfin 64'!C28</f>
        <v>64363776.849999994</v>
      </c>
      <c r="K33" s="150">
        <f t="shared" si="10"/>
        <v>1447110.1833333224</v>
      </c>
      <c r="L33" s="425">
        <f t="shared" si="11"/>
        <v>2.3000426754966712E-2</v>
      </c>
      <c r="M33" s="419">
        <f t="shared" si="12"/>
        <v>0.42625017781456948</v>
      </c>
      <c r="O33" s="150">
        <f t="shared" si="6"/>
        <v>2.3000426754966696</v>
      </c>
      <c r="P33" s="150">
        <f t="shared" si="7"/>
        <v>42.625017781456947</v>
      </c>
    </row>
    <row r="34" spans="1:16">
      <c r="A34" s="2" t="s">
        <v>45</v>
      </c>
      <c r="B34" s="170" t="s">
        <v>46</v>
      </c>
      <c r="C34" s="3">
        <v>17676063.219999999</v>
      </c>
      <c r="D34" s="3">
        <v>17796100</v>
      </c>
      <c r="E34" s="26">
        <f t="shared" si="9"/>
        <v>120036.78000000119</v>
      </c>
      <c r="F34" s="375">
        <v>25737709.375217389</v>
      </c>
      <c r="G34" s="376">
        <v>6752221.7937554382</v>
      </c>
      <c r="H34" s="47">
        <v>0</v>
      </c>
      <c r="I34" s="390">
        <f t="shared" si="13"/>
        <v>7415041.666666666</v>
      </c>
      <c r="J34" s="27">
        <f>'ผลการดำเนินงาน Planfin 64'!C29</f>
        <v>7068812.96</v>
      </c>
      <c r="K34" s="150">
        <f t="shared" si="10"/>
        <v>-346228.70666666608</v>
      </c>
      <c r="L34" s="425">
        <f t="shared" si="11"/>
        <v>-4.6692752681767279E-2</v>
      </c>
      <c r="M34" s="419">
        <f t="shared" si="12"/>
        <v>0.39721135304926358</v>
      </c>
      <c r="O34" s="150">
        <f t="shared" si="6"/>
        <v>-4.6692752681767331</v>
      </c>
      <c r="P34" s="150">
        <f t="shared" si="7"/>
        <v>39.721135304926364</v>
      </c>
    </row>
    <row r="35" spans="1:16">
      <c r="A35" s="2" t="s">
        <v>47</v>
      </c>
      <c r="B35" s="170" t="s">
        <v>48</v>
      </c>
      <c r="C35" s="3">
        <v>79792631.450000003</v>
      </c>
      <c r="D35" s="3">
        <v>74344700</v>
      </c>
      <c r="E35" s="26">
        <f t="shared" si="9"/>
        <v>-5447931.450000003</v>
      </c>
      <c r="F35" s="375">
        <v>71116975.772173896</v>
      </c>
      <c r="G35" s="376">
        <v>25019982.050831538</v>
      </c>
      <c r="H35" s="47">
        <v>1</v>
      </c>
      <c r="I35" s="390">
        <f t="shared" si="13"/>
        <v>30976958.333333336</v>
      </c>
      <c r="J35" s="27">
        <f>'ผลการดำเนินงาน Planfin 64'!C30</f>
        <v>31533523.130000003</v>
      </c>
      <c r="K35" s="150">
        <f t="shared" si="10"/>
        <v>556564.79666666687</v>
      </c>
      <c r="L35" s="425">
        <f t="shared" si="11"/>
        <v>1.7967057665173179E-2</v>
      </c>
      <c r="M35" s="419">
        <f t="shared" si="12"/>
        <v>0.4241529406938222</v>
      </c>
      <c r="O35" s="150">
        <f t="shared" si="6"/>
        <v>1.7967057665173201</v>
      </c>
      <c r="P35" s="150">
        <f t="shared" si="7"/>
        <v>42.41529406938222</v>
      </c>
    </row>
    <row r="36" spans="1:16">
      <c r="A36" s="2" t="s">
        <v>49</v>
      </c>
      <c r="B36" s="170" t="s">
        <v>50</v>
      </c>
      <c r="C36" s="3">
        <v>24873869.859999999</v>
      </c>
      <c r="D36" s="3">
        <v>21370000</v>
      </c>
      <c r="E36" s="26">
        <f t="shared" si="9"/>
        <v>-3503869.8599999994</v>
      </c>
      <c r="F36" s="375">
        <v>26898948.447826091</v>
      </c>
      <c r="G36" s="376">
        <v>6393324.61946576</v>
      </c>
      <c r="H36" s="47">
        <v>0</v>
      </c>
      <c r="I36" s="390">
        <f t="shared" si="13"/>
        <v>8904166.666666666</v>
      </c>
      <c r="J36" s="27">
        <f>'ผลการดำเนินงาน Planfin 64'!C31</f>
        <v>8566363.4100000001</v>
      </c>
      <c r="K36" s="150">
        <f t="shared" si="10"/>
        <v>-337803.2566666659</v>
      </c>
      <c r="L36" s="425">
        <f t="shared" si="11"/>
        <v>-3.7937661020121582E-2</v>
      </c>
      <c r="M36" s="419">
        <f t="shared" si="12"/>
        <v>0.40085930790828267</v>
      </c>
      <c r="O36" s="150">
        <f t="shared" si="6"/>
        <v>-3.7937661020121567</v>
      </c>
      <c r="P36" s="150">
        <f t="shared" si="7"/>
        <v>40.085930790828264</v>
      </c>
    </row>
    <row r="37" spans="1:16">
      <c r="A37" s="2" t="s">
        <v>51</v>
      </c>
      <c r="B37" s="170" t="s">
        <v>52</v>
      </c>
      <c r="C37" s="3">
        <v>23743140.73</v>
      </c>
      <c r="D37" s="3">
        <v>24899275.09</v>
      </c>
      <c r="E37" s="26">
        <f t="shared" si="9"/>
        <v>1156134.3599999994</v>
      </c>
      <c r="F37" s="375">
        <v>34700672.703478262</v>
      </c>
      <c r="G37" s="376">
        <v>10355559.140141649</v>
      </c>
      <c r="H37" s="47">
        <v>0</v>
      </c>
      <c r="I37" s="390">
        <f t="shared" si="13"/>
        <v>10374697.954166666</v>
      </c>
      <c r="J37" s="27">
        <f>'ผลการดำเนินงาน Planfin 64'!C32</f>
        <v>10073487.1</v>
      </c>
      <c r="K37" s="150">
        <f t="shared" si="10"/>
        <v>-301210.85416666605</v>
      </c>
      <c r="L37" s="425">
        <f t="shared" si="11"/>
        <v>-2.9033216725668078E-2</v>
      </c>
      <c r="M37" s="419">
        <f t="shared" si="12"/>
        <v>0.40456949303097162</v>
      </c>
      <c r="O37" s="150">
        <f t="shared" si="6"/>
        <v>-2.9033216725668041</v>
      </c>
      <c r="P37" s="150">
        <f t="shared" si="7"/>
        <v>40.456949303097161</v>
      </c>
    </row>
    <row r="38" spans="1:16">
      <c r="A38" s="2" t="s">
        <v>53</v>
      </c>
      <c r="B38" s="170" t="s">
        <v>54</v>
      </c>
      <c r="C38" s="3">
        <v>75602810.239999995</v>
      </c>
      <c r="D38" s="3">
        <v>76199396.439999998</v>
      </c>
      <c r="E38" s="26">
        <f t="shared" si="9"/>
        <v>596586.20000000298</v>
      </c>
      <c r="F38" s="375">
        <v>77976622.475652173</v>
      </c>
      <c r="G38" s="376">
        <v>17922661.308630601</v>
      </c>
      <c r="H38" s="47">
        <v>0</v>
      </c>
      <c r="I38" s="390">
        <f t="shared" si="13"/>
        <v>31749748.516666666</v>
      </c>
      <c r="J38" s="27">
        <f>'ผลการดำเนินงาน Planfin 64'!C33</f>
        <v>32293744.429999996</v>
      </c>
      <c r="K38" s="150">
        <f t="shared" si="10"/>
        <v>543995.9133333303</v>
      </c>
      <c r="L38" s="425">
        <f t="shared" si="11"/>
        <v>1.7133865266610409E-2</v>
      </c>
      <c r="M38" s="419">
        <f t="shared" si="12"/>
        <v>0.42380577719442103</v>
      </c>
      <c r="O38" s="150">
        <f t="shared" si="6"/>
        <v>1.71338652666104</v>
      </c>
      <c r="P38" s="150">
        <f t="shared" si="7"/>
        <v>42.380577719442101</v>
      </c>
    </row>
    <row r="39" spans="1:16">
      <c r="A39" s="2" t="s">
        <v>55</v>
      </c>
      <c r="B39" s="170" t="s">
        <v>56</v>
      </c>
      <c r="C39" s="3">
        <v>9290472.7799999993</v>
      </c>
      <c r="D39" s="3">
        <v>9787374.9199999999</v>
      </c>
      <c r="E39" s="26">
        <f t="shared" si="9"/>
        <v>496902.1400000006</v>
      </c>
      <c r="F39" s="375">
        <v>8544973.024347825</v>
      </c>
      <c r="G39" s="376">
        <v>12222979.12034482</v>
      </c>
      <c r="H39" s="47">
        <v>1</v>
      </c>
      <c r="I39" s="390">
        <f t="shared" si="13"/>
        <v>4078072.8833333333</v>
      </c>
      <c r="J39" s="27">
        <f>'ผลการดำเนินงาน Planfin 64'!C34</f>
        <v>3690198.95</v>
      </c>
      <c r="K39" s="150">
        <f t="shared" si="10"/>
        <v>-387873.93333333312</v>
      </c>
      <c r="L39" s="425">
        <f t="shared" si="11"/>
        <v>-9.5112065043892233E-2</v>
      </c>
      <c r="M39" s="419">
        <f t="shared" si="12"/>
        <v>0.37703663956504491</v>
      </c>
      <c r="O39" s="150">
        <f t="shared" si="6"/>
        <v>-9.5112065043892215</v>
      </c>
      <c r="P39" s="150">
        <f t="shared" si="7"/>
        <v>37.703663956504485</v>
      </c>
    </row>
    <row r="40" spans="1:16">
      <c r="A40" s="164" t="s">
        <v>57</v>
      </c>
      <c r="B40" s="170" t="s">
        <v>58</v>
      </c>
      <c r="C40" s="3">
        <v>38360381.159999996</v>
      </c>
      <c r="D40" s="3">
        <v>16520000</v>
      </c>
      <c r="E40" s="26">
        <f t="shared" ref="E40" si="14">D40-C40</f>
        <v>-21840381.159999996</v>
      </c>
      <c r="F40" s="375">
        <v>30001897.297391299</v>
      </c>
      <c r="G40" s="376">
        <v>31778453.388386521</v>
      </c>
      <c r="H40" s="47">
        <v>0</v>
      </c>
      <c r="I40" s="390">
        <f t="shared" si="13"/>
        <v>6883333.333333334</v>
      </c>
      <c r="J40" s="27">
        <f>'ผลการดำเนินงาน Planfin 64'!C35</f>
        <v>8395163.0999999996</v>
      </c>
      <c r="K40" s="150">
        <f t="shared" si="10"/>
        <v>1511829.7666666657</v>
      </c>
      <c r="L40" s="425">
        <f t="shared" si="11"/>
        <v>0.21963628571428556</v>
      </c>
      <c r="M40" s="419">
        <f t="shared" si="12"/>
        <v>0.50818178571428574</v>
      </c>
      <c r="O40" s="150">
        <f t="shared" si="6"/>
        <v>21.963628571428558</v>
      </c>
      <c r="P40" s="150">
        <f t="shared" si="7"/>
        <v>50.818178571428568</v>
      </c>
    </row>
    <row r="41" spans="1:16">
      <c r="A41" s="2" t="s">
        <v>1466</v>
      </c>
      <c r="B41" s="165" t="s">
        <v>1467</v>
      </c>
      <c r="C41" s="3">
        <v>591026.81000000006</v>
      </c>
      <c r="D41" s="6">
        <v>0</v>
      </c>
      <c r="E41" s="26">
        <f t="shared" si="9"/>
        <v>-591026.81000000006</v>
      </c>
      <c r="F41" s="375">
        <v>11962167.432727272</v>
      </c>
      <c r="G41" s="376">
        <v>33769211.65876656</v>
      </c>
      <c r="H41" s="47">
        <v>0</v>
      </c>
      <c r="I41" s="390">
        <f t="shared" si="13"/>
        <v>0</v>
      </c>
      <c r="J41" s="27">
        <f>'ผลการดำเนินงาน Planfin 64'!C36</f>
        <v>412902.87</v>
      </c>
      <c r="K41" s="150">
        <f t="shared" si="10"/>
        <v>412902.87</v>
      </c>
      <c r="L41" s="425" t="e">
        <f t="shared" si="11"/>
        <v>#DIV/0!</v>
      </c>
      <c r="M41" s="419" t="e">
        <f t="shared" si="12"/>
        <v>#DIV/0!</v>
      </c>
      <c r="O41" s="150" t="e">
        <f t="shared" si="6"/>
        <v>#DIV/0!</v>
      </c>
      <c r="P41" s="150" t="e">
        <f t="shared" si="7"/>
        <v>#DIV/0!</v>
      </c>
    </row>
    <row r="42" spans="1:16">
      <c r="A42" s="30" t="s">
        <v>59</v>
      </c>
      <c r="B42" s="4" t="s">
        <v>60</v>
      </c>
      <c r="C42" s="5">
        <f>SUM(C27:C41)</f>
        <v>920188784.27999997</v>
      </c>
      <c r="D42" s="5">
        <f>SUM(D27:D41)</f>
        <v>917051433.05000007</v>
      </c>
      <c r="E42" s="28">
        <f t="shared" si="9"/>
        <v>-3137351.2299998999</v>
      </c>
      <c r="F42" s="377">
        <v>1146165053.4570751</v>
      </c>
      <c r="G42" s="378">
        <v>348511105.0777027</v>
      </c>
      <c r="H42" s="48">
        <v>0</v>
      </c>
      <c r="I42" s="5">
        <f>SUM(I27:I41)</f>
        <v>382104763.77083331</v>
      </c>
      <c r="J42" s="31">
        <f>'ผลการดำเนินงาน Planfin 64'!C37</f>
        <v>390966391.67000008</v>
      </c>
      <c r="K42" s="29">
        <f t="shared" si="10"/>
        <v>8861627.8991667628</v>
      </c>
      <c r="L42" s="429">
        <f t="shared" si="11"/>
        <v>2.3191618475820703E-2</v>
      </c>
      <c r="M42" s="420">
        <f t="shared" si="12"/>
        <v>0.42632984103159188</v>
      </c>
      <c r="O42" s="150">
        <f t="shared" si="6"/>
        <v>2.3191618475820661</v>
      </c>
      <c r="P42" s="150">
        <f t="shared" si="7"/>
        <v>42.632984103159188</v>
      </c>
    </row>
    <row r="43" spans="1:16" ht="25.5">
      <c r="A43" s="84" t="s">
        <v>1408</v>
      </c>
      <c r="B43" s="77" t="s">
        <v>156</v>
      </c>
      <c r="C43" s="78">
        <f>C42-C38</f>
        <v>844585974.03999996</v>
      </c>
      <c r="D43" s="78">
        <f>D42-D38</f>
        <v>840852036.61000013</v>
      </c>
      <c r="E43" s="79">
        <f>D43-C43</f>
        <v>-3733937.4299998283</v>
      </c>
      <c r="F43" s="80"/>
      <c r="G43" s="81"/>
      <c r="H43" s="82"/>
      <c r="I43" s="78">
        <f>I42-I38</f>
        <v>350355015.25416666</v>
      </c>
      <c r="J43" s="83">
        <f>'ผลการดำเนินงาน Planfin 64'!C38</f>
        <v>358672647.24000007</v>
      </c>
      <c r="K43" s="151">
        <f t="shared" si="10"/>
        <v>8317631.9858334064</v>
      </c>
      <c r="L43" s="430">
        <f t="shared" si="11"/>
        <v>2.3740582048752297E-2</v>
      </c>
      <c r="M43" s="421">
        <f t="shared" si="12"/>
        <v>0.4265585758536467</v>
      </c>
      <c r="O43" s="150">
        <f t="shared" si="6"/>
        <v>2.3740582048752259</v>
      </c>
      <c r="P43" s="150">
        <f t="shared" si="7"/>
        <v>42.655857585364672</v>
      </c>
    </row>
    <row r="44" spans="1:16" s="245" customFormat="1" ht="25.5">
      <c r="A44" s="224"/>
      <c r="B44" s="219" t="s">
        <v>1525</v>
      </c>
      <c r="C44" s="225">
        <f>C43-C41</f>
        <v>843994947.23000002</v>
      </c>
      <c r="D44" s="225">
        <f>D43-D41</f>
        <v>840852036.61000013</v>
      </c>
      <c r="E44" s="226">
        <f>D44-C44</f>
        <v>-3142910.6199998856</v>
      </c>
      <c r="F44" s="226"/>
      <c r="G44" s="227"/>
      <c r="H44" s="226"/>
      <c r="I44" s="225">
        <f>I43-I41</f>
        <v>350355015.25416666</v>
      </c>
      <c r="J44" s="225">
        <f>J43-J41</f>
        <v>358259744.37000006</v>
      </c>
      <c r="K44" s="415">
        <f t="shared" si="10"/>
        <v>7904729.1158334017</v>
      </c>
      <c r="L44" s="431">
        <f t="shared" si="11"/>
        <v>2.2562054977574332E-2</v>
      </c>
      <c r="M44" s="432">
        <f t="shared" si="12"/>
        <v>0.42606752290732258</v>
      </c>
      <c r="O44" s="150">
        <f t="shared" si="6"/>
        <v>2.2562054977574348</v>
      </c>
      <c r="P44" s="150">
        <f t="shared" si="7"/>
        <v>42.60675229073226</v>
      </c>
    </row>
    <row r="45" spans="1:16">
      <c r="A45" s="469"/>
      <c r="B45" s="470"/>
      <c r="C45" s="470"/>
      <c r="D45" s="470"/>
      <c r="E45" s="470"/>
      <c r="F45" s="470"/>
      <c r="G45" s="470"/>
      <c r="H45" s="470"/>
      <c r="I45" s="470"/>
      <c r="J45" s="470"/>
      <c r="K45" s="470"/>
      <c r="L45" s="470"/>
      <c r="M45" s="471"/>
      <c r="O45" s="150" t="e">
        <f t="shared" si="6"/>
        <v>#DIV/0!</v>
      </c>
      <c r="P45" s="150" t="e">
        <f t="shared" si="7"/>
        <v>#DIV/0!</v>
      </c>
    </row>
    <row r="46" spans="1:16">
      <c r="A46" s="162" t="s">
        <v>61</v>
      </c>
      <c r="B46" s="228" t="s">
        <v>62</v>
      </c>
      <c r="C46" s="5">
        <f t="shared" ref="C46:D48" si="15">C23-C42</f>
        <v>189588182.23000002</v>
      </c>
      <c r="D46" s="5">
        <f t="shared" si="15"/>
        <v>339895235.06999981</v>
      </c>
      <c r="E46" s="28">
        <f t="shared" ref="E46:E48" si="16">D46-C46</f>
        <v>150307052.83999979</v>
      </c>
      <c r="F46" s="229"/>
      <c r="G46" s="230"/>
      <c r="H46" s="231"/>
      <c r="I46" s="5">
        <f t="shared" ref="I46:J48" si="17">I23-I42</f>
        <v>141623014.61250007</v>
      </c>
      <c r="J46" s="5">
        <f t="shared" si="17"/>
        <v>149519174.42999995</v>
      </c>
      <c r="K46" s="28">
        <f>J46-I46</f>
        <v>7896159.817499876</v>
      </c>
      <c r="L46" s="429">
        <f t="shared" si="11"/>
        <v>5.5754778551387628E-2</v>
      </c>
      <c r="M46" s="420">
        <f t="shared" si="12"/>
        <v>0.43989782439641195</v>
      </c>
      <c r="O46" s="150">
        <f t="shared" si="6"/>
        <v>5.5754778551387574</v>
      </c>
      <c r="P46" s="150">
        <f t="shared" si="7"/>
        <v>43.989782439641196</v>
      </c>
    </row>
    <row r="47" spans="1:16" s="95" customFormat="1">
      <c r="A47" s="232" t="s">
        <v>63</v>
      </c>
      <c r="B47" s="233" t="s">
        <v>65</v>
      </c>
      <c r="C47" s="234">
        <f t="shared" si="15"/>
        <v>144981676.41000009</v>
      </c>
      <c r="D47" s="234">
        <f t="shared" si="15"/>
        <v>159833192.38999975</v>
      </c>
      <c r="E47" s="235">
        <f t="shared" si="16"/>
        <v>14851515.979999661</v>
      </c>
      <c r="F47" s="236"/>
      <c r="G47" s="237"/>
      <c r="H47" s="238"/>
      <c r="I47" s="234">
        <f t="shared" si="17"/>
        <v>66597163.495833397</v>
      </c>
      <c r="J47" s="234">
        <f t="shared" si="17"/>
        <v>122209517.27999997</v>
      </c>
      <c r="K47" s="235">
        <f t="shared" ref="K47" si="18">J47-I47</f>
        <v>55612353.784166574</v>
      </c>
      <c r="L47" s="433">
        <f t="shared" si="11"/>
        <v>0.83505589224751176</v>
      </c>
      <c r="M47" s="434">
        <f t="shared" si="12"/>
        <v>0.76460662176979854</v>
      </c>
      <c r="O47" s="150">
        <f t="shared" si="6"/>
        <v>83.505589224751162</v>
      </c>
      <c r="P47" s="150">
        <f t="shared" si="7"/>
        <v>76.460662176979838</v>
      </c>
    </row>
    <row r="48" spans="1:16" ht="27.75" customHeight="1">
      <c r="A48" s="218" t="s">
        <v>64</v>
      </c>
      <c r="B48" s="239" t="s">
        <v>1526</v>
      </c>
      <c r="C48" s="240">
        <f>C25-C44</f>
        <v>145572703.22000003</v>
      </c>
      <c r="D48" s="240">
        <f t="shared" si="15"/>
        <v>159833192.38999975</v>
      </c>
      <c r="E48" s="241">
        <f t="shared" si="16"/>
        <v>14260489.169999719</v>
      </c>
      <c r="F48" s="242"/>
      <c r="G48" s="242"/>
      <c r="H48" s="242"/>
      <c r="I48" s="240">
        <f t="shared" si="17"/>
        <v>66597163.495833397</v>
      </c>
      <c r="J48" s="240">
        <f t="shared" si="17"/>
        <v>122410895.14999998</v>
      </c>
      <c r="K48" s="241">
        <f>J48-I48</f>
        <v>55813731.654166579</v>
      </c>
      <c r="L48" s="435">
        <f t="shared" si="11"/>
        <v>0.83807971277423132</v>
      </c>
      <c r="M48" s="436">
        <f t="shared" si="12"/>
        <v>0.76586654698926504</v>
      </c>
      <c r="O48" s="150">
        <f t="shared" si="6"/>
        <v>83.80797127742315</v>
      </c>
      <c r="P48" s="150">
        <f t="shared" si="7"/>
        <v>76.586654698926509</v>
      </c>
    </row>
    <row r="49" spans="1:15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31966638.48</v>
      </c>
      <c r="E49" s="51"/>
      <c r="H49" s="52"/>
      <c r="J49" s="52"/>
    </row>
    <row r="50" spans="1:15">
      <c r="A50" s="2"/>
      <c r="B50" s="170" t="s">
        <v>67</v>
      </c>
      <c r="C50" s="243" t="str">
        <f>IF(D50&gt;=0,"ไม่เกิน","เกิน")</f>
        <v>เกิน</v>
      </c>
      <c r="D50" s="243">
        <f>IF(D47&lt;0,0-C112,((D47*20%)-C112))</f>
        <v>-40033361.522000045</v>
      </c>
      <c r="E50" s="51"/>
      <c r="H50" s="52"/>
      <c r="J50" s="52"/>
    </row>
    <row r="51" spans="1:15">
      <c r="A51" s="2" t="s">
        <v>68</v>
      </c>
      <c r="B51" s="170" t="s">
        <v>1800</v>
      </c>
      <c r="C51" s="3">
        <v>364021392.13</v>
      </c>
      <c r="D51" s="3">
        <f>C51</f>
        <v>364021392.13</v>
      </c>
      <c r="E51" s="51"/>
      <c r="H51" s="52"/>
      <c r="J51" s="52"/>
    </row>
    <row r="52" spans="1:15">
      <c r="A52" s="2" t="s">
        <v>69</v>
      </c>
      <c r="B52" s="170" t="s">
        <v>1801</v>
      </c>
      <c r="C52" s="3">
        <v>361118192.11000001</v>
      </c>
      <c r="D52" s="3">
        <f>C52</f>
        <v>361118192.11000001</v>
      </c>
      <c r="E52" s="51"/>
      <c r="H52" s="52"/>
      <c r="J52" s="52"/>
    </row>
    <row r="53" spans="1:15">
      <c r="A53" s="2" t="s">
        <v>70</v>
      </c>
      <c r="B53" s="170" t="s">
        <v>1802</v>
      </c>
      <c r="C53" s="7">
        <v>-144875437.56</v>
      </c>
      <c r="D53" s="7">
        <f>C53</f>
        <v>-144875437.56</v>
      </c>
      <c r="E53" s="51"/>
      <c r="H53" s="52"/>
      <c r="J53" s="52"/>
    </row>
    <row r="54" spans="1:15" s="1" customFormat="1">
      <c r="A54" s="2" t="s">
        <v>1482</v>
      </c>
      <c r="B54" s="176" t="s">
        <v>1803</v>
      </c>
      <c r="C54" s="3">
        <v>216242754.55000001</v>
      </c>
      <c r="D54" s="3">
        <f t="shared" ref="D54" si="19">C54</f>
        <v>216242754.55000001</v>
      </c>
      <c r="E54" s="51"/>
      <c r="H54" s="33"/>
      <c r="I54" s="45"/>
      <c r="K54" s="45"/>
      <c r="L54" s="426"/>
      <c r="M54" s="407"/>
      <c r="O54" s="412"/>
    </row>
    <row r="55" spans="1:15" s="1" customFormat="1">
      <c r="A55" s="9" t="s">
        <v>154</v>
      </c>
      <c r="B55" s="8"/>
      <c r="H55" s="33"/>
      <c r="I55" s="45"/>
      <c r="K55" s="45"/>
      <c r="L55" s="426"/>
      <c r="M55" s="407"/>
      <c r="O55" s="412"/>
    </row>
    <row r="56" spans="1:15" s="1" customFormat="1">
      <c r="A56" s="476" t="s">
        <v>1881</v>
      </c>
      <c r="B56" s="476"/>
      <c r="C56" s="476"/>
      <c r="H56" s="33"/>
      <c r="I56" s="45"/>
      <c r="K56" s="45"/>
      <c r="L56" s="426"/>
      <c r="M56" s="407"/>
      <c r="O56" s="412"/>
    </row>
    <row r="57" spans="1:15" s="1" customFormat="1">
      <c r="A57" s="9"/>
      <c r="B57" s="8"/>
      <c r="H57" s="33"/>
      <c r="I57" s="45"/>
      <c r="K57" s="45"/>
      <c r="L57" s="426"/>
      <c r="M57" s="407"/>
      <c r="O57" s="412"/>
    </row>
    <row r="58" spans="1:15" s="1" customFormat="1">
      <c r="A58" s="9"/>
      <c r="B58" s="8"/>
      <c r="H58" s="33"/>
      <c r="I58" s="45"/>
      <c r="K58" s="45"/>
      <c r="L58" s="426"/>
      <c r="M58" s="407"/>
      <c r="O58" s="412"/>
    </row>
    <row r="59" spans="1:15" s="1" customFormat="1">
      <c r="A59" s="9"/>
      <c r="B59" s="8"/>
      <c r="H59" s="33"/>
      <c r="I59" s="45"/>
      <c r="K59" s="45"/>
      <c r="L59" s="426"/>
      <c r="M59" s="407"/>
      <c r="O59" s="412"/>
    </row>
    <row r="60" spans="1:15" s="1" customFormat="1">
      <c r="A60" s="9"/>
      <c r="B60" s="8"/>
      <c r="H60" s="33"/>
      <c r="I60" s="45"/>
      <c r="K60" s="45"/>
      <c r="L60" s="426"/>
      <c r="M60" s="407"/>
      <c r="O60" s="412"/>
    </row>
    <row r="61" spans="1:15" s="1" customFormat="1">
      <c r="A61" s="9"/>
      <c r="B61" s="8"/>
      <c r="H61" s="33"/>
      <c r="I61" s="45"/>
      <c r="K61" s="45"/>
      <c r="L61" s="426"/>
      <c r="M61" s="407"/>
      <c r="O61" s="412"/>
    </row>
    <row r="62" spans="1:15" s="1" customFormat="1">
      <c r="A62" s="9"/>
      <c r="B62" s="8"/>
      <c r="H62" s="33"/>
      <c r="I62" s="45"/>
      <c r="K62" s="45"/>
      <c r="L62" s="426"/>
      <c r="M62" s="407"/>
      <c r="O62" s="412"/>
    </row>
    <row r="63" spans="1:15" s="1" customFormat="1">
      <c r="A63" s="9"/>
      <c r="B63" s="8"/>
      <c r="H63" s="33"/>
      <c r="I63" s="45"/>
      <c r="K63" s="45"/>
      <c r="L63" s="426"/>
      <c r="M63" s="407"/>
      <c r="O63" s="412"/>
    </row>
    <row r="64" spans="1:15">
      <c r="B64" s="53"/>
    </row>
    <row r="65" spans="1:5">
      <c r="A65" s="1"/>
      <c r="B65" s="464" t="s">
        <v>71</v>
      </c>
      <c r="C65" s="465"/>
      <c r="D65" s="465"/>
      <c r="E65" s="465"/>
    </row>
    <row r="66" spans="1:5">
      <c r="A66" s="1"/>
      <c r="B66" s="177" t="s">
        <v>2</v>
      </c>
      <c r="C66" s="10" t="s">
        <v>1799</v>
      </c>
      <c r="D66" s="45"/>
      <c r="E66" s="45"/>
    </row>
    <row r="67" spans="1:5">
      <c r="A67" s="1"/>
      <c r="B67" s="170" t="s">
        <v>72</v>
      </c>
      <c r="C67" s="205">
        <v>122000000</v>
      </c>
      <c r="D67" s="45"/>
      <c r="E67" s="45"/>
    </row>
    <row r="68" spans="1:5" ht="25.5">
      <c r="A68" s="1"/>
      <c r="B68" s="170" t="s">
        <v>73</v>
      </c>
      <c r="C68" s="205">
        <v>58880000</v>
      </c>
      <c r="D68" s="45"/>
      <c r="E68" s="45"/>
    </row>
    <row r="69" spans="1:5">
      <c r="A69" s="1"/>
      <c r="B69" s="170" t="s">
        <v>74</v>
      </c>
      <c r="C69" s="205">
        <v>30000000</v>
      </c>
      <c r="D69" s="45"/>
      <c r="E69" s="45"/>
    </row>
    <row r="70" spans="1:5">
      <c r="A70" s="1"/>
      <c r="B70" s="178" t="s">
        <v>161</v>
      </c>
      <c r="C70" s="87">
        <f>SUM(C67:C69)</f>
        <v>210880000</v>
      </c>
      <c r="D70" s="45"/>
      <c r="E70" s="45"/>
    </row>
    <row r="71" spans="1:5">
      <c r="A71" s="1"/>
      <c r="B71" s="179"/>
      <c r="C71" s="91"/>
      <c r="D71" s="45"/>
      <c r="E71" s="45"/>
    </row>
    <row r="72" spans="1:5">
      <c r="A72" s="1"/>
      <c r="B72" s="179"/>
      <c r="C72" s="91"/>
      <c r="D72" s="45"/>
      <c r="E72" s="45"/>
    </row>
    <row r="73" spans="1:5">
      <c r="A73" s="1"/>
      <c r="B73" s="459" t="s">
        <v>75</v>
      </c>
      <c r="C73" s="460"/>
      <c r="D73" s="460"/>
      <c r="E73" s="460"/>
    </row>
    <row r="74" spans="1:5">
      <c r="A74" s="1"/>
      <c r="B74" s="177" t="s">
        <v>2</v>
      </c>
      <c r="C74" s="10" t="s">
        <v>1799</v>
      </c>
      <c r="D74" s="45"/>
      <c r="E74" s="45"/>
    </row>
    <row r="75" spans="1:5">
      <c r="A75" s="1"/>
      <c r="B75" s="170" t="s">
        <v>76</v>
      </c>
      <c r="C75" s="205">
        <v>3000000</v>
      </c>
      <c r="D75" s="45"/>
      <c r="E75" s="45"/>
    </row>
    <row r="76" spans="1:5">
      <c r="A76" s="1"/>
      <c r="B76" s="170" t="s">
        <v>77</v>
      </c>
      <c r="C76" s="205">
        <v>350000</v>
      </c>
      <c r="D76" s="45"/>
      <c r="E76" s="45"/>
    </row>
    <row r="77" spans="1:5">
      <c r="A77" s="1"/>
      <c r="B77" s="170" t="s">
        <v>78</v>
      </c>
      <c r="C77" s="205">
        <v>2500000</v>
      </c>
      <c r="D77" s="45"/>
      <c r="E77" s="45"/>
    </row>
    <row r="78" spans="1:5">
      <c r="A78" s="1"/>
      <c r="B78" s="170" t="s">
        <v>79</v>
      </c>
      <c r="C78" s="205">
        <v>500000</v>
      </c>
      <c r="D78" s="45"/>
      <c r="E78" s="45"/>
    </row>
    <row r="79" spans="1:5">
      <c r="A79" s="1"/>
      <c r="B79" s="170" t="s">
        <v>80</v>
      </c>
      <c r="C79" s="205">
        <v>30000</v>
      </c>
      <c r="D79" s="45"/>
      <c r="E79" s="45"/>
    </row>
    <row r="80" spans="1:5">
      <c r="A80" s="1"/>
      <c r="B80" s="170" t="s">
        <v>81</v>
      </c>
      <c r="C80" s="205">
        <v>300000</v>
      </c>
      <c r="D80" s="45"/>
      <c r="E80" s="45"/>
    </row>
    <row r="81" spans="1:5">
      <c r="A81" s="1"/>
      <c r="B81" s="170" t="s">
        <v>82</v>
      </c>
      <c r="C81" s="205">
        <v>5000000</v>
      </c>
      <c r="D81" s="45"/>
      <c r="E81" s="45"/>
    </row>
    <row r="82" spans="1:5">
      <c r="A82" s="1"/>
      <c r="B82" s="170" t="s">
        <v>83</v>
      </c>
      <c r="C82" s="205">
        <v>10000000</v>
      </c>
      <c r="D82" s="45"/>
      <c r="E82" s="45"/>
    </row>
    <row r="83" spans="1:5">
      <c r="A83" s="1"/>
      <c r="B83" s="170" t="s">
        <v>84</v>
      </c>
      <c r="C83" s="205">
        <v>1000000</v>
      </c>
      <c r="D83" s="45"/>
      <c r="E83" s="45"/>
    </row>
    <row r="84" spans="1:5">
      <c r="A84" s="1"/>
      <c r="B84" s="170" t="s">
        <v>85</v>
      </c>
      <c r="C84" s="206">
        <v>0</v>
      </c>
      <c r="D84" s="45"/>
      <c r="E84" s="45"/>
    </row>
    <row r="85" spans="1:5">
      <c r="A85" s="1"/>
      <c r="B85" s="170" t="s">
        <v>86</v>
      </c>
      <c r="C85" s="205">
        <v>1000000</v>
      </c>
      <c r="D85" s="45"/>
      <c r="E85" s="45"/>
    </row>
    <row r="86" spans="1:5">
      <c r="A86" s="1"/>
      <c r="B86" s="170" t="s">
        <v>924</v>
      </c>
      <c r="C86" s="205">
        <v>1500000</v>
      </c>
      <c r="D86" s="45"/>
      <c r="E86" s="45"/>
    </row>
    <row r="87" spans="1:5">
      <c r="A87" s="1"/>
      <c r="B87" s="178" t="s">
        <v>161</v>
      </c>
      <c r="C87" s="180">
        <f>SUM(C75:C86)</f>
        <v>25180000</v>
      </c>
      <c r="D87" s="45"/>
      <c r="E87" s="45"/>
    </row>
    <row r="88" spans="1:5">
      <c r="A88" s="1"/>
      <c r="B88" s="179"/>
      <c r="C88" s="181"/>
      <c r="D88" s="45"/>
      <c r="E88" s="45"/>
    </row>
    <row r="89" spans="1:5">
      <c r="A89" s="1"/>
      <c r="B89" s="182"/>
      <c r="C89" s="45"/>
      <c r="D89" s="45"/>
      <c r="E89" s="45"/>
    </row>
    <row r="90" spans="1:5">
      <c r="A90" s="1"/>
      <c r="B90" s="459" t="s">
        <v>87</v>
      </c>
      <c r="C90" s="460"/>
      <c r="D90" s="460"/>
      <c r="E90" s="460"/>
    </row>
    <row r="91" spans="1:5">
      <c r="A91" s="1"/>
      <c r="B91" s="177" t="s">
        <v>2</v>
      </c>
      <c r="C91" s="177" t="s">
        <v>88</v>
      </c>
      <c r="D91" s="45"/>
      <c r="E91" s="45"/>
    </row>
    <row r="92" spans="1:5">
      <c r="A92" s="1"/>
      <c r="B92" s="477" t="s">
        <v>1804</v>
      </c>
      <c r="C92" s="477"/>
      <c r="D92" s="183"/>
      <c r="E92" s="45"/>
    </row>
    <row r="93" spans="1:5">
      <c r="A93" s="1"/>
      <c r="B93" s="370" t="s">
        <v>1805</v>
      </c>
      <c r="C93" s="5">
        <f>SUM(C94:C101)</f>
        <v>399597756.65999997</v>
      </c>
      <c r="D93" s="45"/>
      <c r="E93" s="45"/>
    </row>
    <row r="94" spans="1:5">
      <c r="A94" s="1"/>
      <c r="B94" s="370" t="s">
        <v>89</v>
      </c>
      <c r="C94" s="205">
        <v>127482433.69</v>
      </c>
      <c r="D94" s="45"/>
      <c r="E94" s="45"/>
    </row>
    <row r="95" spans="1:5">
      <c r="A95" s="1"/>
      <c r="B95" s="370" t="s">
        <v>90</v>
      </c>
      <c r="C95" s="205">
        <v>60948614.340000004</v>
      </c>
      <c r="D95" s="45"/>
      <c r="E95" s="45"/>
    </row>
    <row r="96" spans="1:5">
      <c r="A96" s="1"/>
      <c r="B96" s="370" t="s">
        <v>91</v>
      </c>
      <c r="C96" s="205">
        <v>28890938.530000001</v>
      </c>
      <c r="D96" s="45"/>
      <c r="E96" s="45"/>
    </row>
    <row r="97" spans="1:5">
      <c r="A97" s="1"/>
      <c r="B97" s="370" t="s">
        <v>92</v>
      </c>
      <c r="C97" s="205">
        <v>2018648.06</v>
      </c>
      <c r="D97" s="45"/>
      <c r="E97" s="45"/>
    </row>
    <row r="98" spans="1:5">
      <c r="A98" s="1"/>
      <c r="B98" s="370" t="s">
        <v>93</v>
      </c>
      <c r="C98" s="205">
        <v>16160137.449999999</v>
      </c>
      <c r="D98" s="45"/>
      <c r="E98" s="45"/>
    </row>
    <row r="99" spans="1:5">
      <c r="A99" s="1"/>
      <c r="B99" s="370" t="s">
        <v>94</v>
      </c>
      <c r="C99" s="205">
        <v>49214715.390000001</v>
      </c>
      <c r="D99" s="45"/>
      <c r="E99" s="45"/>
    </row>
    <row r="100" spans="1:5">
      <c r="A100" s="1"/>
      <c r="B100" s="370" t="s">
        <v>95</v>
      </c>
      <c r="C100" s="205">
        <v>24500166.82</v>
      </c>
      <c r="D100" s="45"/>
      <c r="E100" s="45"/>
    </row>
    <row r="101" spans="1:5">
      <c r="A101" s="1"/>
      <c r="B101" s="370" t="s">
        <v>96</v>
      </c>
      <c r="C101" s="205">
        <v>90382102.379999995</v>
      </c>
      <c r="D101" s="45"/>
      <c r="E101" s="45"/>
    </row>
    <row r="102" spans="1:5">
      <c r="A102" s="1"/>
      <c r="B102" s="184"/>
      <c r="C102" s="50"/>
      <c r="D102" s="45"/>
      <c r="E102" s="45"/>
    </row>
    <row r="103" spans="1:5">
      <c r="A103" s="1"/>
      <c r="B103" s="182"/>
      <c r="C103" s="45"/>
      <c r="D103" s="45"/>
      <c r="E103" s="45"/>
    </row>
    <row r="104" spans="1:5">
      <c r="A104" s="1"/>
      <c r="B104" s="459" t="s">
        <v>97</v>
      </c>
      <c r="C104" s="460"/>
      <c r="D104" s="460"/>
      <c r="E104" s="460"/>
    </row>
    <row r="105" spans="1:5">
      <c r="A105" s="1"/>
      <c r="B105" s="177" t="s">
        <v>2</v>
      </c>
      <c r="C105" s="177" t="s">
        <v>88</v>
      </c>
      <c r="D105" s="45"/>
      <c r="E105" s="45"/>
    </row>
    <row r="106" spans="1:5">
      <c r="A106" s="1"/>
      <c r="B106" s="478" t="s">
        <v>1806</v>
      </c>
      <c r="C106" s="478"/>
      <c r="D106" s="183"/>
      <c r="E106" s="45"/>
    </row>
    <row r="107" spans="1:5">
      <c r="A107" s="1"/>
      <c r="B107" s="170" t="s">
        <v>1807</v>
      </c>
      <c r="C107" s="5">
        <f>SUM(C108:C114)</f>
        <v>633700000</v>
      </c>
      <c r="D107" s="45"/>
      <c r="E107" s="45"/>
    </row>
    <row r="108" spans="1:5">
      <c r="A108" s="1"/>
      <c r="B108" s="170" t="s">
        <v>98</v>
      </c>
      <c r="C108" s="205">
        <v>331800000</v>
      </c>
      <c r="D108" s="45"/>
      <c r="E108" s="45"/>
    </row>
    <row r="109" spans="1:5">
      <c r="A109" s="1"/>
      <c r="B109" s="170" t="s">
        <v>1483</v>
      </c>
      <c r="C109" s="205">
        <v>2500000</v>
      </c>
      <c r="D109" s="45"/>
      <c r="E109" s="45"/>
    </row>
    <row r="110" spans="1:5">
      <c r="A110" s="1"/>
      <c r="B110" s="170" t="s">
        <v>102</v>
      </c>
      <c r="C110" s="205">
        <v>14000000</v>
      </c>
      <c r="D110" s="45"/>
      <c r="E110" s="45"/>
    </row>
    <row r="111" spans="1:5">
      <c r="A111" s="1"/>
      <c r="B111" s="170" t="s">
        <v>100</v>
      </c>
      <c r="C111" s="205">
        <v>104000000</v>
      </c>
      <c r="D111" s="45"/>
      <c r="E111" s="45"/>
    </row>
    <row r="112" spans="1:5">
      <c r="A112" s="1"/>
      <c r="B112" s="170" t="s">
        <v>99</v>
      </c>
      <c r="C112" s="205">
        <v>72000000</v>
      </c>
      <c r="D112" s="45"/>
      <c r="E112" s="45"/>
    </row>
    <row r="113" spans="1:11">
      <c r="A113" s="1"/>
      <c r="B113" s="170" t="s">
        <v>101</v>
      </c>
      <c r="C113" s="205">
        <v>4000000</v>
      </c>
      <c r="D113" s="45"/>
      <c r="E113" s="45"/>
    </row>
    <row r="114" spans="1:11">
      <c r="A114" s="1"/>
      <c r="B114" s="170" t="s">
        <v>103</v>
      </c>
      <c r="C114" s="205">
        <v>105400000</v>
      </c>
      <c r="D114" s="45"/>
      <c r="E114" s="45"/>
    </row>
    <row r="115" spans="1:11">
      <c r="A115" s="1"/>
      <c r="B115" s="182"/>
      <c r="C115" s="45"/>
      <c r="D115" s="45"/>
      <c r="E115" s="45"/>
    </row>
    <row r="116" spans="1:11">
      <c r="A116" s="1"/>
      <c r="B116" s="459" t="s">
        <v>104</v>
      </c>
      <c r="C116" s="460"/>
      <c r="D116" s="460"/>
      <c r="E116" s="460"/>
    </row>
    <row r="117" spans="1:11">
      <c r="A117" s="1"/>
      <c r="B117" s="177" t="s">
        <v>2</v>
      </c>
      <c r="C117" s="177" t="s">
        <v>88</v>
      </c>
      <c r="D117" s="45"/>
      <c r="E117" s="45"/>
    </row>
    <row r="118" spans="1:11">
      <c r="A118" s="1"/>
      <c r="B118" s="170" t="s">
        <v>1808</v>
      </c>
      <c r="C118" s="205">
        <v>9271.2800000000007</v>
      </c>
      <c r="D118" s="45"/>
      <c r="E118" s="45"/>
    </row>
    <row r="119" spans="1:11">
      <c r="A119" s="1"/>
      <c r="B119" s="170" t="s">
        <v>1809</v>
      </c>
      <c r="C119" s="205">
        <v>15734509.15</v>
      </c>
      <c r="D119" s="45"/>
      <c r="E119" s="45"/>
    </row>
    <row r="120" spans="1:11">
      <c r="A120" s="1"/>
      <c r="B120" s="170" t="s">
        <v>1810</v>
      </c>
      <c r="C120" s="205">
        <v>240526929.97</v>
      </c>
      <c r="D120" s="45"/>
      <c r="E120" s="45"/>
    </row>
    <row r="121" spans="1:11">
      <c r="A121" s="1"/>
      <c r="B121" s="170" t="s">
        <v>1811</v>
      </c>
      <c r="C121" s="206">
        <v>0</v>
      </c>
      <c r="D121" s="45"/>
      <c r="E121" s="45"/>
    </row>
    <row r="122" spans="1:11">
      <c r="A122" s="1"/>
      <c r="B122" s="170" t="s">
        <v>1812</v>
      </c>
      <c r="C122" s="205">
        <v>15028000</v>
      </c>
      <c r="D122" s="45"/>
      <c r="E122" s="45"/>
    </row>
    <row r="123" spans="1:11">
      <c r="A123" s="1"/>
      <c r="B123" s="185" t="s">
        <v>1409</v>
      </c>
      <c r="C123" s="5">
        <f>SUM(C118:C122)</f>
        <v>271298710.39999998</v>
      </c>
      <c r="D123" s="45"/>
      <c r="E123" s="45"/>
    </row>
    <row r="124" spans="1:11">
      <c r="A124" s="1"/>
      <c r="B124" s="186"/>
      <c r="C124" s="128"/>
      <c r="D124" s="45"/>
      <c r="E124" s="45"/>
    </row>
    <row r="125" spans="1:11">
      <c r="A125" s="1"/>
      <c r="B125" s="459" t="s">
        <v>105</v>
      </c>
      <c r="C125" s="460"/>
      <c r="D125" s="460"/>
      <c r="E125" s="460"/>
      <c r="K125" s="9"/>
    </row>
    <row r="126" spans="1:11">
      <c r="A126" s="1"/>
      <c r="B126" s="177" t="s">
        <v>2</v>
      </c>
      <c r="C126" s="187" t="s">
        <v>106</v>
      </c>
      <c r="D126" s="45"/>
      <c r="E126" s="45"/>
      <c r="K126" s="9"/>
    </row>
    <row r="127" spans="1:11" ht="25.5">
      <c r="A127" s="1"/>
      <c r="B127" s="371" t="s">
        <v>162</v>
      </c>
      <c r="C127" s="205">
        <v>4920000</v>
      </c>
      <c r="D127" s="45"/>
      <c r="E127" s="45"/>
      <c r="K127" s="9"/>
    </row>
    <row r="128" spans="1:11">
      <c r="A128" s="1"/>
      <c r="B128" s="371" t="s">
        <v>1484</v>
      </c>
      <c r="C128" s="205">
        <v>12160754</v>
      </c>
      <c r="D128" s="45"/>
      <c r="E128" s="45"/>
      <c r="K128" s="9"/>
    </row>
    <row r="129" spans="1:15">
      <c r="A129" s="1"/>
      <c r="B129" s="372" t="s">
        <v>1210</v>
      </c>
      <c r="C129" s="205">
        <v>4000000</v>
      </c>
      <c r="D129" s="45"/>
      <c r="E129" s="45"/>
      <c r="K129" s="9"/>
    </row>
    <row r="130" spans="1:15">
      <c r="A130" s="1"/>
      <c r="B130" s="372" t="s">
        <v>1485</v>
      </c>
      <c r="C130" s="205">
        <v>855717.23</v>
      </c>
      <c r="D130" s="45"/>
      <c r="E130" s="45"/>
      <c r="K130" s="9"/>
    </row>
    <row r="131" spans="1:15">
      <c r="A131" s="1"/>
      <c r="B131" s="372" t="s">
        <v>1486</v>
      </c>
      <c r="C131" s="205">
        <v>220896.3</v>
      </c>
      <c r="D131" s="45"/>
      <c r="E131" s="45"/>
      <c r="K131" s="9"/>
    </row>
    <row r="132" spans="1:15">
      <c r="A132" s="1"/>
      <c r="B132" s="372" t="s">
        <v>86</v>
      </c>
      <c r="C132" s="205">
        <v>59206.2</v>
      </c>
      <c r="D132" s="45"/>
      <c r="E132" s="45"/>
      <c r="K132" s="9"/>
    </row>
    <row r="133" spans="1:15">
      <c r="A133" s="1"/>
      <c r="B133" s="372" t="s">
        <v>1487</v>
      </c>
      <c r="C133" s="150">
        <v>1880000</v>
      </c>
      <c r="D133" s="45"/>
      <c r="E133" s="45"/>
      <c r="K133" s="9"/>
    </row>
    <row r="134" spans="1:15">
      <c r="A134" s="1"/>
      <c r="B134" s="188" t="s">
        <v>1410</v>
      </c>
      <c r="C134" s="189">
        <f>SUM(C127:C133)</f>
        <v>24096573.73</v>
      </c>
      <c r="D134" s="45"/>
      <c r="E134" s="45"/>
      <c r="K134" s="9"/>
    </row>
    <row r="135" spans="1:15">
      <c r="A135" s="1"/>
      <c r="B135" s="8"/>
      <c r="C135" s="1"/>
      <c r="D135" s="1"/>
      <c r="E135" s="1"/>
    </row>
    <row r="136" spans="1:15">
      <c r="A136" s="1"/>
      <c r="B136" s="8"/>
      <c r="C136" s="1"/>
      <c r="D136" s="1"/>
      <c r="E136" s="1"/>
    </row>
    <row r="137" spans="1:15">
      <c r="A137" s="1"/>
      <c r="B137" s="8"/>
      <c r="C137" s="1"/>
      <c r="D137" s="1"/>
      <c r="E137" s="1"/>
    </row>
    <row r="138" spans="1:15">
      <c r="A138" s="1"/>
      <c r="B138" s="8"/>
      <c r="C138" s="1"/>
      <c r="D138" s="1"/>
      <c r="E138" s="1"/>
    </row>
    <row r="139" spans="1:15" s="207" customFormat="1" ht="12.75" customHeight="1">
      <c r="B139" s="251" t="s">
        <v>1813</v>
      </c>
      <c r="C139" s="479" t="s">
        <v>1814</v>
      </c>
      <c r="D139" s="479" t="s">
        <v>1814</v>
      </c>
      <c r="E139" s="479" t="s">
        <v>157</v>
      </c>
      <c r="F139" s="479"/>
      <c r="G139" s="479"/>
      <c r="I139" s="391"/>
      <c r="L139" s="427"/>
      <c r="M139" s="408"/>
      <c r="O139" s="413"/>
    </row>
    <row r="140" spans="1:15" s="208" customFormat="1">
      <c r="B140" s="251" t="s">
        <v>158</v>
      </c>
      <c r="C140" s="480" t="s">
        <v>159</v>
      </c>
      <c r="D140" s="480"/>
      <c r="E140" s="480" t="s">
        <v>160</v>
      </c>
      <c r="F140" s="480"/>
      <c r="G140" s="480"/>
      <c r="I140" s="392"/>
      <c r="L140" s="428"/>
      <c r="M140" s="409"/>
      <c r="O140" s="414"/>
    </row>
    <row r="141" spans="1:15" s="207" customFormat="1">
      <c r="B141" s="251" t="s">
        <v>107</v>
      </c>
      <c r="C141" s="479" t="s">
        <v>108</v>
      </c>
      <c r="D141" s="479"/>
      <c r="E141" s="479" t="s">
        <v>109</v>
      </c>
      <c r="F141" s="479"/>
      <c r="G141" s="479"/>
      <c r="I141" s="391"/>
      <c r="L141" s="427"/>
      <c r="M141" s="408"/>
      <c r="O141" s="413"/>
    </row>
    <row r="142" spans="1:15" s="207" customFormat="1">
      <c r="B142" s="251" t="s">
        <v>110</v>
      </c>
      <c r="C142" s="479" t="s">
        <v>111</v>
      </c>
      <c r="D142" s="479"/>
      <c r="E142" s="479" t="s">
        <v>112</v>
      </c>
      <c r="F142" s="479"/>
      <c r="G142" s="479"/>
      <c r="I142" s="391"/>
      <c r="L142" s="427"/>
      <c r="M142" s="408"/>
      <c r="O142" s="413"/>
    </row>
  </sheetData>
  <mergeCells count="28">
    <mergeCell ref="C142:D142"/>
    <mergeCell ref="E142:G142"/>
    <mergeCell ref="C139:D139"/>
    <mergeCell ref="E139:G139"/>
    <mergeCell ref="C140:D140"/>
    <mergeCell ref="E140:G140"/>
    <mergeCell ref="C141:D141"/>
    <mergeCell ref="E141:G141"/>
    <mergeCell ref="B92:C92"/>
    <mergeCell ref="B104:E104"/>
    <mergeCell ref="B106:C106"/>
    <mergeCell ref="B116:E116"/>
    <mergeCell ref="B125:E125"/>
    <mergeCell ref="B6:B9"/>
    <mergeCell ref="B90:E90"/>
    <mergeCell ref="B1:E1"/>
    <mergeCell ref="B2:E2"/>
    <mergeCell ref="B3:E3"/>
    <mergeCell ref="B4:D4"/>
    <mergeCell ref="B5:E5"/>
    <mergeCell ref="B65:E65"/>
    <mergeCell ref="B73:E73"/>
    <mergeCell ref="A10:M10"/>
    <mergeCell ref="A26:M26"/>
    <mergeCell ref="A45:M45"/>
    <mergeCell ref="F6:G6"/>
    <mergeCell ref="F7:G7"/>
    <mergeCell ref="A56:C56"/>
  </mergeCells>
  <phoneticPr fontId="94" type="noConversion"/>
  <pageMargins left="0.15748031496062992" right="0.26" top="0.51181102362204722" bottom="0.43" header="0.51181102362204722" footer="0.19685039370078741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3"/>
  <sheetViews>
    <sheetView showGridLines="0" topLeftCell="A19" zoomScale="81" zoomScaleNormal="81" workbookViewId="0">
      <selection activeCell="A56" sqref="A56:C56"/>
    </sheetView>
  </sheetViews>
  <sheetFormatPr defaultRowHeight="12.75"/>
  <cols>
    <col min="1" max="1" width="8" style="1" customWidth="1"/>
    <col min="2" max="2" width="43.5" style="1" customWidth="1"/>
    <col min="3" max="3" width="19.25" style="1" bestFit="1" customWidth="1"/>
    <col min="4" max="4" width="17.875" style="1" customWidth="1"/>
    <col min="5" max="5" width="17.375" style="1" customWidth="1"/>
    <col min="6" max="6" width="17.625" style="1" bestFit="1" customWidth="1"/>
    <col min="7" max="7" width="15.875" style="1" bestFit="1" customWidth="1"/>
    <col min="8" max="8" width="17.625" style="45" bestFit="1" customWidth="1"/>
    <col min="9" max="10" width="16.5" style="407" customWidth="1"/>
    <col min="11" max="11" width="9" style="1"/>
    <col min="12" max="12" width="14.5" style="1" bestFit="1" customWidth="1"/>
    <col min="13" max="16384" width="9" style="1"/>
  </cols>
  <sheetData>
    <row r="1" spans="1:10">
      <c r="B1" s="461" t="s">
        <v>139</v>
      </c>
      <c r="C1" s="461"/>
      <c r="D1" s="461"/>
      <c r="E1" s="461"/>
    </row>
    <row r="2" spans="1:10">
      <c r="B2" s="461" t="s">
        <v>146</v>
      </c>
      <c r="C2" s="461"/>
      <c r="D2" s="461"/>
      <c r="E2" s="461"/>
    </row>
    <row r="3" spans="1:10">
      <c r="B3" s="461" t="s">
        <v>1873</v>
      </c>
      <c r="C3" s="461"/>
      <c r="D3" s="461"/>
      <c r="E3" s="461"/>
    </row>
    <row r="4" spans="1:10">
      <c r="B4" s="461"/>
      <c r="C4" s="461"/>
      <c r="D4" s="461"/>
      <c r="E4" s="9"/>
    </row>
    <row r="5" spans="1:10" ht="12.75" customHeight="1">
      <c r="B5" s="462" t="s">
        <v>1527</v>
      </c>
      <c r="C5" s="462"/>
      <c r="D5" s="462"/>
      <c r="E5" s="462"/>
    </row>
    <row r="6" spans="1:10" s="33" customFormat="1">
      <c r="A6" s="97" t="s">
        <v>121</v>
      </c>
      <c r="B6" s="492" t="s">
        <v>2</v>
      </c>
      <c r="C6" s="173" t="s">
        <v>1529</v>
      </c>
      <c r="D6" s="12" t="s">
        <v>1530</v>
      </c>
      <c r="E6" s="216" t="s">
        <v>122</v>
      </c>
      <c r="F6" s="13" t="s">
        <v>124</v>
      </c>
      <c r="G6" s="14" t="s">
        <v>125</v>
      </c>
      <c r="H6" s="159" t="s">
        <v>122</v>
      </c>
      <c r="I6" s="441" t="s">
        <v>126</v>
      </c>
      <c r="J6" s="441" t="s">
        <v>126</v>
      </c>
    </row>
    <row r="7" spans="1:10" s="33" customFormat="1">
      <c r="A7" s="98" t="s">
        <v>2</v>
      </c>
      <c r="B7" s="493"/>
      <c r="C7" s="174" t="s">
        <v>3</v>
      </c>
      <c r="D7" s="17" t="s">
        <v>4</v>
      </c>
      <c r="E7" s="18" t="s">
        <v>1531</v>
      </c>
      <c r="F7" s="387" t="s">
        <v>1879</v>
      </c>
      <c r="G7" s="19" t="s">
        <v>1880</v>
      </c>
      <c r="H7" s="160" t="s">
        <v>125</v>
      </c>
      <c r="I7" s="442" t="s">
        <v>128</v>
      </c>
      <c r="J7" s="442" t="s">
        <v>129</v>
      </c>
    </row>
    <row r="8" spans="1:10" s="33" customFormat="1">
      <c r="A8" s="98"/>
      <c r="B8" s="493"/>
      <c r="C8" s="175" t="s">
        <v>1528</v>
      </c>
      <c r="D8" s="122" t="s">
        <v>1406</v>
      </c>
      <c r="E8" s="217" t="s">
        <v>1532</v>
      </c>
      <c r="F8" s="20"/>
      <c r="G8" s="19"/>
      <c r="H8" s="160"/>
      <c r="I8" s="442" t="s">
        <v>130</v>
      </c>
      <c r="J8" s="442" t="s">
        <v>130</v>
      </c>
    </row>
    <row r="9" spans="1:10" s="33" customFormat="1">
      <c r="A9" s="99"/>
      <c r="B9" s="494"/>
      <c r="C9" s="22" t="s">
        <v>131</v>
      </c>
      <c r="D9" s="22" t="s">
        <v>132</v>
      </c>
      <c r="E9" s="24" t="s">
        <v>133</v>
      </c>
      <c r="F9" s="24" t="s">
        <v>134</v>
      </c>
      <c r="G9" s="25" t="s">
        <v>135</v>
      </c>
      <c r="H9" s="161" t="s">
        <v>136</v>
      </c>
      <c r="I9" s="443" t="s">
        <v>137</v>
      </c>
      <c r="J9" s="443" t="s">
        <v>138</v>
      </c>
    </row>
    <row r="10" spans="1:10">
      <c r="A10" s="466" t="s">
        <v>5</v>
      </c>
      <c r="B10" s="467"/>
      <c r="C10" s="467"/>
      <c r="D10" s="467"/>
      <c r="E10" s="467"/>
      <c r="F10" s="467"/>
      <c r="G10" s="467"/>
      <c r="H10" s="467"/>
      <c r="I10" s="467"/>
      <c r="J10" s="468"/>
    </row>
    <row r="11" spans="1:10">
      <c r="A11" s="2" t="s">
        <v>6</v>
      </c>
      <c r="B11" s="94" t="s">
        <v>7</v>
      </c>
      <c r="C11" s="3">
        <f>'10699'!C11+'10866'!C11+'10867'!C11+'10868'!C11+'10869'!C11+'10870'!C11+'13817'!C11+'28849'!C11+'28850'!C11</f>
        <v>921580854.68000007</v>
      </c>
      <c r="D11" s="3">
        <f>'10699'!D11+'10866'!D11+'10867'!D11+'10868'!D11+'10869'!D11+'10870'!D11+'13817'!D11+'28849'!D11+'28850'!D11</f>
        <v>943775298.53000009</v>
      </c>
      <c r="E11" s="27">
        <f>D11-C11</f>
        <v>22194443.850000024</v>
      </c>
      <c r="F11" s="73">
        <f>(D11/12)*5</f>
        <v>393239707.72083336</v>
      </c>
      <c r="G11" s="27">
        <f>'ผลการดำเนินงาน Planfin 64'!L6</f>
        <v>553404178.98999989</v>
      </c>
      <c r="H11" s="162">
        <f>G11-F11</f>
        <v>160164471.26916653</v>
      </c>
      <c r="I11" s="444">
        <f>H11/F11</f>
        <v>0.40729475717866631</v>
      </c>
      <c r="J11" s="444">
        <f>G11/D11</f>
        <v>0.58637281549111098</v>
      </c>
    </row>
    <row r="12" spans="1:10">
      <c r="A12" s="2" t="s">
        <v>8</v>
      </c>
      <c r="B12" s="94" t="s">
        <v>9</v>
      </c>
      <c r="C12" s="3">
        <f>'10699'!C12+'10866'!C12+'10867'!C12+'10868'!C12+'10869'!C12+'10870'!C12+'13817'!C12+'28849'!C12+'28850'!C12</f>
        <v>3244824</v>
      </c>
      <c r="D12" s="3">
        <f>'10699'!D12+'10866'!D12+'10867'!D12+'10868'!D12+'10869'!D12+'10870'!D12+'13817'!D12+'28849'!D12+'28850'!D12</f>
        <v>3398000</v>
      </c>
      <c r="E12" s="27">
        <f t="shared" ref="E12:E22" si="0">D12-C12</f>
        <v>153176</v>
      </c>
      <c r="F12" s="73">
        <f t="shared" ref="F12:F22" si="1">(D12/12)*5</f>
        <v>1415833.3333333335</v>
      </c>
      <c r="G12" s="27">
        <f>'ผลการดำเนินงาน Planfin 64'!L7</f>
        <v>1200750</v>
      </c>
      <c r="H12" s="162">
        <f>G12-F12</f>
        <v>-215083.33333333349</v>
      </c>
      <c r="I12" s="444">
        <f t="shared" ref="I12:I48" si="2">H12/F12</f>
        <v>-0.15191288993525612</v>
      </c>
      <c r="J12" s="444">
        <f t="shared" ref="J12:J25" si="3">G12/D12</f>
        <v>0.35336962919364334</v>
      </c>
    </row>
    <row r="13" spans="1:10">
      <c r="A13" s="2" t="s">
        <v>10</v>
      </c>
      <c r="B13" s="94" t="s">
        <v>11</v>
      </c>
      <c r="C13" s="3">
        <f>'10699'!C13+'10866'!C13+'10867'!C13+'10868'!C13+'10869'!C13+'10870'!C13+'13817'!C13+'28849'!C13+'28850'!C13</f>
        <v>3379419.5700000003</v>
      </c>
      <c r="D13" s="3">
        <f>'10699'!D13+'10866'!D13+'10867'!D13+'10868'!D13+'10869'!D13+'10870'!D13+'13817'!D13+'28849'!D13+'28850'!D13</f>
        <v>3362413.94</v>
      </c>
      <c r="E13" s="27">
        <f t="shared" si="0"/>
        <v>-17005.630000000354</v>
      </c>
      <c r="F13" s="73">
        <f t="shared" si="1"/>
        <v>1401005.8083333333</v>
      </c>
      <c r="G13" s="27">
        <f>'ผลการดำเนินงาน Planfin 64'!L8</f>
        <v>3031682.8499999996</v>
      </c>
      <c r="H13" s="162">
        <f t="shared" ref="H13:H20" si="4">G13-F13</f>
        <v>1630677.0416666663</v>
      </c>
      <c r="I13" s="444">
        <f t="shared" si="2"/>
        <v>1.1639331057496147</v>
      </c>
      <c r="J13" s="444">
        <f t="shared" si="3"/>
        <v>0.90163879406233949</v>
      </c>
    </row>
    <row r="14" spans="1:10">
      <c r="A14" s="2" t="s">
        <v>12</v>
      </c>
      <c r="B14" s="94" t="s">
        <v>13</v>
      </c>
      <c r="C14" s="3">
        <f>'10699'!C14+'10866'!C14+'10867'!C14+'10868'!C14+'10869'!C14+'10870'!C14+'13817'!C14+'28849'!C14+'28850'!C14</f>
        <v>23165289.309999999</v>
      </c>
      <c r="D14" s="3">
        <f>'10699'!D14+'10866'!D14+'10867'!D14+'10868'!D14+'10869'!D14+'10870'!D14+'13817'!D14+'28849'!D14+'28850'!D14</f>
        <v>23660539.48</v>
      </c>
      <c r="E14" s="27">
        <f t="shared" si="0"/>
        <v>495250.17000000179</v>
      </c>
      <c r="F14" s="73">
        <f t="shared" si="1"/>
        <v>9858558.1166666672</v>
      </c>
      <c r="G14" s="27">
        <f>'ผลการดำเนินงาน Planfin 64'!L9</f>
        <v>9624024.5699999984</v>
      </c>
      <c r="H14" s="162">
        <f t="shared" si="4"/>
        <v>-234533.54666666873</v>
      </c>
      <c r="I14" s="444">
        <f t="shared" si="2"/>
        <v>-2.3789842681981185E-2</v>
      </c>
      <c r="J14" s="444">
        <f t="shared" si="3"/>
        <v>0.40675423221584117</v>
      </c>
    </row>
    <row r="15" spans="1:10">
      <c r="A15" s="2" t="s">
        <v>14</v>
      </c>
      <c r="B15" s="94" t="s">
        <v>15</v>
      </c>
      <c r="C15" s="3">
        <f>'10699'!C15+'10866'!C15+'10867'!C15+'10868'!C15+'10869'!C15+'10870'!C15+'13817'!C15+'28849'!C15+'28850'!C15</f>
        <v>172123386.20000002</v>
      </c>
      <c r="D15" s="3">
        <f>'10699'!D15+'10866'!D15+'10867'!D15+'10868'!D15+'10869'!D15+'10870'!D15+'13817'!D15+'28849'!D15+'28850'!D15</f>
        <v>178222340.67000002</v>
      </c>
      <c r="E15" s="27">
        <f t="shared" si="0"/>
        <v>6098954.4699999988</v>
      </c>
      <c r="F15" s="73">
        <f t="shared" si="1"/>
        <v>74259308.612500012</v>
      </c>
      <c r="G15" s="27">
        <f>'ผลการดำเนินงาน Planfin 64'!L10</f>
        <v>76865155.810000002</v>
      </c>
      <c r="H15" s="162">
        <f t="shared" si="4"/>
        <v>2605847.1974999905</v>
      </c>
      <c r="I15" s="444">
        <f t="shared" si="2"/>
        <v>3.509118582153551E-2</v>
      </c>
      <c r="J15" s="444">
        <f t="shared" si="3"/>
        <v>0.4312879940923065</v>
      </c>
    </row>
    <row r="16" spans="1:10">
      <c r="A16" s="2" t="s">
        <v>16</v>
      </c>
      <c r="B16" s="94" t="s">
        <v>17</v>
      </c>
      <c r="C16" s="3">
        <f>'10699'!C16+'10866'!C16+'10867'!C16+'10868'!C16+'10869'!C16+'10870'!C16+'13817'!C16+'28849'!C16+'28850'!C16</f>
        <v>119953256.95999998</v>
      </c>
      <c r="D16" s="3">
        <f>'10699'!D16+'10866'!D16+'10867'!D16+'10868'!D16+'10869'!D16+'10870'!D16+'13817'!D16+'28849'!D16+'28850'!D16</f>
        <v>115194061.73000002</v>
      </c>
      <c r="E16" s="27">
        <f t="shared" si="0"/>
        <v>-4759195.2299999595</v>
      </c>
      <c r="F16" s="73">
        <f t="shared" si="1"/>
        <v>47997525.720833346</v>
      </c>
      <c r="G16" s="27">
        <f>'ผลการดำเนินงาน Planfin 64'!L11</f>
        <v>64278921.089999989</v>
      </c>
      <c r="H16" s="162">
        <f t="shared" si="4"/>
        <v>16281395.369166642</v>
      </c>
      <c r="I16" s="444">
        <f t="shared" si="2"/>
        <v>0.3392132224453332</v>
      </c>
      <c r="J16" s="444">
        <f t="shared" si="3"/>
        <v>0.55800550935222226</v>
      </c>
    </row>
    <row r="17" spans="1:12">
      <c r="A17" s="2" t="s">
        <v>18</v>
      </c>
      <c r="B17" s="94" t="s">
        <v>19</v>
      </c>
      <c r="C17" s="3">
        <f>'10699'!C17+'10866'!C17+'10867'!C17+'10868'!C17+'10869'!C17+'10870'!C17+'13817'!C17+'28849'!C17+'28850'!C17</f>
        <v>22571528.129999999</v>
      </c>
      <c r="D17" s="3">
        <f>'10699'!D17+'10866'!D17+'10867'!D17+'10868'!D17+'10869'!D17+'10870'!D17+'13817'!D17+'28849'!D17+'28850'!D17</f>
        <v>18800282.100000001</v>
      </c>
      <c r="E17" s="27">
        <f t="shared" si="0"/>
        <v>-3771246.0299999975</v>
      </c>
      <c r="F17" s="73">
        <f t="shared" si="1"/>
        <v>7833450.875</v>
      </c>
      <c r="G17" s="27">
        <f>'ผลการดำเนินงาน Planfin 64'!L12</f>
        <v>6643907.9000000004</v>
      </c>
      <c r="H17" s="162">
        <f t="shared" si="4"/>
        <v>-1189542.9749999996</v>
      </c>
      <c r="I17" s="444">
        <f t="shared" si="2"/>
        <v>-0.15185427137819379</v>
      </c>
      <c r="J17" s="444">
        <f t="shared" si="3"/>
        <v>0.35339405359241921</v>
      </c>
    </row>
    <row r="18" spans="1:12">
      <c r="A18" s="2" t="s">
        <v>20</v>
      </c>
      <c r="B18" s="94" t="s">
        <v>21</v>
      </c>
      <c r="C18" s="3">
        <f>'10699'!C18+'10866'!C18+'10867'!C18+'10868'!C18+'10869'!C18+'10870'!C18+'13817'!C18+'28849'!C18+'28850'!C18</f>
        <v>190963555.05000001</v>
      </c>
      <c r="D18" s="3">
        <f>'10699'!D18+'10866'!D18+'10867'!D18+'10868'!D18+'10869'!D18+'10870'!D18+'13817'!D18+'28849'!D18+'28850'!D18</f>
        <v>187200957.50999999</v>
      </c>
      <c r="E18" s="27">
        <f t="shared" si="0"/>
        <v>-3762597.5400000215</v>
      </c>
      <c r="F18" s="73">
        <f t="shared" si="1"/>
        <v>78000398.962499991</v>
      </c>
      <c r="G18" s="27">
        <f>'ผลการดำเนินงาน Planfin 64'!L13</f>
        <v>84339229.290000021</v>
      </c>
      <c r="H18" s="162">
        <f t="shared" si="4"/>
        <v>6338830.3275000304</v>
      </c>
      <c r="I18" s="444">
        <f t="shared" si="2"/>
        <v>8.1266639809721097E-2</v>
      </c>
      <c r="J18" s="444">
        <f t="shared" si="3"/>
        <v>0.45052776658738375</v>
      </c>
    </row>
    <row r="19" spans="1:12">
      <c r="A19" s="2" t="s">
        <v>22</v>
      </c>
      <c r="B19" s="94" t="s">
        <v>23</v>
      </c>
      <c r="C19" s="3">
        <f>'10699'!C19+'10866'!C19+'10867'!C19+'10868'!C19+'10869'!C19+'10870'!C19+'13817'!C19+'28849'!C19+'28850'!C19</f>
        <v>496878280.32999998</v>
      </c>
      <c r="D19" s="3">
        <f>'10699'!D19+'10866'!D19+'10867'!D19+'10868'!D19+'10869'!D19+'10870'!D19+'13817'!D19+'28849'!D19+'28850'!D19</f>
        <v>550016492.88999987</v>
      </c>
      <c r="E19" s="27">
        <f t="shared" si="0"/>
        <v>53138212.559999883</v>
      </c>
      <c r="F19" s="73">
        <f t="shared" si="1"/>
        <v>229173538.70416659</v>
      </c>
      <c r="G19" s="27">
        <f>'ผลการดำเนินงาน Planfin 64'!L14</f>
        <v>230520118.92999998</v>
      </c>
      <c r="H19" s="162">
        <f t="shared" si="4"/>
        <v>1346580.2258333862</v>
      </c>
      <c r="I19" s="444">
        <f t="shared" si="2"/>
        <v>5.8758102416511847E-3</v>
      </c>
      <c r="J19" s="444">
        <f t="shared" si="3"/>
        <v>0.41911492093402131</v>
      </c>
    </row>
    <row r="20" spans="1:12">
      <c r="A20" s="2" t="s">
        <v>24</v>
      </c>
      <c r="B20" s="94" t="s">
        <v>25</v>
      </c>
      <c r="C20" s="3">
        <f>'10699'!C20+'10866'!C20+'10867'!C20+'10868'!C20+'10869'!C20+'10870'!C20+'13817'!C20+'28849'!C20+'28850'!C20</f>
        <v>158789638.32999998</v>
      </c>
      <c r="D20" s="3">
        <f>'10699'!D20+'10866'!D20+'10867'!D20+'10868'!D20+'10869'!D20+'10870'!D20+'13817'!D20+'28849'!D20+'28850'!D20</f>
        <v>140932764.15000001</v>
      </c>
      <c r="E20" s="27">
        <f t="shared" si="0"/>
        <v>-17856874.179999977</v>
      </c>
      <c r="F20" s="73">
        <f t="shared" si="1"/>
        <v>58721985.062500007</v>
      </c>
      <c r="G20" s="27">
        <f>'ผลการดำเนินงาน Planfin 64'!L15</f>
        <v>145491609.37</v>
      </c>
      <c r="H20" s="162">
        <f t="shared" si="4"/>
        <v>86769624.307500005</v>
      </c>
      <c r="I20" s="444">
        <f t="shared" si="2"/>
        <v>1.4776343854034881</v>
      </c>
      <c r="J20" s="444">
        <f t="shared" si="3"/>
        <v>1.0323476605847868</v>
      </c>
    </row>
    <row r="21" spans="1:12">
      <c r="A21" s="164" t="s">
        <v>1464</v>
      </c>
      <c r="B21" s="165" t="s">
        <v>1465</v>
      </c>
      <c r="C21" s="3">
        <f>'10699'!C21+'10866'!C21+'10867'!C21+'10868'!C21+'10869'!C21+'10870'!C21+'13817'!C21+'28849'!C21+'28850'!C21</f>
        <v>0</v>
      </c>
      <c r="D21" s="3">
        <f>'10699'!D21+'10866'!D21+'10867'!D21+'10868'!D21+'10869'!D21+'10870'!D21+'13817'!D21+'28849'!D21+'28850'!D21</f>
        <v>0</v>
      </c>
      <c r="E21" s="27">
        <f t="shared" ref="E21" si="5">D21-C21</f>
        <v>0</v>
      </c>
      <c r="F21" s="73">
        <f t="shared" si="1"/>
        <v>0</v>
      </c>
      <c r="G21" s="27">
        <f>'ผลการดำเนินงาน Planfin 64'!L16</f>
        <v>211525</v>
      </c>
      <c r="H21" s="162">
        <f t="shared" ref="H21" si="6">G21-F21</f>
        <v>211525</v>
      </c>
      <c r="I21" s="444" t="e">
        <f t="shared" si="2"/>
        <v>#DIV/0!</v>
      </c>
      <c r="J21" s="444" t="e">
        <f t="shared" si="3"/>
        <v>#DIV/0!</v>
      </c>
    </row>
    <row r="22" spans="1:12">
      <c r="A22" s="2" t="s">
        <v>26</v>
      </c>
      <c r="B22" s="94" t="s">
        <v>27</v>
      </c>
      <c r="C22" s="3">
        <f>'10699'!C22+'10866'!C22+'10867'!C22+'10868'!C22+'10869'!C22+'10870'!C22+'13817'!C22+'28849'!C22+'28850'!C22</f>
        <v>154778623.96000001</v>
      </c>
      <c r="D22" s="3">
        <f>'10699'!D22+'10866'!D22+'10867'!D22+'10868'!D22+'10869'!D22+'10870'!D22+'13817'!D22+'28849'!D22+'28850'!D22</f>
        <v>393242049.41000003</v>
      </c>
      <c r="E22" s="27">
        <f t="shared" si="0"/>
        <v>238463425.45000002</v>
      </c>
      <c r="F22" s="73">
        <f t="shared" si="1"/>
        <v>163850853.92083335</v>
      </c>
      <c r="G22" s="27">
        <f>'ผลการดำเนินงาน Planfin 64'!L17</f>
        <v>95197011.860000014</v>
      </c>
      <c r="H22" s="162">
        <f>G22-F22</f>
        <v>-68653842.060833335</v>
      </c>
      <c r="I22" s="444">
        <f t="shared" si="2"/>
        <v>-0.41900204007483732</v>
      </c>
      <c r="J22" s="444">
        <f t="shared" si="3"/>
        <v>0.24208248330215112</v>
      </c>
    </row>
    <row r="23" spans="1:12" s="32" customFormat="1">
      <c r="A23" s="96" t="s">
        <v>28</v>
      </c>
      <c r="B23" s="58" t="s">
        <v>29</v>
      </c>
      <c r="C23" s="5">
        <f>SUM(C11:C22)</f>
        <v>2267428656.52</v>
      </c>
      <c r="D23" s="5">
        <f>SUM(D11:D22)</f>
        <v>2557805200.4099998</v>
      </c>
      <c r="E23" s="31">
        <f>D23-C23</f>
        <v>290376543.88999987</v>
      </c>
      <c r="F23" s="5">
        <f>SUM(F11:F22)</f>
        <v>1065752166.8375001</v>
      </c>
      <c r="G23" s="5">
        <f>SUM(G11:G22)</f>
        <v>1270808115.6599998</v>
      </c>
      <c r="H23" s="5">
        <f>G23-F23</f>
        <v>205055948.82249975</v>
      </c>
      <c r="I23" s="445">
        <f t="shared" si="2"/>
        <v>0.19240490913659622</v>
      </c>
      <c r="J23" s="445">
        <f t="shared" si="3"/>
        <v>0.4968353788069152</v>
      </c>
    </row>
    <row r="24" spans="1:12" s="32" customFormat="1">
      <c r="A24" s="84" t="s">
        <v>1407</v>
      </c>
      <c r="B24" s="77" t="s">
        <v>155</v>
      </c>
      <c r="C24" s="78">
        <f>C23-C22</f>
        <v>2112650032.5599999</v>
      </c>
      <c r="D24" s="78">
        <f>D23-D22</f>
        <v>2164563151</v>
      </c>
      <c r="E24" s="83">
        <f>D24-C24</f>
        <v>51913118.440000057</v>
      </c>
      <c r="F24" s="78">
        <f>F23-F22</f>
        <v>901901312.91666675</v>
      </c>
      <c r="G24" s="78">
        <f>G23-G22</f>
        <v>1175611103.7999997</v>
      </c>
      <c r="H24" s="78">
        <f>G24-F24</f>
        <v>273709790.88333297</v>
      </c>
      <c r="I24" s="446">
        <f t="shared" si="2"/>
        <v>0.30348086532680657</v>
      </c>
      <c r="J24" s="446">
        <f t="shared" si="3"/>
        <v>0.54311702721950283</v>
      </c>
    </row>
    <row r="25" spans="1:12" s="32" customFormat="1">
      <c r="A25" s="393"/>
      <c r="B25" s="219" t="s">
        <v>1524</v>
      </c>
      <c r="C25" s="220">
        <f>C24-C21</f>
        <v>2112650032.5599999</v>
      </c>
      <c r="D25" s="220">
        <f>D24-D21</f>
        <v>2164563151</v>
      </c>
      <c r="E25" s="395">
        <f>D25-C25</f>
        <v>51913118.440000057</v>
      </c>
      <c r="F25" s="220">
        <f>F24-F21</f>
        <v>901901312.91666675</v>
      </c>
      <c r="G25" s="220">
        <f>G24-G21</f>
        <v>1175399578.7999997</v>
      </c>
      <c r="H25" s="220">
        <f>G25-F25</f>
        <v>273498265.88333297</v>
      </c>
      <c r="I25" s="447">
        <f t="shared" si="2"/>
        <v>0.30324633301493314</v>
      </c>
      <c r="J25" s="447">
        <f t="shared" si="3"/>
        <v>0.5430193054228889</v>
      </c>
      <c r="L25" s="437"/>
    </row>
    <row r="26" spans="1:12">
      <c r="A26" s="466" t="s">
        <v>30</v>
      </c>
      <c r="B26" s="467"/>
      <c r="C26" s="467"/>
      <c r="D26" s="467"/>
      <c r="E26" s="467"/>
      <c r="F26" s="467"/>
      <c r="G26" s="467"/>
      <c r="H26" s="467"/>
      <c r="I26" s="467"/>
      <c r="J26" s="468"/>
    </row>
    <row r="27" spans="1:12">
      <c r="A27" s="2" t="s">
        <v>31</v>
      </c>
      <c r="B27" s="94" t="s">
        <v>32</v>
      </c>
      <c r="C27" s="3">
        <f>'10699'!C27+'10866'!C27+'10867'!C27+'10868'!C27+'10869'!C27+'10870'!C27+'13817'!C27+'28849'!C27+'28850'!C27</f>
        <v>248601622.58999997</v>
      </c>
      <c r="D27" s="3">
        <f>'10699'!D27+'10866'!D27+'10867'!D27+'10868'!D27+'10869'!D27+'10870'!D27+'13817'!D27+'28849'!D27+'28850'!D27</f>
        <v>267382409.28999999</v>
      </c>
      <c r="E27" s="27">
        <f t="shared" ref="E27:E41" si="7">D27-C27</f>
        <v>18780786.700000018</v>
      </c>
      <c r="F27" s="73">
        <f t="shared" ref="F27:F41" si="8">(D27/12)*5</f>
        <v>111409337.20416667</v>
      </c>
      <c r="G27" s="27">
        <f>'ผลการดำเนินงาน Planfin 64'!L22</f>
        <v>104642960.98000002</v>
      </c>
      <c r="H27" s="162">
        <f t="shared" ref="H27:H41" si="9">G27-F27</f>
        <v>-6766376.2241666466</v>
      </c>
      <c r="I27" s="444">
        <f t="shared" si="2"/>
        <v>-6.0734372844950257E-2</v>
      </c>
      <c r="J27" s="444">
        <f>G27/D27</f>
        <v>0.39136067798127072</v>
      </c>
    </row>
    <row r="28" spans="1:12">
      <c r="A28" s="2" t="s">
        <v>33</v>
      </c>
      <c r="B28" s="94" t="s">
        <v>34</v>
      </c>
      <c r="C28" s="3">
        <f>'10699'!C28+'10866'!C28+'10867'!C28+'10868'!C28+'10869'!C28+'10870'!C28+'13817'!C28+'28849'!C28+'28850'!C28</f>
        <v>95647053.839999974</v>
      </c>
      <c r="D28" s="3">
        <f>'10699'!D28+'10866'!D28+'10867'!D28+'10868'!D28+'10869'!D28+'10870'!D28+'13817'!D28+'28849'!D28+'28850'!D28</f>
        <v>92700061.49000001</v>
      </c>
      <c r="E28" s="27">
        <f t="shared" si="7"/>
        <v>-2946992.3499999642</v>
      </c>
      <c r="F28" s="73">
        <f t="shared" si="8"/>
        <v>38625025.620833337</v>
      </c>
      <c r="G28" s="27">
        <f>'ผลการดำเนินงาน Planfin 64'!L23</f>
        <v>37695581.159999996</v>
      </c>
      <c r="H28" s="162">
        <f t="shared" si="9"/>
        <v>-929444.46083334088</v>
      </c>
      <c r="I28" s="444">
        <f t="shared" si="2"/>
        <v>-2.4063271050156213E-2</v>
      </c>
      <c r="J28" s="444">
        <f t="shared" ref="J28:J48" si="10">G28/D28</f>
        <v>0.40664030372910159</v>
      </c>
    </row>
    <row r="29" spans="1:12">
      <c r="A29" s="2" t="s">
        <v>35</v>
      </c>
      <c r="B29" s="94" t="s">
        <v>36</v>
      </c>
      <c r="C29" s="3">
        <f>'10699'!C29+'10866'!C29+'10867'!C29+'10868'!C29+'10869'!C29+'10870'!C29+'13817'!C29+'28849'!C29+'28850'!C29</f>
        <v>3817055</v>
      </c>
      <c r="D29" s="3">
        <f>'10699'!D29+'10866'!D29+'10867'!D29+'10868'!D29+'10869'!D29+'10870'!D29+'13817'!D29+'28849'!D29+'28850'!D29</f>
        <v>4870241.99</v>
      </c>
      <c r="E29" s="27">
        <f t="shared" si="7"/>
        <v>1053186.9900000002</v>
      </c>
      <c r="F29" s="73">
        <f t="shared" si="8"/>
        <v>2029267.4958333336</v>
      </c>
      <c r="G29" s="27">
        <f>'ผลการดำเนินงาน Planfin 64'!L24</f>
        <v>1146057.5999999999</v>
      </c>
      <c r="H29" s="162">
        <f t="shared" si="9"/>
        <v>-883209.89583333372</v>
      </c>
      <c r="I29" s="444">
        <f t="shared" si="2"/>
        <v>-0.43523581669090755</v>
      </c>
      <c r="J29" s="444">
        <f t="shared" si="10"/>
        <v>0.2353184097121219</v>
      </c>
    </row>
    <row r="30" spans="1:12">
      <c r="A30" s="2" t="s">
        <v>37</v>
      </c>
      <c r="B30" s="94" t="s">
        <v>38</v>
      </c>
      <c r="C30" s="3">
        <f>'10699'!C30+'10866'!C30+'10867'!C30+'10868'!C30+'10869'!C30+'10870'!C30+'13817'!C30+'28849'!C30+'28850'!C30</f>
        <v>55628660.520000003</v>
      </c>
      <c r="D30" s="3">
        <f>'10699'!D30+'10866'!D30+'10867'!D30+'10868'!D30+'10869'!D30+'10870'!D30+'13817'!D30+'28849'!D30+'28850'!D30</f>
        <v>57358575.060000002</v>
      </c>
      <c r="E30" s="27">
        <f t="shared" si="7"/>
        <v>1729914.5399999991</v>
      </c>
      <c r="F30" s="73">
        <f t="shared" si="8"/>
        <v>23899406.274999999</v>
      </c>
      <c r="G30" s="27">
        <f>'ผลการดำเนินงาน Planfin 64'!L25</f>
        <v>31913111.409999996</v>
      </c>
      <c r="H30" s="162">
        <f t="shared" si="9"/>
        <v>8013705.1349999979</v>
      </c>
      <c r="I30" s="444">
        <f t="shared" si="2"/>
        <v>0.33530979986656584</v>
      </c>
      <c r="J30" s="444">
        <f t="shared" si="10"/>
        <v>0.55637908327773566</v>
      </c>
    </row>
    <row r="31" spans="1:12">
      <c r="A31" s="2" t="s">
        <v>39</v>
      </c>
      <c r="B31" s="94" t="s">
        <v>40</v>
      </c>
      <c r="C31" s="3">
        <f>'10699'!C31+'10866'!C31+'10867'!C31+'10868'!C31+'10869'!C31+'10870'!C31+'13817'!C31+'28849'!C31+'28850'!C31</f>
        <v>497212122.69</v>
      </c>
      <c r="D31" s="3">
        <f>'10699'!D31+'10866'!D31+'10867'!D31+'10868'!D31+'10869'!D31+'10870'!D31+'13817'!D31+'28849'!D31+'28850'!D31</f>
        <v>550016492.99000001</v>
      </c>
      <c r="E31" s="27">
        <f t="shared" si="7"/>
        <v>52804370.300000012</v>
      </c>
      <c r="F31" s="73">
        <f t="shared" si="8"/>
        <v>229173538.74583334</v>
      </c>
      <c r="G31" s="27">
        <f>'ผลการดำเนินงาน Planfin 64'!L26</f>
        <v>230630282.93000001</v>
      </c>
      <c r="H31" s="162">
        <f t="shared" si="9"/>
        <v>1456744.1841666698</v>
      </c>
      <c r="I31" s="444">
        <f t="shared" si="2"/>
        <v>6.3565112802236876E-3</v>
      </c>
      <c r="J31" s="444">
        <f t="shared" si="10"/>
        <v>0.41931521303342656</v>
      </c>
    </row>
    <row r="32" spans="1:12">
      <c r="A32" s="2" t="s">
        <v>41</v>
      </c>
      <c r="B32" s="94" t="s">
        <v>42</v>
      </c>
      <c r="C32" s="3">
        <f>'10699'!C32+'10866'!C32+'10867'!C32+'10868'!C32+'10869'!C32+'10870'!C32+'13817'!C32+'28849'!C32+'28850'!C32</f>
        <v>179779250.84999999</v>
      </c>
      <c r="D32" s="3">
        <f>'10699'!D32+'10866'!D32+'10867'!D32+'10868'!D32+'10869'!D32+'10870'!D32+'13817'!D32+'28849'!D32+'28850'!D32</f>
        <v>152589392</v>
      </c>
      <c r="E32" s="27">
        <f t="shared" si="7"/>
        <v>-27189858.849999994</v>
      </c>
      <c r="F32" s="73">
        <f t="shared" si="8"/>
        <v>63578913.333333328</v>
      </c>
      <c r="G32" s="27">
        <f>'ผลการดำเนินงาน Planfin 64'!L27</f>
        <v>64432861.729999997</v>
      </c>
      <c r="H32" s="162">
        <f t="shared" si="9"/>
        <v>853948.39666666836</v>
      </c>
      <c r="I32" s="444">
        <f t="shared" si="2"/>
        <v>1.3431314753518411E-2</v>
      </c>
      <c r="J32" s="444">
        <f t="shared" si="10"/>
        <v>0.42226304781396595</v>
      </c>
    </row>
    <row r="33" spans="1:10">
      <c r="A33" s="2" t="s">
        <v>43</v>
      </c>
      <c r="B33" s="94" t="s">
        <v>44</v>
      </c>
      <c r="C33" s="3">
        <f>'10699'!C33+'10866'!C33+'10867'!C33+'10868'!C33+'10869'!C33+'10870'!C33+'13817'!C33+'28849'!C33+'28850'!C33</f>
        <v>326222842.27999997</v>
      </c>
      <c r="D33" s="3">
        <f>'10699'!D33+'10866'!D33+'10867'!D33+'10868'!D33+'10869'!D33+'10870'!D33+'13817'!D33+'28849'!D33+'28850'!D33</f>
        <v>332735023</v>
      </c>
      <c r="E33" s="27">
        <f t="shared" si="7"/>
        <v>6512180.7200000286</v>
      </c>
      <c r="F33" s="73">
        <f t="shared" si="8"/>
        <v>138639592.91666666</v>
      </c>
      <c r="G33" s="27">
        <f>'ผลการดำเนินงาน Planfin 64'!L28</f>
        <v>140314609.09999999</v>
      </c>
      <c r="H33" s="162">
        <f t="shared" si="9"/>
        <v>1675016.1833333373</v>
      </c>
      <c r="I33" s="444">
        <f t="shared" si="2"/>
        <v>1.2081802521882434E-2</v>
      </c>
      <c r="J33" s="444">
        <f t="shared" si="10"/>
        <v>0.42170075105078431</v>
      </c>
    </row>
    <row r="34" spans="1:10">
      <c r="A34" s="2" t="s">
        <v>45</v>
      </c>
      <c r="B34" s="94" t="s">
        <v>46</v>
      </c>
      <c r="C34" s="3">
        <f>'10699'!C34+'10866'!C34+'10867'!C34+'10868'!C34+'10869'!C34+'10870'!C34+'13817'!C34+'28849'!C34+'28850'!C34</f>
        <v>38180423.159999996</v>
      </c>
      <c r="D34" s="3">
        <f>'10699'!D34+'10866'!D34+'10867'!D34+'10868'!D34+'10869'!D34+'10870'!D34+'13817'!D34+'28849'!D34+'28850'!D34</f>
        <v>39249089.710000001</v>
      </c>
      <c r="E34" s="27">
        <f t="shared" si="7"/>
        <v>1068666.5500000045</v>
      </c>
      <c r="F34" s="73">
        <f t="shared" si="8"/>
        <v>16353787.379166668</v>
      </c>
      <c r="G34" s="27">
        <f>'ผลการดำเนินงาน Planfin 64'!L29</f>
        <v>15181454.42</v>
      </c>
      <c r="H34" s="162">
        <f t="shared" si="9"/>
        <v>-1172332.9591666684</v>
      </c>
      <c r="I34" s="444">
        <f t="shared" si="2"/>
        <v>-7.1685716096573482E-2</v>
      </c>
      <c r="J34" s="444">
        <f t="shared" si="10"/>
        <v>0.38679761829309439</v>
      </c>
    </row>
    <row r="35" spans="1:10">
      <c r="A35" s="2" t="s">
        <v>47</v>
      </c>
      <c r="B35" s="94" t="s">
        <v>48</v>
      </c>
      <c r="C35" s="3">
        <f>'10699'!C35+'10866'!C35+'10867'!C35+'10868'!C35+'10869'!C35+'10870'!C35+'13817'!C35+'28849'!C35+'28850'!C35</f>
        <v>159365644.74000004</v>
      </c>
      <c r="D35" s="3">
        <f>'10699'!D35+'10866'!D35+'10867'!D35+'10868'!D35+'10869'!D35+'10870'!D35+'13817'!D35+'28849'!D35+'28850'!D35</f>
        <v>147031725.33000001</v>
      </c>
      <c r="E35" s="27">
        <f t="shared" si="7"/>
        <v>-12333919.410000026</v>
      </c>
      <c r="F35" s="73">
        <f t="shared" si="8"/>
        <v>61263218.88750001</v>
      </c>
      <c r="G35" s="27">
        <f>'ผลการดำเนินงาน Planfin 64'!L30</f>
        <v>57084795.340000004</v>
      </c>
      <c r="H35" s="162">
        <f t="shared" si="9"/>
        <v>-4178423.5475000069</v>
      </c>
      <c r="I35" s="444">
        <f t="shared" si="2"/>
        <v>-6.8204440174340256E-2</v>
      </c>
      <c r="J35" s="444">
        <f t="shared" si="10"/>
        <v>0.38824814992735823</v>
      </c>
    </row>
    <row r="36" spans="1:10">
      <c r="A36" s="2" t="s">
        <v>49</v>
      </c>
      <c r="B36" s="94" t="s">
        <v>50</v>
      </c>
      <c r="C36" s="3">
        <f>'10699'!C36+'10866'!C36+'10867'!C36+'10868'!C36+'10869'!C36+'10870'!C36+'13817'!C36+'28849'!C36+'28850'!C36</f>
        <v>55036836.509999998</v>
      </c>
      <c r="D36" s="3">
        <f>'10699'!D36+'10866'!D36+'10867'!D36+'10868'!D36+'10869'!D36+'10870'!D36+'13817'!D36+'28849'!D36+'28850'!D36</f>
        <v>51271074.540000007</v>
      </c>
      <c r="E36" s="27">
        <f t="shared" si="7"/>
        <v>-3765761.9699999914</v>
      </c>
      <c r="F36" s="73">
        <f t="shared" si="8"/>
        <v>21362947.725000005</v>
      </c>
      <c r="G36" s="27">
        <f>'ผลการดำเนินงาน Planfin 64'!L31</f>
        <v>19428733.379999995</v>
      </c>
      <c r="H36" s="162">
        <f t="shared" si="9"/>
        <v>-1934214.34500001</v>
      </c>
      <c r="I36" s="444">
        <f t="shared" si="2"/>
        <v>-9.0540611244228908E-2</v>
      </c>
      <c r="J36" s="444">
        <f t="shared" si="10"/>
        <v>0.37894141198157133</v>
      </c>
    </row>
    <row r="37" spans="1:10">
      <c r="A37" s="2" t="s">
        <v>51</v>
      </c>
      <c r="B37" s="94" t="s">
        <v>52</v>
      </c>
      <c r="C37" s="3">
        <f>'10699'!C37+'10866'!C37+'10867'!C37+'10868'!C37+'10869'!C37+'10870'!C37+'13817'!C37+'28849'!C37+'28850'!C37</f>
        <v>60497061.850000001</v>
      </c>
      <c r="D37" s="3">
        <f>'10699'!D37+'10866'!D37+'10867'!D37+'10868'!D37+'10869'!D37+'10870'!D37+'13817'!D37+'28849'!D37+'28850'!D37</f>
        <v>63810061.490000002</v>
      </c>
      <c r="E37" s="27">
        <f t="shared" si="7"/>
        <v>3312999.6400000006</v>
      </c>
      <c r="F37" s="73">
        <f t="shared" si="8"/>
        <v>26587525.620833334</v>
      </c>
      <c r="G37" s="27">
        <f>'ผลการดำเนินงาน Planfin 64'!L32</f>
        <v>22497882.819999997</v>
      </c>
      <c r="H37" s="162">
        <f t="shared" si="9"/>
        <v>-4089642.800833337</v>
      </c>
      <c r="I37" s="444">
        <f t="shared" si="2"/>
        <v>-0.15381810474415841</v>
      </c>
      <c r="J37" s="444">
        <f t="shared" si="10"/>
        <v>0.35257578968993397</v>
      </c>
    </row>
    <row r="38" spans="1:10">
      <c r="A38" s="2" t="s">
        <v>53</v>
      </c>
      <c r="B38" s="94" t="s">
        <v>54</v>
      </c>
      <c r="C38" s="3">
        <f>'10699'!C38+'10866'!C38+'10867'!C38+'10868'!C38+'10869'!C38+'10870'!C38+'13817'!C38+'28849'!C38+'28850'!C38</f>
        <v>146984424.12</v>
      </c>
      <c r="D38" s="3">
        <f>'10699'!D38+'10866'!D38+'10867'!D38+'10868'!D38+'10869'!D38+'10870'!D38+'13817'!D38+'28849'!D38+'28850'!D38</f>
        <v>147066863.91</v>
      </c>
      <c r="E38" s="27">
        <f t="shared" si="7"/>
        <v>82439.789999991655</v>
      </c>
      <c r="F38" s="73">
        <f t="shared" si="8"/>
        <v>61277859.962499999</v>
      </c>
      <c r="G38" s="27">
        <f>'ผลการดำเนินงาน Planfin 64'!L33</f>
        <v>64837733.00999999</v>
      </c>
      <c r="H38" s="162">
        <f t="shared" si="9"/>
        <v>3559873.047499992</v>
      </c>
      <c r="I38" s="444">
        <f t="shared" si="2"/>
        <v>5.809395187231596E-2</v>
      </c>
      <c r="J38" s="444">
        <f t="shared" si="10"/>
        <v>0.44087247994679829</v>
      </c>
    </row>
    <row r="39" spans="1:10">
      <c r="A39" s="2" t="s">
        <v>55</v>
      </c>
      <c r="B39" s="94" t="s">
        <v>56</v>
      </c>
      <c r="C39" s="3">
        <f>'10699'!C39+'10866'!C39+'10867'!C39+'10868'!C39+'10869'!C39+'10870'!C39+'13817'!C39+'28849'!C39+'28850'!C39</f>
        <v>20203357.91</v>
      </c>
      <c r="D39" s="3">
        <f>'10699'!D39+'10866'!D39+'10867'!D39+'10868'!D39+'10869'!D39+'10870'!D39+'13817'!D39+'28849'!D39+'28850'!D39</f>
        <v>17076319.879999999</v>
      </c>
      <c r="E39" s="27">
        <f t="shared" si="7"/>
        <v>-3127038.0300000012</v>
      </c>
      <c r="F39" s="73">
        <f t="shared" si="8"/>
        <v>7115133.2833333323</v>
      </c>
      <c r="G39" s="27">
        <f>'ผลการดำเนินงาน Planfin 64'!L34</f>
        <v>7580330.9300000016</v>
      </c>
      <c r="H39" s="162">
        <f t="shared" si="9"/>
        <v>465197.64666666929</v>
      </c>
      <c r="I39" s="444">
        <f t="shared" si="2"/>
        <v>6.5381438146262141E-2</v>
      </c>
      <c r="J39" s="444">
        <f t="shared" si="10"/>
        <v>0.44390893256094249</v>
      </c>
    </row>
    <row r="40" spans="1:10">
      <c r="A40" s="164" t="s">
        <v>57</v>
      </c>
      <c r="B40" s="165" t="s">
        <v>58</v>
      </c>
      <c r="C40" s="3">
        <f>'10699'!C40+'10866'!C40+'10867'!C40+'10868'!C40+'10869'!C40+'10870'!C40+'13817'!C40+'28849'!C40+'28850'!C40</f>
        <v>128076758.63</v>
      </c>
      <c r="D40" s="3">
        <f>'10699'!D40+'10866'!D40+'10867'!D40+'10868'!D40+'10869'!D40+'10870'!D40+'13817'!D40+'28849'!D40+'28850'!D40</f>
        <v>107739337.72</v>
      </c>
      <c r="E40" s="27">
        <f t="shared" ref="E40" si="11">D40-C40</f>
        <v>-20337420.909999996</v>
      </c>
      <c r="F40" s="73">
        <f t="shared" si="8"/>
        <v>44891390.716666661</v>
      </c>
      <c r="G40" s="27">
        <f>'ผลการดำเนินงาน Planfin 64'!L35</f>
        <v>47264573.399999999</v>
      </c>
      <c r="H40" s="162">
        <f t="shared" ref="H40" si="12">G40-F40</f>
        <v>2373182.6833333373</v>
      </c>
      <c r="I40" s="444">
        <f t="shared" si="2"/>
        <v>5.2864984698552782E-2</v>
      </c>
      <c r="J40" s="444">
        <f t="shared" si="10"/>
        <v>0.43869374362439695</v>
      </c>
    </row>
    <row r="41" spans="1:10">
      <c r="A41" s="2" t="s">
        <v>1466</v>
      </c>
      <c r="B41" s="167" t="s">
        <v>1467</v>
      </c>
      <c r="C41" s="3">
        <f>'10699'!C41+'10866'!C41+'10867'!C41+'10868'!C41+'10869'!C41+'10870'!C41+'13817'!C41+'28849'!C41+'28850'!C41</f>
        <v>591026.81000000006</v>
      </c>
      <c r="D41" s="3">
        <f>'10699'!D41+'10866'!D41+'10867'!D41+'10868'!D41+'10869'!D41+'10870'!D41+'13817'!D41+'28849'!D41+'28850'!D41</f>
        <v>0</v>
      </c>
      <c r="E41" s="27">
        <f t="shared" si="7"/>
        <v>-591026.81000000006</v>
      </c>
      <c r="F41" s="73">
        <f t="shared" si="8"/>
        <v>0</v>
      </c>
      <c r="G41" s="27">
        <f>'ผลการดำเนินงาน Planfin 64'!L36</f>
        <v>412902.87</v>
      </c>
      <c r="H41" s="162">
        <f t="shared" si="9"/>
        <v>412902.87</v>
      </c>
      <c r="I41" s="444" t="e">
        <f t="shared" si="2"/>
        <v>#DIV/0!</v>
      </c>
      <c r="J41" s="444" t="e">
        <f t="shared" si="10"/>
        <v>#DIV/0!</v>
      </c>
    </row>
    <row r="42" spans="1:10" s="32" customFormat="1">
      <c r="A42" s="30" t="s">
        <v>59</v>
      </c>
      <c r="B42" s="4" t="s">
        <v>60</v>
      </c>
      <c r="C42" s="5">
        <f t="shared" ref="C42:H42" si="13">SUM(C27:C41)</f>
        <v>2015844141.4999995</v>
      </c>
      <c r="D42" s="5">
        <f t="shared" si="13"/>
        <v>2030896668.4000001</v>
      </c>
      <c r="E42" s="5">
        <f t="shared" si="13"/>
        <v>15052526.900000082</v>
      </c>
      <c r="F42" s="5">
        <f>SUM(F27:F41)</f>
        <v>846206945.16666675</v>
      </c>
      <c r="G42" s="5">
        <f t="shared" si="13"/>
        <v>845063871.08000004</v>
      </c>
      <c r="H42" s="5">
        <f t="shared" si="13"/>
        <v>-1143074.0866666716</v>
      </c>
      <c r="I42" s="445">
        <f t="shared" si="2"/>
        <v>-1.3508209702078663E-3</v>
      </c>
      <c r="J42" s="445">
        <f t="shared" si="10"/>
        <v>0.41610382459574674</v>
      </c>
    </row>
    <row r="43" spans="1:10" s="32" customFormat="1">
      <c r="A43" s="84" t="s">
        <v>1408</v>
      </c>
      <c r="B43" s="77" t="s">
        <v>156</v>
      </c>
      <c r="C43" s="78">
        <f t="shared" ref="C43:H43" si="14">C42-C38</f>
        <v>1868859717.3799996</v>
      </c>
      <c r="D43" s="78">
        <f t="shared" si="14"/>
        <v>1883829804.49</v>
      </c>
      <c r="E43" s="78">
        <f t="shared" si="14"/>
        <v>14970087.110000091</v>
      </c>
      <c r="F43" s="78">
        <f>F42-F38</f>
        <v>784929085.20416677</v>
      </c>
      <c r="G43" s="78">
        <f t="shared" si="14"/>
        <v>780226138.07000005</v>
      </c>
      <c r="H43" s="78">
        <f t="shared" si="14"/>
        <v>-4702947.1341666635</v>
      </c>
      <c r="I43" s="446">
        <f t="shared" si="2"/>
        <v>-5.9915567187109478E-3</v>
      </c>
      <c r="J43" s="446">
        <f t="shared" si="10"/>
        <v>0.41417018470053713</v>
      </c>
    </row>
    <row r="44" spans="1:10" s="32" customFormat="1" ht="25.5">
      <c r="A44" s="394"/>
      <c r="B44" s="219" t="s">
        <v>1525</v>
      </c>
      <c r="C44" s="225">
        <f t="shared" ref="C44:H44" si="15">C43-C41</f>
        <v>1868268690.5699997</v>
      </c>
      <c r="D44" s="225">
        <f t="shared" si="15"/>
        <v>1883829804.49</v>
      </c>
      <c r="E44" s="225">
        <f t="shared" si="15"/>
        <v>15561113.920000091</v>
      </c>
      <c r="F44" s="225">
        <f>F43-F41</f>
        <v>784929085.20416677</v>
      </c>
      <c r="G44" s="225">
        <f t="shared" si="15"/>
        <v>779813235.20000005</v>
      </c>
      <c r="H44" s="225">
        <f t="shared" si="15"/>
        <v>-5115850.0041666636</v>
      </c>
      <c r="I44" s="447">
        <f t="shared" si="2"/>
        <v>-6.5175951568108691E-3</v>
      </c>
      <c r="J44" s="447">
        <f t="shared" si="10"/>
        <v>0.41395100201799551</v>
      </c>
    </row>
    <row r="45" spans="1:10">
      <c r="A45" s="495"/>
      <c r="B45" s="496"/>
      <c r="C45" s="496"/>
      <c r="D45" s="496"/>
      <c r="E45" s="496"/>
      <c r="F45" s="496"/>
      <c r="G45" s="496"/>
      <c r="H45" s="496"/>
      <c r="I45" s="496"/>
      <c r="J45" s="497"/>
    </row>
    <row r="46" spans="1:10" s="32" customFormat="1">
      <c r="A46" s="100" t="s">
        <v>61</v>
      </c>
      <c r="B46" s="228" t="s">
        <v>62</v>
      </c>
      <c r="C46" s="5">
        <f>C23-C42</f>
        <v>251584515.02000046</v>
      </c>
      <c r="D46" s="5">
        <f>D23-D42</f>
        <v>526908532.00999975</v>
      </c>
      <c r="E46" s="5">
        <f t="shared" ref="E46" si="16">E23-E42</f>
        <v>275324016.98999977</v>
      </c>
      <c r="F46" s="5">
        <f t="shared" ref="F46" si="17">F23-F42</f>
        <v>219545221.67083335</v>
      </c>
      <c r="G46" s="100">
        <f>G23-G42</f>
        <v>425744244.5799998</v>
      </c>
      <c r="H46" s="31">
        <f>G46-F46</f>
        <v>206199022.90916646</v>
      </c>
      <c r="I46" s="445">
        <f t="shared" si="2"/>
        <v>0.93920979623197176</v>
      </c>
      <c r="J46" s="445">
        <f t="shared" si="10"/>
        <v>0.80800408176332195</v>
      </c>
    </row>
    <row r="47" spans="1:10">
      <c r="A47" s="232" t="s">
        <v>63</v>
      </c>
      <c r="B47" s="233" t="s">
        <v>65</v>
      </c>
      <c r="C47" s="438" t="str">
        <f>IF(D47&gt;0,"แผนเกินดุล",IF(D47=0,"สมดุล","ขาดดุล"))</f>
        <v>แผนเกินดุล</v>
      </c>
      <c r="D47" s="234">
        <f>D46-D22+D38</f>
        <v>280733346.50999975</v>
      </c>
      <c r="E47" s="234">
        <f>E24-E43</f>
        <v>36943031.329999968</v>
      </c>
      <c r="F47" s="234">
        <f>F24-F43</f>
        <v>116972227.71249998</v>
      </c>
      <c r="G47" s="234">
        <f>G24-G43</f>
        <v>395384965.72999966</v>
      </c>
      <c r="H47" s="439">
        <f>G47-F47</f>
        <v>278412738.01749969</v>
      </c>
      <c r="I47" s="448">
        <f>H47/F47</f>
        <v>2.3801610302045031</v>
      </c>
      <c r="J47" s="448">
        <f t="shared" si="10"/>
        <v>1.4084004292518773</v>
      </c>
    </row>
    <row r="48" spans="1:10" ht="25.5">
      <c r="A48" s="218" t="s">
        <v>64</v>
      </c>
      <c r="B48" s="239" t="s">
        <v>1526</v>
      </c>
      <c r="C48" s="440" t="str">
        <f>IF(D48&gt;0,"แผนเกินดุล",IF(D48=0,"สมดุล","ขาดดุล"))</f>
        <v>แผนเกินดุล</v>
      </c>
      <c r="D48" s="240">
        <f>(D23-D21-D22)-(D42-D38-D41)</f>
        <v>280733346.50999999</v>
      </c>
      <c r="E48" s="240">
        <f>E25-E44</f>
        <v>36352004.519999966</v>
      </c>
      <c r="F48" s="240">
        <f>F25-F44</f>
        <v>116972227.71249998</v>
      </c>
      <c r="G48" s="240">
        <f>G25-G44</f>
        <v>395586343.59999967</v>
      </c>
      <c r="H48" s="240">
        <f>G48-F48</f>
        <v>278614115.88749969</v>
      </c>
      <c r="I48" s="450">
        <f t="shared" si="2"/>
        <v>2.3818826172336478</v>
      </c>
      <c r="J48" s="450">
        <f t="shared" si="10"/>
        <v>1.4091177571806863</v>
      </c>
    </row>
    <row r="49" spans="1:11">
      <c r="A49" s="2"/>
      <c r="B49" s="94" t="s">
        <v>66</v>
      </c>
      <c r="C49" s="125"/>
      <c r="D49" s="190">
        <f>IF(D48&lt;=0,0,ROUNDUP((D48*20%),2))</f>
        <v>56146669.309999995</v>
      </c>
      <c r="E49" s="51"/>
      <c r="I49" s="451"/>
      <c r="J49" s="451"/>
      <c r="K49" s="452"/>
    </row>
    <row r="50" spans="1:11">
      <c r="A50" s="2"/>
      <c r="B50" s="94" t="s">
        <v>67</v>
      </c>
      <c r="C50" s="125" t="str">
        <f>IF(D50&gt;=0,"ไม่เกิน","เกิน")</f>
        <v>ไม่เกิน</v>
      </c>
      <c r="D50" s="191">
        <f>IF(D48&lt;0,0-C118,((D48*20%)-C118))</f>
        <v>27818762.501999997</v>
      </c>
      <c r="E50" s="51"/>
      <c r="I50" s="451"/>
      <c r="J50" s="451"/>
      <c r="K50" s="452"/>
    </row>
    <row r="51" spans="1:11">
      <c r="A51" s="2" t="s">
        <v>68</v>
      </c>
      <c r="B51" s="170" t="s">
        <v>1800</v>
      </c>
      <c r="C51" s="3">
        <f>'10699'!C51+'10866'!C51+'10867'!C51+'10868'!C51+'10869'!C51+'10870'!C51+'13817'!C51+'28849'!C51+'28850'!C51</f>
        <v>623500831.28999996</v>
      </c>
      <c r="D51" s="3">
        <f>C51</f>
        <v>623500831.28999996</v>
      </c>
      <c r="E51" s="51"/>
      <c r="I51" s="451"/>
      <c r="J51" s="451"/>
      <c r="K51" s="452"/>
    </row>
    <row r="52" spans="1:11">
      <c r="A52" s="2" t="s">
        <v>69</v>
      </c>
      <c r="B52" s="170" t="s">
        <v>1801</v>
      </c>
      <c r="C52" s="3">
        <f>'10699'!C52+'10866'!C52+'10867'!C52+'10868'!C52+'10869'!C52+'10870'!C52+'13817'!C52+'28849'!C52+'28850'!C52</f>
        <v>673363789.31000006</v>
      </c>
      <c r="D52" s="3">
        <f>C52</f>
        <v>673363789.31000006</v>
      </c>
      <c r="E52" s="51"/>
      <c r="I52" s="451"/>
      <c r="J52" s="451"/>
      <c r="K52" s="452"/>
    </row>
    <row r="53" spans="1:11">
      <c r="A53" s="2" t="s">
        <v>70</v>
      </c>
      <c r="B53" s="170" t="s">
        <v>1802</v>
      </c>
      <c r="C53" s="7">
        <f>'10699'!C53+'10866'!C53+'10867'!C53+'10868'!C53+'10869'!C53+'10870'!C53+'13817'!C53+'28849'!C53+'28850'!C53</f>
        <v>-329920690.25999999</v>
      </c>
      <c r="D53" s="7">
        <f>C53</f>
        <v>-329920690.25999999</v>
      </c>
      <c r="E53" s="51"/>
      <c r="I53" s="451"/>
      <c r="J53" s="451"/>
      <c r="K53" s="452"/>
    </row>
    <row r="54" spans="1:11">
      <c r="A54" s="2" t="s">
        <v>1482</v>
      </c>
      <c r="B54" s="176" t="s">
        <v>1803</v>
      </c>
      <c r="C54" s="7">
        <f>'10699'!C54+'10866'!C54+'10867'!C54+'10868'!C54+'10869'!C54+'10870'!C54+'13817'!C54+'28849'!C54+'28850'!C54</f>
        <v>343443099.05000001</v>
      </c>
      <c r="D54" s="7">
        <f>C54</f>
        <v>343443099.05000001</v>
      </c>
      <c r="E54" s="51"/>
      <c r="I54" s="451"/>
      <c r="J54" s="451"/>
      <c r="K54" s="452"/>
    </row>
    <row r="55" spans="1:11">
      <c r="A55" s="9" t="s">
        <v>154</v>
      </c>
      <c r="B55" s="8"/>
      <c r="H55" s="158"/>
      <c r="I55" s="451"/>
      <c r="J55" s="451"/>
      <c r="K55" s="452"/>
    </row>
    <row r="56" spans="1:11">
      <c r="A56" s="476" t="s">
        <v>1882</v>
      </c>
      <c r="B56" s="476"/>
      <c r="C56" s="476"/>
      <c r="H56" s="158"/>
      <c r="I56" s="451"/>
      <c r="J56" s="451"/>
      <c r="K56" s="452"/>
    </row>
    <row r="57" spans="1:11">
      <c r="A57" s="9"/>
      <c r="B57" s="8"/>
      <c r="H57" s="158"/>
      <c r="I57" s="451"/>
      <c r="J57" s="451"/>
      <c r="K57" s="452"/>
    </row>
    <row r="58" spans="1:11">
      <c r="A58" s="9"/>
      <c r="B58" s="8"/>
      <c r="H58" s="158"/>
      <c r="I58" s="451"/>
      <c r="J58" s="451"/>
      <c r="K58" s="452"/>
    </row>
    <row r="59" spans="1:11">
      <c r="A59" s="9"/>
      <c r="B59" s="8"/>
      <c r="H59" s="158"/>
    </row>
    <row r="60" spans="1:11">
      <c r="A60" s="9"/>
      <c r="B60" s="8"/>
      <c r="G60" s="36"/>
      <c r="H60" s="158"/>
    </row>
    <row r="61" spans="1:11">
      <c r="A61" s="9"/>
      <c r="B61" s="8"/>
      <c r="H61" s="158"/>
    </row>
    <row r="62" spans="1:11">
      <c r="A62" s="9"/>
      <c r="B62" s="8"/>
      <c r="H62" s="158"/>
    </row>
    <row r="63" spans="1:11">
      <c r="A63" s="9"/>
      <c r="B63" s="8"/>
      <c r="H63" s="158"/>
    </row>
    <row r="64" spans="1:11" s="9" customFormat="1">
      <c r="B64" s="53"/>
      <c r="H64" s="143"/>
      <c r="I64" s="405"/>
      <c r="J64" s="405"/>
    </row>
    <row r="65" spans="1:10" s="9" customFormat="1" ht="12.75" customHeight="1">
      <c r="A65" s="1"/>
      <c r="B65" s="464" t="s">
        <v>71</v>
      </c>
      <c r="C65" s="465"/>
      <c r="D65" s="465"/>
      <c r="E65" s="465"/>
      <c r="H65" s="143"/>
      <c r="I65" s="405"/>
      <c r="J65" s="405"/>
    </row>
    <row r="66" spans="1:10" s="9" customFormat="1">
      <c r="A66" s="1"/>
      <c r="B66" s="177" t="s">
        <v>2</v>
      </c>
      <c r="C66" s="10" t="s">
        <v>1799</v>
      </c>
      <c r="D66" s="45"/>
      <c r="E66" s="45"/>
      <c r="H66" s="143"/>
      <c r="I66" s="405"/>
      <c r="J66" s="405"/>
    </row>
    <row r="67" spans="1:10" s="9" customFormat="1">
      <c r="A67" s="1"/>
      <c r="B67" s="170" t="s">
        <v>72</v>
      </c>
      <c r="C67" s="3">
        <f>'10699'!C67+'10866'!C67+'10867'!C67+'10868'!C67+'10869'!C67+'10870'!C67+'13817'!C67+'28849'!C67+'28850'!C67</f>
        <v>233634070.13000003</v>
      </c>
      <c r="D67" s="1"/>
      <c r="E67" s="1"/>
      <c r="H67" s="143"/>
      <c r="I67" s="405"/>
      <c r="J67" s="405"/>
    </row>
    <row r="68" spans="1:10" s="9" customFormat="1">
      <c r="A68" s="1"/>
      <c r="B68" s="170" t="s">
        <v>73</v>
      </c>
      <c r="C68" s="3">
        <f>'10699'!C68+'10866'!C68+'10867'!C68+'10868'!C68+'10869'!C68+'10870'!C68+'13817'!C68+'28849'!C68+'28850'!C68</f>
        <v>110119869.47999997</v>
      </c>
      <c r="D68" s="1"/>
      <c r="E68" s="1"/>
      <c r="H68" s="143"/>
      <c r="I68" s="405"/>
      <c r="J68" s="405"/>
    </row>
    <row r="69" spans="1:10" s="9" customFormat="1">
      <c r="A69" s="1"/>
      <c r="B69" s="170" t="s">
        <v>74</v>
      </c>
      <c r="C69" s="3">
        <f>'10699'!C69+'10866'!C69+'10867'!C69+'10868'!C69+'10869'!C69+'10870'!C69+'13817'!C69+'28849'!C69+'28850'!C69</f>
        <v>58130718.050000004</v>
      </c>
      <c r="D69" s="1"/>
      <c r="E69" s="1"/>
      <c r="H69" s="143"/>
      <c r="I69" s="405"/>
      <c r="J69" s="405"/>
    </row>
    <row r="70" spans="1:10" s="9" customFormat="1">
      <c r="A70" s="1"/>
      <c r="B70" s="86" t="s">
        <v>161</v>
      </c>
      <c r="C70" s="87">
        <f>SUM(C67:C69)</f>
        <v>401884657.66000003</v>
      </c>
      <c r="D70" s="1"/>
      <c r="E70" s="1"/>
      <c r="H70" s="143"/>
      <c r="I70" s="405"/>
      <c r="J70" s="405"/>
    </row>
    <row r="71" spans="1:10" s="9" customFormat="1">
      <c r="A71" s="1"/>
      <c r="B71" s="90"/>
      <c r="C71" s="91"/>
      <c r="D71" s="1"/>
      <c r="E71" s="1"/>
      <c r="H71" s="143"/>
      <c r="I71" s="405"/>
      <c r="J71" s="405"/>
    </row>
    <row r="72" spans="1:10" s="9" customFormat="1">
      <c r="A72" s="1"/>
      <c r="B72" s="90"/>
      <c r="C72" s="91"/>
      <c r="D72" s="1"/>
      <c r="E72" s="1"/>
      <c r="H72" s="143"/>
      <c r="I72" s="405"/>
      <c r="J72" s="405"/>
    </row>
    <row r="73" spans="1:10" s="9" customFormat="1">
      <c r="A73" s="1"/>
      <c r="B73" s="459" t="s">
        <v>75</v>
      </c>
      <c r="C73" s="460"/>
      <c r="D73" s="460"/>
      <c r="E73" s="460"/>
      <c r="H73" s="143"/>
      <c r="I73" s="405"/>
      <c r="J73" s="405"/>
    </row>
    <row r="74" spans="1:10" s="9" customFormat="1">
      <c r="A74" s="1"/>
      <c r="B74" s="177" t="s">
        <v>2</v>
      </c>
      <c r="C74" s="10" t="s">
        <v>1799</v>
      </c>
      <c r="D74" s="45"/>
      <c r="E74" s="45"/>
      <c r="H74" s="143"/>
      <c r="I74" s="405"/>
      <c r="J74" s="405"/>
    </row>
    <row r="75" spans="1:10" s="9" customFormat="1">
      <c r="A75" s="1"/>
      <c r="B75" s="170" t="s">
        <v>76</v>
      </c>
      <c r="C75" s="3">
        <f>'10699'!C75+'10866'!C75+'10867'!C75+'10868'!C75+'10869'!C75+'10870'!C75+'13817'!C75+'28849'!C75+'28850'!C75</f>
        <v>8222185.6199999992</v>
      </c>
      <c r="D75" s="1"/>
      <c r="E75" s="1"/>
      <c r="H75" s="143"/>
      <c r="I75" s="405"/>
      <c r="J75" s="405"/>
    </row>
    <row r="76" spans="1:10" s="9" customFormat="1">
      <c r="A76" s="1"/>
      <c r="B76" s="170" t="s">
        <v>77</v>
      </c>
      <c r="C76" s="3">
        <f>'10699'!C76+'10866'!C76+'10867'!C76+'10868'!C76+'10869'!C76+'10870'!C76+'13817'!C76+'28849'!C76+'28850'!C76</f>
        <v>548135</v>
      </c>
      <c r="D76" s="1"/>
      <c r="E76" s="1"/>
      <c r="H76" s="143"/>
      <c r="I76" s="405"/>
      <c r="J76" s="405"/>
    </row>
    <row r="77" spans="1:10" s="9" customFormat="1">
      <c r="A77" s="1"/>
      <c r="B77" s="170" t="s">
        <v>78</v>
      </c>
      <c r="C77" s="3">
        <f>'10699'!C77+'10866'!C77+'10867'!C77+'10868'!C77+'10869'!C77+'10870'!C77+'13817'!C77+'28849'!C77+'28850'!C77</f>
        <v>8584305</v>
      </c>
      <c r="D77" s="1"/>
      <c r="E77" s="1"/>
      <c r="H77" s="143"/>
      <c r="I77" s="405"/>
      <c r="J77" s="405"/>
    </row>
    <row r="78" spans="1:10" s="9" customFormat="1">
      <c r="A78" s="1"/>
      <c r="B78" s="170" t="s">
        <v>79</v>
      </c>
      <c r="C78" s="3">
        <f>'10699'!C78+'10866'!C78+'10867'!C78+'10868'!C78+'10869'!C78+'10870'!C78+'13817'!C78+'28849'!C78+'28850'!C78</f>
        <v>1734090.05</v>
      </c>
      <c r="D78" s="1"/>
      <c r="E78" s="1"/>
      <c r="H78" s="143"/>
      <c r="I78" s="405"/>
      <c r="J78" s="405"/>
    </row>
    <row r="79" spans="1:10" s="9" customFormat="1">
      <c r="A79" s="1"/>
      <c r="B79" s="170" t="s">
        <v>80</v>
      </c>
      <c r="C79" s="3">
        <f>'10699'!C79+'10866'!C79+'10867'!C79+'10868'!C79+'10869'!C79+'10870'!C79+'13817'!C79+'28849'!C79+'28850'!C79</f>
        <v>189730</v>
      </c>
      <c r="D79" s="1"/>
      <c r="E79" s="1"/>
      <c r="H79" s="143"/>
      <c r="I79" s="405"/>
      <c r="J79" s="405"/>
    </row>
    <row r="80" spans="1:10" s="9" customFormat="1">
      <c r="A80" s="1"/>
      <c r="B80" s="170" t="s">
        <v>81</v>
      </c>
      <c r="C80" s="3">
        <f>'10699'!C80+'10866'!C80+'10867'!C80+'10868'!C80+'10869'!C80+'10870'!C80+'13817'!C80+'28849'!C80+'28850'!C80</f>
        <v>3604398</v>
      </c>
      <c r="D80" s="1"/>
      <c r="E80" s="1"/>
      <c r="H80" s="143"/>
      <c r="I80" s="405"/>
      <c r="J80" s="405"/>
    </row>
    <row r="81" spans="1:13" s="9" customFormat="1">
      <c r="A81" s="1"/>
      <c r="B81" s="170" t="s">
        <v>82</v>
      </c>
      <c r="C81" s="3">
        <f>'10699'!C81+'10866'!C81+'10867'!C81+'10868'!C81+'10869'!C81+'10870'!C81+'13817'!C81+'28849'!C81+'28850'!C81</f>
        <v>14254403</v>
      </c>
      <c r="D81" s="1"/>
      <c r="E81" s="1"/>
      <c r="H81" s="143"/>
      <c r="I81" s="405"/>
      <c r="J81" s="405"/>
    </row>
    <row r="82" spans="1:13" s="9" customFormat="1">
      <c r="A82" s="1"/>
      <c r="B82" s="170" t="s">
        <v>83</v>
      </c>
      <c r="C82" s="3">
        <f>'10699'!C82+'10866'!C82+'10867'!C82+'10868'!C82+'10869'!C82+'10870'!C82+'13817'!C82+'28849'!C82+'28850'!C82</f>
        <v>16876837</v>
      </c>
      <c r="D82" s="1"/>
      <c r="E82" s="1"/>
      <c r="H82" s="143"/>
      <c r="I82" s="405"/>
      <c r="J82" s="405"/>
    </row>
    <row r="83" spans="1:13" s="9" customFormat="1">
      <c r="A83" s="1"/>
      <c r="B83" s="170" t="s">
        <v>84</v>
      </c>
      <c r="C83" s="3">
        <f>'10699'!C83+'10866'!C83+'10867'!C83+'10868'!C83+'10869'!C83+'10870'!C83+'13817'!C83+'28849'!C83+'28850'!C83</f>
        <v>2461955</v>
      </c>
      <c r="D83" s="1"/>
      <c r="E83" s="1"/>
      <c r="H83" s="143"/>
      <c r="I83" s="405"/>
      <c r="J83" s="405"/>
    </row>
    <row r="84" spans="1:13" s="9" customFormat="1">
      <c r="A84" s="1"/>
      <c r="B84" s="170" t="s">
        <v>85</v>
      </c>
      <c r="C84" s="3">
        <f>'10699'!C84+'10866'!C84+'10867'!C84+'10868'!C84+'10869'!C84+'10870'!C84+'13817'!C84+'28849'!C84+'28850'!C84</f>
        <v>2175804.1</v>
      </c>
      <c r="D84" s="1"/>
      <c r="E84" s="1"/>
      <c r="H84" s="143"/>
      <c r="I84" s="405"/>
      <c r="J84" s="405"/>
    </row>
    <row r="85" spans="1:13" s="9" customFormat="1">
      <c r="A85" s="1"/>
      <c r="B85" s="170" t="s">
        <v>86</v>
      </c>
      <c r="C85" s="3">
        <f>'10699'!C85+'10866'!C85+'10867'!C85+'10868'!C85+'10869'!C85+'10870'!C85+'13817'!C85+'28849'!C85+'28850'!C85</f>
        <v>1892092.4</v>
      </c>
      <c r="D85" s="1"/>
      <c r="E85" s="1"/>
      <c r="H85" s="143"/>
      <c r="I85" s="405"/>
      <c r="J85" s="405"/>
    </row>
    <row r="86" spans="1:13" s="9" customFormat="1">
      <c r="A86" s="1"/>
      <c r="B86" s="170" t="s">
        <v>924</v>
      </c>
      <c r="C86" s="3">
        <f>'10699'!C86+'10866'!C86+'10867'!C86+'10868'!C86+'10869'!C86+'10870'!C86+'13817'!C86+'28849'!C86+'28850'!C86</f>
        <v>2661958.5</v>
      </c>
      <c r="D86" s="45"/>
      <c r="E86" s="45"/>
      <c r="I86" s="405"/>
      <c r="J86" s="405"/>
      <c r="K86" s="143"/>
      <c r="L86" s="143"/>
      <c r="M86" s="143"/>
    </row>
    <row r="87" spans="1:13" s="9" customFormat="1">
      <c r="A87" s="1"/>
      <c r="B87" s="86" t="s">
        <v>161</v>
      </c>
      <c r="C87" s="92">
        <f>SUM(C75:C86)</f>
        <v>63205893.670000002</v>
      </c>
      <c r="D87" s="1"/>
      <c r="E87" s="1"/>
      <c r="H87" s="143"/>
      <c r="I87" s="405"/>
      <c r="J87" s="405"/>
    </row>
    <row r="88" spans="1:13" s="9" customFormat="1">
      <c r="A88" s="1"/>
      <c r="B88" s="90"/>
      <c r="C88" s="93"/>
      <c r="D88" s="1"/>
      <c r="E88" s="1"/>
      <c r="H88" s="143"/>
      <c r="I88" s="405"/>
      <c r="J88" s="405"/>
    </row>
    <row r="89" spans="1:13" s="9" customFormat="1">
      <c r="A89" s="1"/>
      <c r="B89" s="8"/>
      <c r="C89" s="1"/>
      <c r="D89" s="1"/>
      <c r="E89" s="1"/>
      <c r="H89" s="143"/>
      <c r="I89" s="405"/>
      <c r="J89" s="405"/>
    </row>
    <row r="90" spans="1:13" s="9" customFormat="1">
      <c r="A90" s="1"/>
      <c r="B90" s="459" t="s">
        <v>87</v>
      </c>
      <c r="C90" s="460"/>
      <c r="D90" s="460"/>
      <c r="E90" s="460"/>
      <c r="H90" s="143"/>
      <c r="I90" s="405"/>
      <c r="J90" s="405"/>
    </row>
    <row r="91" spans="1:13" s="9" customFormat="1">
      <c r="A91" s="1"/>
      <c r="B91" s="177" t="s">
        <v>2</v>
      </c>
      <c r="C91" s="177" t="s">
        <v>88</v>
      </c>
      <c r="D91" s="45"/>
      <c r="E91" s="45"/>
      <c r="H91" s="143"/>
      <c r="I91" s="405"/>
      <c r="J91" s="405"/>
    </row>
    <row r="92" spans="1:13" s="9" customFormat="1">
      <c r="A92" s="1"/>
      <c r="B92" s="477" t="s">
        <v>1804</v>
      </c>
      <c r="C92" s="477"/>
      <c r="D92" s="183"/>
      <c r="E92" s="45"/>
      <c r="H92" s="143"/>
      <c r="I92" s="405"/>
      <c r="J92" s="405"/>
    </row>
    <row r="93" spans="1:13" s="9" customFormat="1">
      <c r="A93" s="1"/>
      <c r="B93" s="370" t="s">
        <v>1805</v>
      </c>
      <c r="C93" s="5">
        <f>SUM(C94:C101)</f>
        <v>935798839.1500001</v>
      </c>
      <c r="D93" s="1"/>
      <c r="E93" s="1"/>
      <c r="H93" s="143"/>
      <c r="I93" s="405"/>
      <c r="J93" s="405"/>
    </row>
    <row r="94" spans="1:13" s="9" customFormat="1">
      <c r="A94" s="1"/>
      <c r="B94" s="370" t="s">
        <v>89</v>
      </c>
      <c r="C94" s="3">
        <f>'10699'!C94+'10866'!C94+'10867'!C94+'10868'!C94+'10869'!C94+'10870'!C94+'13817'!C94+'28849'!C94+'28850'!C94</f>
        <v>242905190.83000001</v>
      </c>
      <c r="D94" s="1"/>
      <c r="E94" s="1"/>
      <c r="H94" s="143"/>
      <c r="I94" s="405"/>
      <c r="J94" s="405"/>
    </row>
    <row r="95" spans="1:13" s="9" customFormat="1">
      <c r="A95" s="1"/>
      <c r="B95" s="370" t="s">
        <v>90</v>
      </c>
      <c r="C95" s="3">
        <f>'10699'!C95+'10866'!C95+'10867'!C95+'10868'!C95+'10869'!C95+'10870'!C95+'13817'!C95+'28849'!C95+'28850'!C95</f>
        <v>113441193.18000002</v>
      </c>
      <c r="D95" s="1"/>
      <c r="E95" s="1"/>
      <c r="H95" s="143"/>
      <c r="I95" s="405"/>
      <c r="J95" s="405"/>
    </row>
    <row r="96" spans="1:13" s="9" customFormat="1">
      <c r="A96" s="1"/>
      <c r="B96" s="370" t="s">
        <v>91</v>
      </c>
      <c r="C96" s="3">
        <f>'10699'!C96+'10866'!C96+'10867'!C96+'10868'!C96+'10869'!C96+'10870'!C96+'13817'!C96+'28849'!C96+'28850'!C96</f>
        <v>57116099.729999997</v>
      </c>
      <c r="D96" s="1"/>
      <c r="E96" s="1"/>
      <c r="H96" s="143"/>
      <c r="I96" s="405"/>
      <c r="J96" s="405"/>
    </row>
    <row r="97" spans="1:10" s="9" customFormat="1">
      <c r="A97" s="1"/>
      <c r="B97" s="370" t="s">
        <v>92</v>
      </c>
      <c r="C97" s="3">
        <f>'10699'!C97+'10866'!C97+'10867'!C97+'10868'!C97+'10869'!C97+'10870'!C97+'13817'!C97+'28849'!C97+'28850'!C97</f>
        <v>59204880.230000004</v>
      </c>
      <c r="D97" s="1"/>
      <c r="E97" s="1"/>
      <c r="H97" s="143"/>
      <c r="I97" s="405"/>
      <c r="J97" s="405"/>
    </row>
    <row r="98" spans="1:10" s="9" customFormat="1">
      <c r="A98" s="1"/>
      <c r="B98" s="370" t="s">
        <v>93</v>
      </c>
      <c r="C98" s="3">
        <f>'10699'!C98+'10866'!C98+'10867'!C98+'10868'!C98+'10869'!C98+'10870'!C98+'13817'!C98+'28849'!C98+'28850'!C98</f>
        <v>173174011.66999999</v>
      </c>
      <c r="D98" s="1"/>
      <c r="E98" s="1"/>
      <c r="H98" s="143"/>
      <c r="I98" s="405"/>
      <c r="J98" s="405"/>
    </row>
    <row r="99" spans="1:10" s="9" customFormat="1">
      <c r="A99" s="1"/>
      <c r="B99" s="370" t="s">
        <v>94</v>
      </c>
      <c r="C99" s="3">
        <f>'10699'!C99+'10866'!C99+'10867'!C99+'10868'!C99+'10869'!C99+'10870'!C99+'13817'!C99+'28849'!C99+'28850'!C99</f>
        <v>79320024.010000005</v>
      </c>
      <c r="D99" s="1"/>
      <c r="E99" s="1"/>
      <c r="H99" s="143"/>
      <c r="I99" s="405"/>
      <c r="J99" s="405"/>
    </row>
    <row r="100" spans="1:10" s="9" customFormat="1">
      <c r="A100" s="1"/>
      <c r="B100" s="370" t="s">
        <v>95</v>
      </c>
      <c r="C100" s="3">
        <f>'10699'!C100+'10866'!C100+'10867'!C100+'10868'!C100+'10869'!C100+'10870'!C100+'13817'!C100+'28849'!C100+'28850'!C100</f>
        <v>58956300.710000001</v>
      </c>
      <c r="D100" s="1"/>
      <c r="E100" s="1"/>
      <c r="H100" s="143"/>
      <c r="I100" s="405"/>
      <c r="J100" s="405"/>
    </row>
    <row r="101" spans="1:10" s="9" customFormat="1">
      <c r="A101" s="1"/>
      <c r="B101" s="370" t="s">
        <v>96</v>
      </c>
      <c r="C101" s="3">
        <f>'10699'!C101+'10866'!C101+'10867'!C101+'10868'!C101+'10869'!C101+'10870'!C101+'13817'!C101+'28849'!C101+'28850'!C101</f>
        <v>151681138.78999996</v>
      </c>
      <c r="D101" s="1"/>
      <c r="E101" s="1"/>
      <c r="H101" s="143"/>
      <c r="I101" s="405"/>
      <c r="J101" s="405"/>
    </row>
    <row r="102" spans="1:10" s="9" customFormat="1">
      <c r="A102" s="1"/>
      <c r="B102" s="49"/>
      <c r="C102" s="50"/>
      <c r="D102" s="1"/>
      <c r="E102" s="1"/>
      <c r="H102" s="143"/>
      <c r="I102" s="405"/>
      <c r="J102" s="405"/>
    </row>
    <row r="103" spans="1:10" s="9" customFormat="1">
      <c r="A103" s="1"/>
      <c r="B103" s="8"/>
      <c r="C103" s="1"/>
      <c r="D103" s="1"/>
      <c r="E103" s="1"/>
      <c r="H103" s="143"/>
      <c r="I103" s="405"/>
      <c r="J103" s="405"/>
    </row>
    <row r="104" spans="1:10" s="9" customFormat="1">
      <c r="A104" s="1"/>
      <c r="B104" s="459" t="s">
        <v>97</v>
      </c>
      <c r="C104" s="460"/>
      <c r="D104" s="460"/>
      <c r="E104" s="460"/>
      <c r="H104" s="143"/>
      <c r="I104" s="405"/>
      <c r="J104" s="405"/>
    </row>
    <row r="105" spans="1:10" s="9" customFormat="1">
      <c r="A105" s="1"/>
      <c r="B105" s="177" t="s">
        <v>2</v>
      </c>
      <c r="C105" s="177" t="s">
        <v>88</v>
      </c>
      <c r="D105" s="45"/>
      <c r="E105" s="45"/>
      <c r="H105" s="143"/>
      <c r="I105" s="405"/>
      <c r="J105" s="405"/>
    </row>
    <row r="106" spans="1:10" s="9" customFormat="1">
      <c r="A106" s="1"/>
      <c r="B106" s="478" t="s">
        <v>1806</v>
      </c>
      <c r="C106" s="478"/>
      <c r="D106" s="183"/>
      <c r="E106" s="45"/>
      <c r="H106" s="143"/>
      <c r="I106" s="405"/>
      <c r="J106" s="405"/>
    </row>
    <row r="107" spans="1:10" s="9" customFormat="1">
      <c r="A107" s="1"/>
      <c r="B107" s="170" t="s">
        <v>1807</v>
      </c>
      <c r="C107" s="5">
        <f>SUM(C108:C114)</f>
        <v>1240907846.8099999</v>
      </c>
      <c r="D107" s="1"/>
      <c r="E107" s="1"/>
      <c r="H107" s="143"/>
      <c r="I107" s="405"/>
      <c r="J107" s="405"/>
    </row>
    <row r="108" spans="1:10" s="9" customFormat="1">
      <c r="A108" s="1"/>
      <c r="B108" s="170" t="s">
        <v>98</v>
      </c>
      <c r="C108" s="3">
        <f>'10699'!C108+'10866'!C108+'10867'!C108+'10868'!C108+'10869'!C108+'10870'!C108+'13817'!C108+'28849'!C108+'28850'!C108</f>
        <v>748444388.51999998</v>
      </c>
      <c r="D108" s="1"/>
      <c r="E108" s="1"/>
      <c r="H108" s="143"/>
      <c r="I108" s="405"/>
      <c r="J108" s="405"/>
    </row>
    <row r="109" spans="1:10" s="9" customFormat="1">
      <c r="A109" s="1"/>
      <c r="B109" s="170" t="s">
        <v>1483</v>
      </c>
      <c r="C109" s="3">
        <f>'10699'!C109+'10866'!C109+'10867'!C109+'10868'!C109+'10869'!C109+'10870'!C109+'13817'!C109+'28849'!C109+'28850'!C109</f>
        <v>3833804.74</v>
      </c>
      <c r="D109" s="1"/>
      <c r="E109" s="1"/>
      <c r="H109" s="143"/>
      <c r="I109" s="405"/>
      <c r="J109" s="405"/>
    </row>
    <row r="110" spans="1:10" s="9" customFormat="1">
      <c r="A110" s="1"/>
      <c r="B110" s="170" t="s">
        <v>102</v>
      </c>
      <c r="C110" s="3">
        <f>'10699'!C110+'10866'!C110+'10867'!C110+'10868'!C110+'10869'!C110+'10870'!C110+'13817'!C110+'28849'!C110+'28850'!C110</f>
        <v>22219844.030000001</v>
      </c>
      <c r="D110" s="1"/>
      <c r="E110" s="1"/>
      <c r="H110" s="143"/>
      <c r="I110" s="405"/>
      <c r="J110" s="405"/>
    </row>
    <row r="111" spans="1:10" s="9" customFormat="1">
      <c r="A111" s="1"/>
      <c r="B111" s="170" t="s">
        <v>100</v>
      </c>
      <c r="C111" s="3">
        <f>'10699'!C111+'10866'!C111+'10867'!C111+'10868'!C111+'10869'!C111+'10870'!C111+'13817'!C111+'28849'!C111+'28850'!C111</f>
        <v>177345999.48000002</v>
      </c>
      <c r="D111" s="1"/>
      <c r="E111" s="1"/>
      <c r="H111" s="143"/>
      <c r="I111" s="405"/>
      <c r="J111" s="405"/>
    </row>
    <row r="112" spans="1:10" s="9" customFormat="1">
      <c r="A112" s="1"/>
      <c r="B112" s="170" t="s">
        <v>99</v>
      </c>
      <c r="C112" s="3">
        <f>'10699'!C112+'10866'!C112+'10867'!C112+'10868'!C112+'10869'!C112+'10870'!C112+'13817'!C112+'28849'!C112+'28850'!C112</f>
        <v>96418638.480000004</v>
      </c>
      <c r="D112" s="1"/>
      <c r="E112" s="1"/>
      <c r="H112" s="143"/>
      <c r="I112" s="405"/>
      <c r="J112" s="405"/>
    </row>
    <row r="113" spans="1:13" s="9" customFormat="1">
      <c r="A113" s="1"/>
      <c r="B113" s="170" t="s">
        <v>101</v>
      </c>
      <c r="C113" s="3">
        <f>'10699'!C113+'10866'!C113+'10867'!C113+'10868'!C113+'10869'!C113+'10870'!C113+'13817'!C113+'28849'!C113+'28850'!C113</f>
        <v>12392587.15</v>
      </c>
      <c r="D113" s="1"/>
      <c r="E113" s="1"/>
      <c r="H113" s="143"/>
      <c r="I113" s="405"/>
      <c r="J113" s="405"/>
    </row>
    <row r="114" spans="1:13" s="9" customFormat="1">
      <c r="A114" s="1"/>
      <c r="B114" s="170" t="s">
        <v>103</v>
      </c>
      <c r="C114" s="3">
        <f>'10699'!C114+'10866'!C114+'10867'!C114+'10868'!C114+'10869'!C114+'10870'!C114+'13817'!C114+'28849'!C114+'28850'!C114</f>
        <v>180252584.41</v>
      </c>
      <c r="D114" s="1"/>
      <c r="E114" s="1"/>
      <c r="H114" s="143"/>
      <c r="I114" s="405"/>
      <c r="J114" s="405"/>
    </row>
    <row r="115" spans="1:13" s="9" customFormat="1">
      <c r="A115" s="1"/>
      <c r="B115" s="8"/>
      <c r="C115" s="1"/>
      <c r="D115" s="1"/>
      <c r="E115" s="1"/>
      <c r="H115" s="143"/>
      <c r="I115" s="405"/>
      <c r="J115" s="405"/>
    </row>
    <row r="116" spans="1:13" s="9" customFormat="1">
      <c r="A116" s="1"/>
      <c r="B116" s="459" t="s">
        <v>104</v>
      </c>
      <c r="C116" s="460"/>
      <c r="D116" s="460"/>
      <c r="E116" s="460"/>
      <c r="H116" s="143"/>
      <c r="I116" s="405"/>
      <c r="J116" s="405"/>
    </row>
    <row r="117" spans="1:13" s="9" customFormat="1">
      <c r="A117" s="1"/>
      <c r="B117" s="177" t="s">
        <v>2</v>
      </c>
      <c r="C117" s="10" t="s">
        <v>88</v>
      </c>
      <c r="D117" s="1"/>
      <c r="E117" s="1"/>
      <c r="H117" s="143"/>
      <c r="I117" s="405"/>
      <c r="J117" s="405"/>
    </row>
    <row r="118" spans="1:13" s="9" customFormat="1">
      <c r="A118" s="1"/>
      <c r="B118" s="170" t="s">
        <v>1808</v>
      </c>
      <c r="C118" s="3">
        <f>'10699'!C118+'10866'!C118+'10867'!C118+'10868'!C118+'10869'!C118+'10870'!C118+'13817'!C118+'28849'!C118+'28850'!C118</f>
        <v>28327906.800000004</v>
      </c>
      <c r="D118" s="1"/>
      <c r="E118" s="1"/>
      <c r="H118" s="143"/>
      <c r="I118" s="405"/>
      <c r="J118" s="405"/>
    </row>
    <row r="119" spans="1:13" s="9" customFormat="1">
      <c r="A119" s="1"/>
      <c r="B119" s="170" t="s">
        <v>1809</v>
      </c>
      <c r="C119" s="3">
        <f>'10699'!C119+'10866'!C119+'10867'!C119+'10868'!C119+'10869'!C119+'10870'!C119+'13817'!C119+'28849'!C119+'28850'!C119</f>
        <v>39454119.43</v>
      </c>
      <c r="D119" s="1"/>
      <c r="E119" s="1"/>
      <c r="H119" s="143"/>
      <c r="I119" s="405"/>
      <c r="J119" s="405"/>
    </row>
    <row r="120" spans="1:13" s="9" customFormat="1">
      <c r="A120" s="1"/>
      <c r="B120" s="170" t="s">
        <v>1810</v>
      </c>
      <c r="C120" s="3">
        <f>'10699'!C120+'10866'!C120+'10867'!C120+'10868'!C120+'10869'!C120+'10870'!C120+'13817'!C120+'28849'!C120+'28850'!C120</f>
        <v>354787088.01000005</v>
      </c>
      <c r="D120" s="1"/>
      <c r="E120" s="1"/>
      <c r="H120" s="143"/>
      <c r="I120" s="405"/>
      <c r="J120" s="405"/>
    </row>
    <row r="121" spans="1:13" s="9" customFormat="1">
      <c r="A121" s="1"/>
      <c r="B121" s="170" t="s">
        <v>1811</v>
      </c>
      <c r="C121" s="3">
        <f>'10699'!C121+'10866'!C121+'10867'!C121+'10868'!C121+'10869'!C121+'10870'!C121+'13817'!C121+'28849'!C121+'28850'!C121</f>
        <v>195000</v>
      </c>
      <c r="D121" s="1"/>
      <c r="E121" s="1"/>
      <c r="H121" s="143"/>
      <c r="I121" s="405"/>
      <c r="J121" s="405"/>
    </row>
    <row r="122" spans="1:13" s="9" customFormat="1">
      <c r="A122" s="1"/>
      <c r="B122" s="170" t="s">
        <v>1812</v>
      </c>
      <c r="C122" s="3">
        <f>'10699'!C122+'10866'!C122+'10867'!C122+'10868'!C122+'10869'!C122+'10870'!C122+'13817'!C122+'28849'!C122+'28850'!C122</f>
        <v>15028000</v>
      </c>
      <c r="D122" s="45"/>
      <c r="E122" s="45"/>
      <c r="I122" s="405"/>
      <c r="J122" s="405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437792114.24000007</v>
      </c>
      <c r="D123" s="1"/>
      <c r="E123" s="1"/>
      <c r="H123" s="143"/>
      <c r="I123" s="405"/>
      <c r="J123" s="405"/>
    </row>
    <row r="124" spans="1:13" s="9" customFormat="1">
      <c r="A124" s="1"/>
      <c r="B124" s="127"/>
      <c r="C124" s="128"/>
      <c r="D124" s="1"/>
      <c r="E124" s="1"/>
      <c r="H124" s="143"/>
      <c r="I124" s="405"/>
      <c r="J124" s="405"/>
    </row>
    <row r="125" spans="1:13" s="9" customFormat="1">
      <c r="A125" s="1"/>
      <c r="B125" s="459" t="s">
        <v>105</v>
      </c>
      <c r="C125" s="460"/>
      <c r="D125" s="460"/>
      <c r="E125" s="460"/>
      <c r="I125" s="405"/>
      <c r="J125" s="405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405"/>
      <c r="J126" s="405"/>
    </row>
    <row r="127" spans="1:13" s="9" customFormat="1">
      <c r="A127" s="1"/>
      <c r="B127" s="371" t="s">
        <v>162</v>
      </c>
      <c r="C127" s="3">
        <f>'10699'!C127+'10866'!C127+'10867'!C127+'10868'!C127+'10869'!C127+'10870'!C127+'13817'!C127+'28849'!C127+'28850'!C127</f>
        <v>29538000</v>
      </c>
      <c r="D127" s="45"/>
      <c r="E127" s="45"/>
      <c r="I127" s="405"/>
      <c r="J127" s="405"/>
    </row>
    <row r="128" spans="1:13" s="9" customFormat="1">
      <c r="A128" s="1"/>
      <c r="B128" s="371" t="s">
        <v>1484</v>
      </c>
      <c r="C128" s="3">
        <f>'10699'!C128+'10866'!C128+'10867'!C128+'10868'!C128+'10869'!C128+'10870'!C128+'13817'!C128+'28849'!C128+'28850'!C128</f>
        <v>73636401.739999995</v>
      </c>
      <c r="D128" s="45"/>
      <c r="E128" s="45"/>
      <c r="I128" s="405"/>
      <c r="J128" s="405"/>
    </row>
    <row r="129" spans="1:10" s="9" customFormat="1">
      <c r="A129" s="1"/>
      <c r="B129" s="372" t="s">
        <v>1210</v>
      </c>
      <c r="C129" s="3">
        <f>'10699'!C129+'10866'!C129+'10867'!C129+'10868'!C129+'10869'!C129+'10870'!C129+'13817'!C129+'28849'!C129+'28850'!C129</f>
        <v>17477204.060000002</v>
      </c>
      <c r="D129" s="45"/>
      <c r="E129" s="45"/>
      <c r="I129" s="405"/>
      <c r="J129" s="405"/>
    </row>
    <row r="130" spans="1:10" s="9" customFormat="1">
      <c r="A130" s="1"/>
      <c r="B130" s="372" t="s">
        <v>1485</v>
      </c>
      <c r="C130" s="3">
        <f>'10699'!C130+'10866'!C130+'10867'!C130+'10868'!C130+'10869'!C130+'10870'!C130+'13817'!C130+'28849'!C130+'28850'!C130</f>
        <v>4477993.05</v>
      </c>
      <c r="D130" s="45"/>
      <c r="E130" s="45"/>
      <c r="I130" s="405"/>
      <c r="J130" s="405"/>
    </row>
    <row r="131" spans="1:10" s="9" customFormat="1">
      <c r="A131" s="1"/>
      <c r="B131" s="372" t="s">
        <v>1486</v>
      </c>
      <c r="C131" s="3">
        <f>'10699'!C131+'10866'!C131+'10867'!C131+'10868'!C131+'10869'!C131+'10870'!C131+'13817'!C131+'28849'!C131+'28850'!C131</f>
        <v>555075.39</v>
      </c>
      <c r="D131" s="45"/>
      <c r="E131" s="45"/>
      <c r="I131" s="405"/>
      <c r="J131" s="405"/>
    </row>
    <row r="132" spans="1:10" s="9" customFormat="1">
      <c r="A132" s="1"/>
      <c r="B132" s="372" t="s">
        <v>86</v>
      </c>
      <c r="C132" s="3">
        <f>'10699'!C132+'10866'!C132+'10867'!C132+'10868'!C132+'10869'!C132+'10870'!C132+'13817'!C132+'28849'!C132+'28850'!C132</f>
        <v>373996.05</v>
      </c>
      <c r="D132" s="45"/>
      <c r="E132" s="45"/>
      <c r="I132" s="405"/>
      <c r="J132" s="405"/>
    </row>
    <row r="133" spans="1:10" s="9" customFormat="1">
      <c r="A133" s="1"/>
      <c r="B133" s="372" t="s">
        <v>1487</v>
      </c>
      <c r="C133" s="3">
        <f>'10699'!C133+'10866'!C133+'10867'!C133+'10868'!C133+'10869'!C133+'10870'!C133+'13817'!C133+'28849'!C133+'28850'!C133</f>
        <v>10146300</v>
      </c>
      <c r="D133" s="45"/>
      <c r="E133" s="45"/>
      <c r="I133" s="405"/>
      <c r="J133" s="405"/>
    </row>
    <row r="134" spans="1:10" s="9" customFormat="1">
      <c r="A134" s="1"/>
      <c r="B134" s="188" t="s">
        <v>1410</v>
      </c>
      <c r="C134" s="189">
        <f>SUM(F132)</f>
        <v>0</v>
      </c>
      <c r="D134" s="45"/>
      <c r="E134" s="45"/>
      <c r="I134" s="405"/>
      <c r="J134" s="405"/>
    </row>
    <row r="135" spans="1:10" s="9" customFormat="1">
      <c r="A135" s="1"/>
      <c r="B135" s="8"/>
      <c r="C135" s="1"/>
      <c r="D135" s="1"/>
      <c r="E135" s="1"/>
      <c r="H135" s="143"/>
      <c r="I135" s="405"/>
      <c r="J135" s="405"/>
    </row>
    <row r="136" spans="1:10" s="9" customFormat="1">
      <c r="A136" s="1"/>
      <c r="B136" s="8"/>
      <c r="C136" s="1"/>
      <c r="D136" s="1"/>
      <c r="E136" s="1"/>
      <c r="H136" s="143"/>
      <c r="I136" s="405"/>
      <c r="J136" s="405"/>
    </row>
    <row r="137" spans="1:10" s="9" customFormat="1">
      <c r="A137" s="1"/>
      <c r="B137" s="8"/>
      <c r="C137" s="1"/>
      <c r="D137" s="1"/>
      <c r="E137" s="1"/>
      <c r="H137" s="143"/>
      <c r="I137" s="405"/>
      <c r="J137" s="405"/>
    </row>
    <row r="138" spans="1:10" s="9" customFormat="1">
      <c r="A138" s="1"/>
      <c r="B138" s="123" t="s">
        <v>1814</v>
      </c>
      <c r="C138" s="490" t="s">
        <v>157</v>
      </c>
      <c r="D138" s="490"/>
      <c r="E138" s="490"/>
      <c r="H138" s="143"/>
      <c r="I138" s="405"/>
      <c r="J138" s="405"/>
    </row>
    <row r="139" spans="1:10">
      <c r="B139" s="124" t="s">
        <v>159</v>
      </c>
      <c r="C139" s="491" t="s">
        <v>160</v>
      </c>
      <c r="D139" s="491"/>
      <c r="E139" s="491"/>
      <c r="F139" s="101"/>
      <c r="G139" s="500"/>
      <c r="H139" s="500"/>
      <c r="I139" s="500"/>
      <c r="J139" s="500"/>
    </row>
    <row r="140" spans="1:10">
      <c r="B140" s="123" t="s">
        <v>108</v>
      </c>
      <c r="C140" s="490" t="s">
        <v>109</v>
      </c>
      <c r="D140" s="490"/>
      <c r="E140" s="490"/>
      <c r="F140" s="101"/>
      <c r="G140" s="102"/>
      <c r="H140" s="163"/>
      <c r="I140" s="449"/>
      <c r="J140" s="449"/>
    </row>
    <row r="141" spans="1:10">
      <c r="B141" s="123" t="s">
        <v>111</v>
      </c>
      <c r="C141" s="490" t="s">
        <v>112</v>
      </c>
      <c r="D141" s="490"/>
      <c r="E141" s="490"/>
      <c r="F141" s="103"/>
      <c r="G141" s="501"/>
      <c r="H141" s="501"/>
      <c r="I141" s="501"/>
      <c r="J141" s="501"/>
    </row>
    <row r="142" spans="1:10">
      <c r="B142" s="498"/>
      <c r="C142" s="498"/>
      <c r="D142" s="498"/>
      <c r="E142" s="498"/>
      <c r="F142" s="101"/>
      <c r="G142" s="499"/>
      <c r="H142" s="499"/>
      <c r="I142" s="499"/>
      <c r="J142" s="499"/>
    </row>
    <row r="143" spans="1:10">
      <c r="B143" s="498"/>
      <c r="C143" s="498"/>
      <c r="D143" s="498"/>
      <c r="E143" s="498"/>
      <c r="F143" s="101"/>
      <c r="G143" s="499"/>
      <c r="H143" s="499"/>
      <c r="I143" s="499"/>
      <c r="J143" s="499"/>
    </row>
  </sheetData>
  <mergeCells count="28">
    <mergeCell ref="G142:J142"/>
    <mergeCell ref="B143:E143"/>
    <mergeCell ref="G143:J143"/>
    <mergeCell ref="G139:J139"/>
    <mergeCell ref="G141:J141"/>
    <mergeCell ref="C140:E140"/>
    <mergeCell ref="C141:E141"/>
    <mergeCell ref="B90:E90"/>
    <mergeCell ref="B92:C92"/>
    <mergeCell ref="C138:E138"/>
    <mergeCell ref="C139:E139"/>
    <mergeCell ref="B142:E142"/>
    <mergeCell ref="B125:E125"/>
    <mergeCell ref="B106:C106"/>
    <mergeCell ref="B116:E116"/>
    <mergeCell ref="B104:E104"/>
    <mergeCell ref="B1:E1"/>
    <mergeCell ref="B2:E2"/>
    <mergeCell ref="B3:E3"/>
    <mergeCell ref="B4:D4"/>
    <mergeCell ref="B5:E5"/>
    <mergeCell ref="B65:E65"/>
    <mergeCell ref="B73:E73"/>
    <mergeCell ref="B6:B9"/>
    <mergeCell ref="A10:J10"/>
    <mergeCell ref="A26:J26"/>
    <mergeCell ref="A45:J45"/>
    <mergeCell ref="A56:C56"/>
  </mergeCells>
  <phoneticPr fontId="94" type="noConversion"/>
  <pageMargins left="0.17" right="0.28000000000000003" top="0.38" bottom="0.36" header="0.22" footer="0.17"/>
  <pageSetup paperSize="5" scale="75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C807"/>
  <sheetViews>
    <sheetView zoomScale="90" zoomScaleNormal="90" workbookViewId="0">
      <pane xSplit="8" ySplit="5" topLeftCell="BY65" activePane="bottomRight" state="frozen"/>
      <selection pane="topRight" activeCell="I1" sqref="I1"/>
      <selection pane="bottomLeft" activeCell="A6" sqref="A6"/>
      <selection pane="bottomRight" activeCell="H478" sqref="H478:CB804"/>
    </sheetView>
  </sheetViews>
  <sheetFormatPr defaultRowHeight="19.5"/>
  <cols>
    <col min="1" max="1" width="7.5" style="135" customWidth="1"/>
    <col min="2" max="2" width="8.875" style="357" bestFit="1" customWidth="1"/>
    <col min="3" max="3" width="20.125" style="358" customWidth="1"/>
    <col min="4" max="4" width="14.375" style="260" hidden="1" customWidth="1"/>
    <col min="5" max="5" width="28.375" style="108" hidden="1" customWidth="1"/>
    <col min="6" max="6" width="15.25" style="107" customWidth="1"/>
    <col min="7" max="7" width="72.375" style="354" customWidth="1"/>
    <col min="8" max="8" width="18.375" style="359" customWidth="1"/>
    <col min="9" max="9" width="17.625" style="359" customWidth="1"/>
    <col min="10" max="10" width="17.875" style="359" customWidth="1"/>
    <col min="11" max="11" width="17.625" style="359" customWidth="1"/>
    <col min="12" max="12" width="19.125" style="359" customWidth="1"/>
    <col min="13" max="13" width="17.375" style="359" customWidth="1"/>
    <col min="14" max="25" width="19.375" style="359" customWidth="1"/>
    <col min="26" max="26" width="25.25" style="359" customWidth="1"/>
    <col min="27" max="27" width="25.75" style="359" customWidth="1"/>
    <col min="28" max="28" width="24.25" style="359" customWidth="1"/>
    <col min="29" max="29" width="24" style="359" customWidth="1"/>
    <col min="30" max="34" width="23" style="359" customWidth="1"/>
    <col min="35" max="35" width="21.5" style="359" customWidth="1"/>
    <col min="36" max="40" width="18.875" style="359" customWidth="1"/>
    <col min="41" max="41" width="20.125" style="359" customWidth="1"/>
    <col min="42" max="42" width="19.75" style="359" customWidth="1"/>
    <col min="43" max="46" width="18.875" style="359" customWidth="1"/>
    <col min="47" max="47" width="19.125" style="359" customWidth="1"/>
    <col min="48" max="53" width="16.125" style="359" customWidth="1"/>
    <col min="54" max="54" width="29" style="359" customWidth="1"/>
    <col min="55" max="55" width="21.875" style="359" customWidth="1"/>
    <col min="56" max="56" width="20.375" style="359" customWidth="1"/>
    <col min="57" max="57" width="21.875" style="359" customWidth="1"/>
    <col min="58" max="58" width="22.5" style="359" customWidth="1"/>
    <col min="59" max="64" width="19.375" style="359" customWidth="1"/>
    <col min="65" max="65" width="19.25" style="359" customWidth="1"/>
    <col min="66" max="66" width="16.75" style="359" customWidth="1"/>
    <col min="67" max="71" width="16" style="359" customWidth="1"/>
    <col min="72" max="72" width="27.625" style="359" customWidth="1"/>
    <col min="73" max="73" width="22.375" style="359" customWidth="1"/>
    <col min="74" max="74" width="22" style="359" customWidth="1"/>
    <col min="75" max="75" width="22.25" style="359" customWidth="1"/>
    <col min="76" max="76" width="21.5" style="359" customWidth="1"/>
    <col min="77" max="77" width="24.125" style="359" customWidth="1"/>
    <col min="78" max="79" width="22.875" style="359" customWidth="1"/>
    <col min="80" max="80" width="22.125" style="359" customWidth="1"/>
    <col min="81" max="81" width="22.625" style="360" customWidth="1"/>
    <col min="82" max="16384" width="9" style="108"/>
  </cols>
  <sheetData>
    <row r="1" spans="1:81">
      <c r="B1" s="536" t="s">
        <v>1868</v>
      </c>
      <c r="C1" s="536"/>
      <c r="D1" s="536"/>
      <c r="E1" s="536"/>
      <c r="F1" s="536"/>
      <c r="G1" s="536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</row>
    <row r="2" spans="1:81">
      <c r="B2" s="537" t="s">
        <v>1872</v>
      </c>
      <c r="C2" s="537"/>
      <c r="D2" s="537"/>
      <c r="E2" s="537"/>
      <c r="F2" s="537"/>
      <c r="G2" s="537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4"/>
    </row>
    <row r="3" spans="1:81" s="260" customFormat="1">
      <c r="A3" s="255" t="s">
        <v>121</v>
      </c>
      <c r="B3" s="256" t="s">
        <v>1455</v>
      </c>
      <c r="C3" s="257" t="s">
        <v>1533</v>
      </c>
      <c r="D3" s="257" t="s">
        <v>185</v>
      </c>
      <c r="E3" s="257" t="s">
        <v>186</v>
      </c>
      <c r="F3" s="257" t="s">
        <v>1534</v>
      </c>
      <c r="G3" s="258" t="s">
        <v>187</v>
      </c>
      <c r="H3" s="538" t="s">
        <v>188</v>
      </c>
      <c r="I3" s="538"/>
      <c r="J3" s="538"/>
      <c r="K3" s="538"/>
      <c r="L3" s="538"/>
      <c r="M3" s="538"/>
      <c r="N3" s="539" t="s">
        <v>189</v>
      </c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40" t="s">
        <v>190</v>
      </c>
      <c r="AA3" s="540"/>
      <c r="AB3" s="540"/>
      <c r="AC3" s="540"/>
      <c r="AD3" s="540"/>
      <c r="AE3" s="540"/>
      <c r="AF3" s="540"/>
      <c r="AG3" s="540"/>
      <c r="AH3" s="540"/>
      <c r="AI3" s="541" t="s">
        <v>191</v>
      </c>
      <c r="AJ3" s="541"/>
      <c r="AK3" s="541"/>
      <c r="AL3" s="541"/>
      <c r="AM3" s="541"/>
      <c r="AN3" s="541"/>
      <c r="AO3" s="541"/>
      <c r="AP3" s="541"/>
      <c r="AQ3" s="541"/>
      <c r="AR3" s="541"/>
      <c r="AS3" s="541"/>
      <c r="AT3" s="541"/>
      <c r="AU3" s="530" t="s">
        <v>192</v>
      </c>
      <c r="AV3" s="530"/>
      <c r="AW3" s="530"/>
      <c r="AX3" s="530"/>
      <c r="AY3" s="530"/>
      <c r="AZ3" s="530"/>
      <c r="BA3" s="530"/>
      <c r="BB3" s="531" t="s">
        <v>193</v>
      </c>
      <c r="BC3" s="531"/>
      <c r="BD3" s="531"/>
      <c r="BE3" s="531"/>
      <c r="BF3" s="531"/>
      <c r="BG3" s="531"/>
      <c r="BH3" s="531"/>
      <c r="BI3" s="531"/>
      <c r="BJ3" s="531"/>
      <c r="BK3" s="531"/>
      <c r="BL3" s="531"/>
      <c r="BM3" s="532" t="s">
        <v>194</v>
      </c>
      <c r="BN3" s="532"/>
      <c r="BO3" s="532"/>
      <c r="BP3" s="532"/>
      <c r="BQ3" s="532"/>
      <c r="BR3" s="532"/>
      <c r="BS3" s="532"/>
      <c r="BT3" s="533" t="s">
        <v>142</v>
      </c>
      <c r="BU3" s="533"/>
      <c r="BV3" s="533"/>
      <c r="BW3" s="533"/>
      <c r="BX3" s="533"/>
      <c r="BY3" s="533"/>
      <c r="BZ3" s="533"/>
      <c r="CA3" s="533"/>
      <c r="CB3" s="533"/>
      <c r="CC3" s="259" t="s">
        <v>195</v>
      </c>
    </row>
    <row r="4" spans="1:81" s="273" customFormat="1" ht="24.75" customHeight="1">
      <c r="A4" s="261" t="s">
        <v>1456</v>
      </c>
      <c r="B4" s="262" t="s">
        <v>1457</v>
      </c>
      <c r="C4" s="263"/>
      <c r="D4" s="263"/>
      <c r="E4" s="263"/>
      <c r="F4" s="263"/>
      <c r="G4" s="264"/>
      <c r="H4" s="265" t="s">
        <v>196</v>
      </c>
      <c r="I4" s="265" t="s">
        <v>197</v>
      </c>
      <c r="J4" s="265" t="s">
        <v>198</v>
      </c>
      <c r="K4" s="265" t="s">
        <v>199</v>
      </c>
      <c r="L4" s="265" t="s">
        <v>200</v>
      </c>
      <c r="M4" s="265" t="s">
        <v>201</v>
      </c>
      <c r="N4" s="266" t="s">
        <v>202</v>
      </c>
      <c r="O4" s="266" t="s">
        <v>203</v>
      </c>
      <c r="P4" s="266" t="s">
        <v>204</v>
      </c>
      <c r="Q4" s="266" t="s">
        <v>205</v>
      </c>
      <c r="R4" s="266" t="s">
        <v>206</v>
      </c>
      <c r="S4" s="266" t="s">
        <v>207</v>
      </c>
      <c r="T4" s="266" t="s">
        <v>208</v>
      </c>
      <c r="U4" s="266" t="s">
        <v>209</v>
      </c>
      <c r="V4" s="266" t="s">
        <v>210</v>
      </c>
      <c r="W4" s="266" t="s">
        <v>211</v>
      </c>
      <c r="X4" s="266" t="s">
        <v>212</v>
      </c>
      <c r="Y4" s="266" t="s">
        <v>213</v>
      </c>
      <c r="Z4" s="267" t="s">
        <v>214</v>
      </c>
      <c r="AA4" s="267" t="s">
        <v>215</v>
      </c>
      <c r="AB4" s="267" t="s">
        <v>216</v>
      </c>
      <c r="AC4" s="267" t="s">
        <v>217</v>
      </c>
      <c r="AD4" s="267" t="s">
        <v>218</v>
      </c>
      <c r="AE4" s="267" t="s">
        <v>219</v>
      </c>
      <c r="AF4" s="267" t="s">
        <v>220</v>
      </c>
      <c r="AG4" s="267" t="s">
        <v>221</v>
      </c>
      <c r="AH4" s="267" t="s">
        <v>222</v>
      </c>
      <c r="AI4" s="268" t="s">
        <v>223</v>
      </c>
      <c r="AJ4" s="268" t="s">
        <v>224</v>
      </c>
      <c r="AK4" s="268" t="s">
        <v>225</v>
      </c>
      <c r="AL4" s="268" t="s">
        <v>226</v>
      </c>
      <c r="AM4" s="268" t="s">
        <v>227</v>
      </c>
      <c r="AN4" s="268" t="s">
        <v>228</v>
      </c>
      <c r="AO4" s="268" t="s">
        <v>229</v>
      </c>
      <c r="AP4" s="268" t="s">
        <v>230</v>
      </c>
      <c r="AQ4" s="268" t="s">
        <v>231</v>
      </c>
      <c r="AR4" s="268" t="s">
        <v>232</v>
      </c>
      <c r="AS4" s="268" t="s">
        <v>233</v>
      </c>
      <c r="AT4" s="268" t="s">
        <v>234</v>
      </c>
      <c r="AU4" s="269" t="s">
        <v>235</v>
      </c>
      <c r="AV4" s="269" t="s">
        <v>236</v>
      </c>
      <c r="AW4" s="269" t="s">
        <v>237</v>
      </c>
      <c r="AX4" s="269" t="s">
        <v>238</v>
      </c>
      <c r="AY4" s="269" t="s">
        <v>239</v>
      </c>
      <c r="AZ4" s="269" t="s">
        <v>240</v>
      </c>
      <c r="BA4" s="269" t="s">
        <v>241</v>
      </c>
      <c r="BB4" s="270" t="s">
        <v>242</v>
      </c>
      <c r="BC4" s="270" t="s">
        <v>243</v>
      </c>
      <c r="BD4" s="270" t="s">
        <v>244</v>
      </c>
      <c r="BE4" s="270" t="s">
        <v>245</v>
      </c>
      <c r="BF4" s="270" t="s">
        <v>246</v>
      </c>
      <c r="BG4" s="270" t="s">
        <v>247</v>
      </c>
      <c r="BH4" s="270" t="s">
        <v>248</v>
      </c>
      <c r="BI4" s="270" t="s">
        <v>249</v>
      </c>
      <c r="BJ4" s="270" t="s">
        <v>250</v>
      </c>
      <c r="BK4" s="270" t="s">
        <v>251</v>
      </c>
      <c r="BL4" s="270" t="s">
        <v>252</v>
      </c>
      <c r="BM4" s="271" t="s">
        <v>253</v>
      </c>
      <c r="BN4" s="271" t="s">
        <v>254</v>
      </c>
      <c r="BO4" s="271" t="s">
        <v>255</v>
      </c>
      <c r="BP4" s="271" t="s">
        <v>256</v>
      </c>
      <c r="BQ4" s="271" t="s">
        <v>257</v>
      </c>
      <c r="BR4" s="271" t="s">
        <v>258</v>
      </c>
      <c r="BS4" s="271" t="s">
        <v>259</v>
      </c>
      <c r="BT4" s="272" t="s">
        <v>260</v>
      </c>
      <c r="BU4" s="272" t="s">
        <v>261</v>
      </c>
      <c r="BV4" s="272" t="s">
        <v>262</v>
      </c>
      <c r="BW4" s="272" t="s">
        <v>263</v>
      </c>
      <c r="BX4" s="272" t="s">
        <v>264</v>
      </c>
      <c r="BY4" s="272" t="s">
        <v>265</v>
      </c>
      <c r="BZ4" s="272" t="s">
        <v>266</v>
      </c>
      <c r="CA4" s="272" t="s">
        <v>267</v>
      </c>
      <c r="CB4" s="272" t="s">
        <v>268</v>
      </c>
      <c r="CC4" s="534" t="s">
        <v>190</v>
      </c>
    </row>
    <row r="5" spans="1:81" s="278" customFormat="1">
      <c r="A5" s="274"/>
      <c r="B5" s="275" t="s">
        <v>269</v>
      </c>
      <c r="C5" s="276" t="s">
        <v>270</v>
      </c>
      <c r="D5" s="276" t="s">
        <v>271</v>
      </c>
      <c r="E5" s="276" t="s">
        <v>272</v>
      </c>
      <c r="F5" s="276" t="s">
        <v>273</v>
      </c>
      <c r="G5" s="277" t="s">
        <v>274</v>
      </c>
      <c r="H5" s="396" t="s">
        <v>275</v>
      </c>
      <c r="I5" s="396" t="s">
        <v>276</v>
      </c>
      <c r="J5" s="396" t="s">
        <v>277</v>
      </c>
      <c r="K5" s="396" t="s">
        <v>278</v>
      </c>
      <c r="L5" s="396" t="s">
        <v>279</v>
      </c>
      <c r="M5" s="396" t="s">
        <v>280</v>
      </c>
      <c r="N5" s="397" t="s">
        <v>281</v>
      </c>
      <c r="O5" s="397" t="s">
        <v>282</v>
      </c>
      <c r="P5" s="397" t="s">
        <v>283</v>
      </c>
      <c r="Q5" s="397" t="s">
        <v>284</v>
      </c>
      <c r="R5" s="397" t="s">
        <v>285</v>
      </c>
      <c r="S5" s="397" t="s">
        <v>286</v>
      </c>
      <c r="T5" s="397" t="s">
        <v>287</v>
      </c>
      <c r="U5" s="397" t="s">
        <v>288</v>
      </c>
      <c r="V5" s="397" t="s">
        <v>289</v>
      </c>
      <c r="W5" s="397" t="s">
        <v>290</v>
      </c>
      <c r="X5" s="397" t="s">
        <v>291</v>
      </c>
      <c r="Y5" s="397" t="s">
        <v>292</v>
      </c>
      <c r="Z5" s="398" t="s">
        <v>293</v>
      </c>
      <c r="AA5" s="398" t="s">
        <v>294</v>
      </c>
      <c r="AB5" s="398" t="s">
        <v>295</v>
      </c>
      <c r="AC5" s="398" t="s">
        <v>296</v>
      </c>
      <c r="AD5" s="398" t="s">
        <v>297</v>
      </c>
      <c r="AE5" s="398">
        <v>10831</v>
      </c>
      <c r="AF5" s="398" t="s">
        <v>298</v>
      </c>
      <c r="AG5" s="398" t="s">
        <v>299</v>
      </c>
      <c r="AH5" s="398" t="s">
        <v>300</v>
      </c>
      <c r="AI5" s="399" t="s">
        <v>301</v>
      </c>
      <c r="AJ5" s="399" t="s">
        <v>302</v>
      </c>
      <c r="AK5" s="399" t="s">
        <v>303</v>
      </c>
      <c r="AL5" s="399" t="s">
        <v>304</v>
      </c>
      <c r="AM5" s="399" t="s">
        <v>305</v>
      </c>
      <c r="AN5" s="399" t="s">
        <v>306</v>
      </c>
      <c r="AO5" s="399" t="s">
        <v>307</v>
      </c>
      <c r="AP5" s="399" t="s">
        <v>308</v>
      </c>
      <c r="AQ5" s="399" t="s">
        <v>309</v>
      </c>
      <c r="AR5" s="399" t="s">
        <v>310</v>
      </c>
      <c r="AS5" s="399" t="s">
        <v>311</v>
      </c>
      <c r="AT5" s="399" t="s">
        <v>312</v>
      </c>
      <c r="AU5" s="400" t="s">
        <v>313</v>
      </c>
      <c r="AV5" s="400" t="s">
        <v>314</v>
      </c>
      <c r="AW5" s="400" t="s">
        <v>315</v>
      </c>
      <c r="AX5" s="400" t="s">
        <v>316</v>
      </c>
      <c r="AY5" s="400" t="s">
        <v>317</v>
      </c>
      <c r="AZ5" s="400" t="s">
        <v>318</v>
      </c>
      <c r="BA5" s="400" t="s">
        <v>319</v>
      </c>
      <c r="BB5" s="401" t="s">
        <v>320</v>
      </c>
      <c r="BC5" s="401" t="s">
        <v>321</v>
      </c>
      <c r="BD5" s="401" t="s">
        <v>322</v>
      </c>
      <c r="BE5" s="401" t="s">
        <v>323</v>
      </c>
      <c r="BF5" s="401" t="s">
        <v>324</v>
      </c>
      <c r="BG5" s="401" t="s">
        <v>325</v>
      </c>
      <c r="BH5" s="401" t="s">
        <v>326</v>
      </c>
      <c r="BI5" s="401" t="s">
        <v>327</v>
      </c>
      <c r="BJ5" s="401" t="s">
        <v>328</v>
      </c>
      <c r="BK5" s="401" t="s">
        <v>329</v>
      </c>
      <c r="BL5" s="401" t="s">
        <v>330</v>
      </c>
      <c r="BM5" s="402" t="s">
        <v>331</v>
      </c>
      <c r="BN5" s="402" t="s">
        <v>332</v>
      </c>
      <c r="BO5" s="402" t="s">
        <v>333</v>
      </c>
      <c r="BP5" s="402" t="s">
        <v>334</v>
      </c>
      <c r="BQ5" s="402" t="s">
        <v>335</v>
      </c>
      <c r="BR5" s="402" t="s">
        <v>336</v>
      </c>
      <c r="BS5" s="402" t="s">
        <v>337</v>
      </c>
      <c r="BT5" s="403" t="s">
        <v>338</v>
      </c>
      <c r="BU5" s="403" t="s">
        <v>339</v>
      </c>
      <c r="BV5" s="403" t="s">
        <v>340</v>
      </c>
      <c r="BW5" s="403" t="s">
        <v>341</v>
      </c>
      <c r="BX5" s="403" t="s">
        <v>342</v>
      </c>
      <c r="BY5" s="403" t="s">
        <v>343</v>
      </c>
      <c r="BZ5" s="403" t="s">
        <v>344</v>
      </c>
      <c r="CA5" s="403" t="s">
        <v>345</v>
      </c>
      <c r="CB5" s="403" t="s">
        <v>346</v>
      </c>
      <c r="CC5" s="535"/>
    </row>
    <row r="6" spans="1:81" s="278" customFormat="1" ht="25.5" customHeight="1">
      <c r="A6" s="279" t="s">
        <v>1458</v>
      </c>
      <c r="B6" s="280" t="s">
        <v>6</v>
      </c>
      <c r="C6" s="281" t="s">
        <v>7</v>
      </c>
      <c r="D6" s="282">
        <v>41010</v>
      </c>
      <c r="E6" s="281" t="s">
        <v>347</v>
      </c>
      <c r="F6" s="283" t="s">
        <v>348</v>
      </c>
      <c r="G6" s="284" t="s">
        <v>349</v>
      </c>
      <c r="H6" s="192">
        <v>169143349.55000001</v>
      </c>
      <c r="I6" s="192">
        <v>27443695.239999998</v>
      </c>
      <c r="J6" s="192">
        <v>46177891</v>
      </c>
      <c r="K6" s="192">
        <v>20416873</v>
      </c>
      <c r="L6" s="192">
        <v>21490811</v>
      </c>
      <c r="M6" s="192">
        <v>6782951.4699999997</v>
      </c>
      <c r="N6" s="192">
        <v>94664573.75</v>
      </c>
      <c r="O6" s="192">
        <v>26619157.300000001</v>
      </c>
      <c r="P6" s="192">
        <v>6564022</v>
      </c>
      <c r="Q6" s="192">
        <v>57018432.32</v>
      </c>
      <c r="R6" s="192">
        <v>6225819</v>
      </c>
      <c r="S6" s="192">
        <v>22852748.75</v>
      </c>
      <c r="T6" s="192">
        <v>48076946.5</v>
      </c>
      <c r="U6" s="192">
        <v>37701546.159999996</v>
      </c>
      <c r="V6" s="192">
        <v>3014748</v>
      </c>
      <c r="W6" s="192">
        <v>25635025.73</v>
      </c>
      <c r="X6" s="192">
        <v>15809519.75</v>
      </c>
      <c r="Y6" s="192">
        <v>9698210.5199999996</v>
      </c>
      <c r="Z6" s="192">
        <v>112736430.03</v>
      </c>
      <c r="AA6" s="192">
        <v>21254167</v>
      </c>
      <c r="AB6" s="192">
        <v>19424054.399999999</v>
      </c>
      <c r="AC6" s="192">
        <v>41950439.990000002</v>
      </c>
      <c r="AD6" s="192">
        <v>10890810.550000001</v>
      </c>
      <c r="AE6" s="192">
        <v>19595002.870000001</v>
      </c>
      <c r="AF6" s="192">
        <v>17994482.059999999</v>
      </c>
      <c r="AG6" s="192">
        <v>7365531.5</v>
      </c>
      <c r="AH6" s="192">
        <v>10893176</v>
      </c>
      <c r="AI6" s="192">
        <v>47555776.299999997</v>
      </c>
      <c r="AJ6" s="192">
        <v>16332555.75</v>
      </c>
      <c r="AK6" s="192">
        <v>11374855.5</v>
      </c>
      <c r="AL6" s="192">
        <v>7819467</v>
      </c>
      <c r="AM6" s="192">
        <v>6747202</v>
      </c>
      <c r="AN6" s="192">
        <v>13390417.6</v>
      </c>
      <c r="AO6" s="192">
        <v>8743203</v>
      </c>
      <c r="AP6" s="192">
        <v>11601694</v>
      </c>
      <c r="AQ6" s="192">
        <v>14668869.4</v>
      </c>
      <c r="AR6" s="192">
        <v>11974329</v>
      </c>
      <c r="AS6" s="192">
        <v>13409891.65</v>
      </c>
      <c r="AT6" s="192">
        <v>12453495</v>
      </c>
      <c r="AU6" s="192">
        <v>40784270.75</v>
      </c>
      <c r="AV6" s="192">
        <v>7777401</v>
      </c>
      <c r="AW6" s="192">
        <v>11401488</v>
      </c>
      <c r="AX6" s="192">
        <v>12142058</v>
      </c>
      <c r="AY6" s="192">
        <v>8657239</v>
      </c>
      <c r="AZ6" s="192">
        <v>703230</v>
      </c>
      <c r="BA6" s="192">
        <v>3221496</v>
      </c>
      <c r="BB6" s="192">
        <v>55368787</v>
      </c>
      <c r="BC6" s="192">
        <v>16336138.699999999</v>
      </c>
      <c r="BD6" s="192">
        <v>13491368</v>
      </c>
      <c r="BE6" s="192">
        <v>25895692.050000001</v>
      </c>
      <c r="BF6" s="192">
        <v>22175306</v>
      </c>
      <c r="BG6" s="192">
        <v>12908042</v>
      </c>
      <c r="BH6" s="192">
        <v>26516959</v>
      </c>
      <c r="BI6" s="192">
        <v>17204993.469999999</v>
      </c>
      <c r="BJ6" s="192">
        <v>12745681.15</v>
      </c>
      <c r="BK6" s="192">
        <v>5214596.05</v>
      </c>
      <c r="BL6" s="192">
        <v>4021835</v>
      </c>
      <c r="BM6" s="192">
        <v>56373727.229999997</v>
      </c>
      <c r="BN6" s="192">
        <v>46109961.25</v>
      </c>
      <c r="BO6" s="192">
        <v>13170005</v>
      </c>
      <c r="BP6" s="192">
        <v>10561579</v>
      </c>
      <c r="BQ6" s="192">
        <v>13014869</v>
      </c>
      <c r="BR6" s="192">
        <v>14932486</v>
      </c>
      <c r="BS6" s="192">
        <v>6613624.75</v>
      </c>
      <c r="BT6" s="192">
        <v>45541178</v>
      </c>
      <c r="BU6" s="192">
        <v>14640097.25</v>
      </c>
      <c r="BV6" s="192">
        <v>13528676</v>
      </c>
      <c r="BW6" s="192">
        <v>20377571.920000002</v>
      </c>
      <c r="BX6" s="192">
        <v>32039845.210000001</v>
      </c>
      <c r="BY6" s="192">
        <v>39892923</v>
      </c>
      <c r="BZ6" s="192">
        <v>13963743</v>
      </c>
      <c r="CA6" s="192">
        <v>9261098.75</v>
      </c>
      <c r="CB6" s="192">
        <v>10221858.73</v>
      </c>
      <c r="CC6" s="201">
        <f>SUM(H6:CB6)</f>
        <v>1740321996.9000001</v>
      </c>
    </row>
    <row r="7" spans="1:81" s="278" customFormat="1" ht="25.5" customHeight="1">
      <c r="A7" s="279" t="s">
        <v>1459</v>
      </c>
      <c r="B7" s="280" t="s">
        <v>6</v>
      </c>
      <c r="C7" s="281" t="s">
        <v>7</v>
      </c>
      <c r="D7" s="282">
        <v>42010</v>
      </c>
      <c r="E7" s="281" t="s">
        <v>350</v>
      </c>
      <c r="F7" s="283" t="s">
        <v>351</v>
      </c>
      <c r="G7" s="284" t="s">
        <v>1535</v>
      </c>
      <c r="H7" s="192">
        <v>253168082.97999999</v>
      </c>
      <c r="I7" s="192">
        <v>28340455.300000001</v>
      </c>
      <c r="J7" s="192">
        <v>57202089.859999999</v>
      </c>
      <c r="K7" s="192">
        <v>22664310.68</v>
      </c>
      <c r="L7" s="192">
        <v>7833262.7000000002</v>
      </c>
      <c r="M7" s="192">
        <v>2192108.4300000002</v>
      </c>
      <c r="N7" s="192">
        <v>391514420.11000001</v>
      </c>
      <c r="O7" s="192">
        <v>25752782.25</v>
      </c>
      <c r="P7" s="192">
        <v>3372217.67</v>
      </c>
      <c r="Q7" s="192">
        <v>105917145.64</v>
      </c>
      <c r="R7" s="192">
        <v>4525198.62</v>
      </c>
      <c r="S7" s="192">
        <v>8616539.75</v>
      </c>
      <c r="T7" s="192">
        <v>48068369.189999998</v>
      </c>
      <c r="U7" s="192">
        <v>52600985.119999997</v>
      </c>
      <c r="V7" s="192">
        <v>699605</v>
      </c>
      <c r="W7" s="192">
        <v>8163414.1900000004</v>
      </c>
      <c r="X7" s="192">
        <v>6930407.5</v>
      </c>
      <c r="Y7" s="192">
        <v>3303171.8</v>
      </c>
      <c r="Z7" s="192">
        <v>166570505.59</v>
      </c>
      <c r="AA7" s="192">
        <v>34151918.140000001</v>
      </c>
      <c r="AB7" s="192">
        <v>9567226.9800000004</v>
      </c>
      <c r="AC7" s="192">
        <v>41772101</v>
      </c>
      <c r="AD7" s="192">
        <v>3025053</v>
      </c>
      <c r="AE7" s="192">
        <v>5603745.6100000003</v>
      </c>
      <c r="AF7" s="192">
        <v>10432585.25</v>
      </c>
      <c r="AG7" s="192">
        <v>3296193.75</v>
      </c>
      <c r="AH7" s="192">
        <v>1519022</v>
      </c>
      <c r="AI7" s="192">
        <v>338172017.49000001</v>
      </c>
      <c r="AJ7" s="192">
        <v>5083527.76</v>
      </c>
      <c r="AK7" s="192">
        <v>3330963</v>
      </c>
      <c r="AL7" s="192">
        <v>3099647</v>
      </c>
      <c r="AM7" s="192">
        <v>2168352</v>
      </c>
      <c r="AN7" s="192">
        <v>5374435</v>
      </c>
      <c r="AO7" s="192">
        <v>2854031.25</v>
      </c>
      <c r="AP7" s="192">
        <v>3592510</v>
      </c>
      <c r="AQ7" s="192">
        <v>9846106.9499999993</v>
      </c>
      <c r="AR7" s="192">
        <v>4202230.3</v>
      </c>
      <c r="AS7" s="192">
        <v>4162241.62</v>
      </c>
      <c r="AT7" s="192">
        <v>3076477.36</v>
      </c>
      <c r="AU7" s="192">
        <v>84288777.810000002</v>
      </c>
      <c r="AV7" s="192">
        <v>2457279.58</v>
      </c>
      <c r="AW7" s="192">
        <v>1547890.75</v>
      </c>
      <c r="AX7" s="192">
        <v>3719166.69</v>
      </c>
      <c r="AY7" s="192">
        <v>1787196</v>
      </c>
      <c r="AZ7" s="192">
        <v>156876</v>
      </c>
      <c r="BA7" s="192">
        <v>1850363</v>
      </c>
      <c r="BB7" s="192">
        <v>203890321.75</v>
      </c>
      <c r="BC7" s="192">
        <v>4203801.8499999996</v>
      </c>
      <c r="BD7" s="192">
        <v>4684484.5</v>
      </c>
      <c r="BE7" s="192">
        <v>11824167.369999999</v>
      </c>
      <c r="BF7" s="192">
        <v>14517399.9</v>
      </c>
      <c r="BG7" s="192">
        <v>6207500</v>
      </c>
      <c r="BH7" s="192">
        <v>30467603.100000001</v>
      </c>
      <c r="BI7" s="192">
        <v>28876054.91</v>
      </c>
      <c r="BJ7" s="192">
        <v>5696504.0499999998</v>
      </c>
      <c r="BK7" s="192">
        <v>2498611.6</v>
      </c>
      <c r="BL7" s="192">
        <v>1179002</v>
      </c>
      <c r="BM7" s="192">
        <v>221089628.53999999</v>
      </c>
      <c r="BN7" s="192">
        <v>60724192.689999998</v>
      </c>
      <c r="BO7" s="192">
        <v>3431040</v>
      </c>
      <c r="BP7" s="192">
        <v>1644748</v>
      </c>
      <c r="BQ7" s="192">
        <v>2726099</v>
      </c>
      <c r="BR7" s="192">
        <v>4346550.6500000004</v>
      </c>
      <c r="BS7" s="192">
        <v>6995880.9500000002</v>
      </c>
      <c r="BT7" s="192">
        <v>233979078.69</v>
      </c>
      <c r="BU7" s="192">
        <v>5695611.75</v>
      </c>
      <c r="BV7" s="192">
        <v>5305207</v>
      </c>
      <c r="BW7" s="192">
        <v>9744142.9499999993</v>
      </c>
      <c r="BX7" s="192">
        <v>12103851.220000001</v>
      </c>
      <c r="BY7" s="192">
        <v>38367598</v>
      </c>
      <c r="BZ7" s="192">
        <v>5034262</v>
      </c>
      <c r="CA7" s="192">
        <v>4187114</v>
      </c>
      <c r="CB7" s="192">
        <v>3711022.28</v>
      </c>
      <c r="CC7" s="201">
        <f t="shared" ref="CC7:CC39" si="0">SUM(H7:CB7)</f>
        <v>2720704486.4199991</v>
      </c>
    </row>
    <row r="8" spans="1:81" s="278" customFormat="1" ht="25.5" customHeight="1">
      <c r="A8" s="279" t="s">
        <v>1458</v>
      </c>
      <c r="B8" s="280" t="s">
        <v>6</v>
      </c>
      <c r="C8" s="281" t="s">
        <v>7</v>
      </c>
      <c r="D8" s="282">
        <v>41010</v>
      </c>
      <c r="E8" s="281" t="s">
        <v>347</v>
      </c>
      <c r="F8" s="283" t="s">
        <v>352</v>
      </c>
      <c r="G8" s="284" t="s">
        <v>1412</v>
      </c>
      <c r="H8" s="192">
        <v>25476862</v>
      </c>
      <c r="I8" s="192">
        <v>395570.5</v>
      </c>
      <c r="J8" s="192">
        <v>1731177</v>
      </c>
      <c r="K8" s="192">
        <v>937423.75</v>
      </c>
      <c r="L8" s="192">
        <v>31516</v>
      </c>
      <c r="M8" s="192">
        <v>7881.75</v>
      </c>
      <c r="N8" s="192">
        <v>56831458.25</v>
      </c>
      <c r="O8" s="192">
        <v>538282</v>
      </c>
      <c r="P8" s="192">
        <v>68790</v>
      </c>
      <c r="Q8" s="192">
        <v>5769944.75</v>
      </c>
      <c r="R8" s="192">
        <v>1307292.7</v>
      </c>
      <c r="S8" s="192">
        <v>399295</v>
      </c>
      <c r="T8" s="192">
        <v>1461820</v>
      </c>
      <c r="U8" s="192">
        <v>465148</v>
      </c>
      <c r="V8" s="192">
        <v>270</v>
      </c>
      <c r="W8" s="192">
        <v>84894.27</v>
      </c>
      <c r="X8" s="192">
        <v>153998</v>
      </c>
      <c r="Y8" s="192">
        <v>393164.2</v>
      </c>
      <c r="Z8" s="192">
        <v>45335193.399999999</v>
      </c>
      <c r="AA8" s="192">
        <v>2628922</v>
      </c>
      <c r="AB8" s="192">
        <v>79590.42</v>
      </c>
      <c r="AC8" s="192">
        <v>3014725.29</v>
      </c>
      <c r="AD8" s="192">
        <v>1170194</v>
      </c>
      <c r="AE8" s="192">
        <v>187591.75</v>
      </c>
      <c r="AF8" s="192">
        <v>328178</v>
      </c>
      <c r="AG8" s="192">
        <v>57509</v>
      </c>
      <c r="AH8" s="192">
        <v>3894</v>
      </c>
      <c r="AI8" s="192">
        <v>86338077</v>
      </c>
      <c r="AJ8" s="192">
        <v>78851</v>
      </c>
      <c r="AK8" s="192">
        <v>465965</v>
      </c>
      <c r="AL8" s="192">
        <v>59537</v>
      </c>
      <c r="AM8" s="192">
        <v>211154</v>
      </c>
      <c r="AN8" s="192">
        <v>120851</v>
      </c>
      <c r="AO8" s="192">
        <v>330670</v>
      </c>
      <c r="AP8" s="192">
        <v>467985</v>
      </c>
      <c r="AQ8" s="192">
        <v>74105</v>
      </c>
      <c r="AR8" s="192">
        <v>63932</v>
      </c>
      <c r="AS8" s="192">
        <v>276389</v>
      </c>
      <c r="AT8" s="192">
        <v>241152</v>
      </c>
      <c r="AU8" s="192">
        <v>19497993.25</v>
      </c>
      <c r="AV8" s="192">
        <v>267659</v>
      </c>
      <c r="AW8" s="192">
        <v>365216</v>
      </c>
      <c r="AX8" s="192">
        <v>636414</v>
      </c>
      <c r="AY8" s="192">
        <v>286897</v>
      </c>
      <c r="AZ8" s="192">
        <v>118844</v>
      </c>
      <c r="BA8" s="192">
        <v>132003</v>
      </c>
      <c r="BB8" s="192">
        <v>30689998</v>
      </c>
      <c r="BC8" s="192">
        <v>9395</v>
      </c>
      <c r="BD8" s="192">
        <v>345308.25</v>
      </c>
      <c r="BE8" s="192">
        <v>45107</v>
      </c>
      <c r="BF8" s="192">
        <v>14977</v>
      </c>
      <c r="BG8" s="192">
        <v>126358</v>
      </c>
      <c r="BH8" s="192">
        <v>367708</v>
      </c>
      <c r="BI8" s="192">
        <v>1529200.49</v>
      </c>
      <c r="BJ8" s="192">
        <v>337076</v>
      </c>
      <c r="BK8" s="192">
        <v>38954</v>
      </c>
      <c r="BL8" s="192">
        <v>89288</v>
      </c>
      <c r="BM8" s="192">
        <v>31383814.75</v>
      </c>
      <c r="BN8" s="192">
        <v>1222511.67</v>
      </c>
      <c r="BO8" s="192">
        <v>120394</v>
      </c>
      <c r="BP8" s="192">
        <v>154259</v>
      </c>
      <c r="BQ8" s="192">
        <v>94763</v>
      </c>
      <c r="BR8" s="192">
        <v>0</v>
      </c>
      <c r="BS8" s="192">
        <v>42700</v>
      </c>
      <c r="BT8" s="192">
        <v>32005406</v>
      </c>
      <c r="BU8" s="192">
        <v>399699</v>
      </c>
      <c r="BV8" s="192">
        <v>44601</v>
      </c>
      <c r="BW8" s="192">
        <v>2030149</v>
      </c>
      <c r="BX8" s="192">
        <v>288913.75</v>
      </c>
      <c r="BY8" s="192">
        <v>5988707</v>
      </c>
      <c r="BZ8" s="192">
        <v>787284</v>
      </c>
      <c r="CA8" s="192">
        <v>16810</v>
      </c>
      <c r="CB8" s="192">
        <v>39797.5</v>
      </c>
      <c r="CC8" s="201">
        <f t="shared" si="0"/>
        <v>367107459.69</v>
      </c>
    </row>
    <row r="9" spans="1:81" s="278" customFormat="1" ht="25.5" customHeight="1">
      <c r="A9" s="279" t="s">
        <v>1458</v>
      </c>
      <c r="B9" s="280" t="s">
        <v>6</v>
      </c>
      <c r="C9" s="281" t="s">
        <v>7</v>
      </c>
      <c r="D9" s="282">
        <v>41010</v>
      </c>
      <c r="E9" s="281" t="s">
        <v>347</v>
      </c>
      <c r="F9" s="283" t="s">
        <v>353</v>
      </c>
      <c r="G9" s="284" t="s">
        <v>354</v>
      </c>
      <c r="H9" s="192">
        <v>25006814.030000001</v>
      </c>
      <c r="I9" s="192">
        <v>0</v>
      </c>
      <c r="J9" s="192">
        <v>0</v>
      </c>
      <c r="K9" s="192">
        <v>0</v>
      </c>
      <c r="L9" s="192">
        <v>175155</v>
      </c>
      <c r="M9" s="192">
        <v>0</v>
      </c>
      <c r="N9" s="192">
        <v>14619610.25</v>
      </c>
      <c r="O9" s="192">
        <v>0</v>
      </c>
      <c r="P9" s="192">
        <v>0</v>
      </c>
      <c r="Q9" s="192">
        <v>0</v>
      </c>
      <c r="R9" s="192">
        <v>0</v>
      </c>
      <c r="S9" s="192">
        <v>0</v>
      </c>
      <c r="T9" s="192">
        <v>0</v>
      </c>
      <c r="U9" s="192">
        <v>0</v>
      </c>
      <c r="V9" s="192">
        <v>0</v>
      </c>
      <c r="W9" s="192">
        <v>0</v>
      </c>
      <c r="X9" s="192">
        <v>0</v>
      </c>
      <c r="Y9" s="192">
        <v>0</v>
      </c>
      <c r="Z9" s="192">
        <v>0</v>
      </c>
      <c r="AA9" s="192">
        <v>0</v>
      </c>
      <c r="AB9" s="192">
        <v>0</v>
      </c>
      <c r="AC9" s="192">
        <v>0</v>
      </c>
      <c r="AD9" s="192">
        <v>0</v>
      </c>
      <c r="AE9" s="192">
        <v>0</v>
      </c>
      <c r="AF9" s="192">
        <v>0</v>
      </c>
      <c r="AG9" s="192">
        <v>0</v>
      </c>
      <c r="AH9" s="192">
        <v>0</v>
      </c>
      <c r="AI9" s="192">
        <v>0</v>
      </c>
      <c r="AJ9" s="192">
        <v>10324</v>
      </c>
      <c r="AK9" s="192">
        <v>0</v>
      </c>
      <c r="AL9" s="192">
        <v>0</v>
      </c>
      <c r="AM9" s="192">
        <v>0</v>
      </c>
      <c r="AN9" s="192">
        <v>0</v>
      </c>
      <c r="AO9" s="192">
        <v>0</v>
      </c>
      <c r="AP9" s="192">
        <v>0</v>
      </c>
      <c r="AQ9" s="192">
        <v>0</v>
      </c>
      <c r="AR9" s="192">
        <v>0</v>
      </c>
      <c r="AS9" s="192">
        <v>0</v>
      </c>
      <c r="AT9" s="192">
        <v>0</v>
      </c>
      <c r="AU9" s="192">
        <v>320739.25</v>
      </c>
      <c r="AV9" s="192">
        <v>0</v>
      </c>
      <c r="AW9" s="192">
        <v>64765.25</v>
      </c>
      <c r="AX9" s="192">
        <v>0</v>
      </c>
      <c r="AY9" s="192">
        <v>0</v>
      </c>
      <c r="AZ9" s="192">
        <v>0</v>
      </c>
      <c r="BA9" s="192">
        <v>0</v>
      </c>
      <c r="BB9" s="192">
        <v>141070</v>
      </c>
      <c r="BC9" s="192">
        <v>0</v>
      </c>
      <c r="BD9" s="192">
        <v>0</v>
      </c>
      <c r="BE9" s="192">
        <v>0</v>
      </c>
      <c r="BF9" s="192">
        <v>0</v>
      </c>
      <c r="BG9" s="192">
        <v>0</v>
      </c>
      <c r="BH9" s="192">
        <v>0</v>
      </c>
      <c r="BI9" s="192">
        <v>0</v>
      </c>
      <c r="BJ9" s="192">
        <v>0</v>
      </c>
      <c r="BK9" s="192">
        <v>0</v>
      </c>
      <c r="BL9" s="192">
        <v>0</v>
      </c>
      <c r="BM9" s="192">
        <v>645064.15</v>
      </c>
      <c r="BN9" s="192">
        <v>1312360.21</v>
      </c>
      <c r="BO9" s="192">
        <v>56759</v>
      </c>
      <c r="BP9" s="192">
        <v>0</v>
      </c>
      <c r="BQ9" s="192">
        <v>0</v>
      </c>
      <c r="BR9" s="192">
        <v>0</v>
      </c>
      <c r="BS9" s="192">
        <v>0</v>
      </c>
      <c r="BT9" s="192">
        <v>5241647</v>
      </c>
      <c r="BU9" s="192">
        <v>0</v>
      </c>
      <c r="BV9" s="192">
        <v>0</v>
      </c>
      <c r="BW9" s="192">
        <v>0</v>
      </c>
      <c r="BX9" s="192">
        <v>0</v>
      </c>
      <c r="BY9" s="192">
        <v>0</v>
      </c>
      <c r="BZ9" s="192">
        <v>79042.7</v>
      </c>
      <c r="CA9" s="192">
        <v>0</v>
      </c>
      <c r="CB9" s="192">
        <v>17505</v>
      </c>
      <c r="CC9" s="201">
        <f t="shared" si="0"/>
        <v>47690855.840000004</v>
      </c>
    </row>
    <row r="10" spans="1:81" s="278" customFormat="1" ht="25.5" customHeight="1">
      <c r="A10" s="279" t="s">
        <v>1458</v>
      </c>
      <c r="B10" s="280" t="s">
        <v>6</v>
      </c>
      <c r="C10" s="281" t="s">
        <v>7</v>
      </c>
      <c r="D10" s="282">
        <v>41010</v>
      </c>
      <c r="E10" s="281" t="s">
        <v>347</v>
      </c>
      <c r="F10" s="283" t="s">
        <v>355</v>
      </c>
      <c r="G10" s="284" t="s">
        <v>1536</v>
      </c>
      <c r="H10" s="192">
        <v>1804334.05</v>
      </c>
      <c r="I10" s="192">
        <v>0</v>
      </c>
      <c r="J10" s="192">
        <v>2405972</v>
      </c>
      <c r="K10" s="192">
        <v>415325</v>
      </c>
      <c r="L10" s="192">
        <v>3961</v>
      </c>
      <c r="M10" s="192">
        <v>0</v>
      </c>
      <c r="N10" s="192">
        <v>3463167.5</v>
      </c>
      <c r="O10" s="192">
        <v>12167</v>
      </c>
      <c r="P10" s="192">
        <v>0</v>
      </c>
      <c r="Q10" s="192">
        <v>6264195.5999999996</v>
      </c>
      <c r="R10" s="192">
        <v>0</v>
      </c>
      <c r="S10" s="192">
        <v>10893.75</v>
      </c>
      <c r="T10" s="192">
        <v>7727</v>
      </c>
      <c r="U10" s="192">
        <v>1057674.75</v>
      </c>
      <c r="V10" s="192">
        <v>11461</v>
      </c>
      <c r="W10" s="192">
        <v>13690.28</v>
      </c>
      <c r="X10" s="192">
        <v>0</v>
      </c>
      <c r="Y10" s="192">
        <v>20393</v>
      </c>
      <c r="Z10" s="192">
        <v>0</v>
      </c>
      <c r="AA10" s="192">
        <v>0</v>
      </c>
      <c r="AB10" s="192">
        <v>0</v>
      </c>
      <c r="AC10" s="192">
        <v>0</v>
      </c>
      <c r="AD10" s="192">
        <v>0</v>
      </c>
      <c r="AE10" s="192">
        <v>0</v>
      </c>
      <c r="AF10" s="192">
        <v>0</v>
      </c>
      <c r="AG10" s="192">
        <v>0</v>
      </c>
      <c r="AH10" s="192">
        <v>0</v>
      </c>
      <c r="AI10" s="192">
        <v>0</v>
      </c>
      <c r="AJ10" s="192">
        <v>0</v>
      </c>
      <c r="AK10" s="192">
        <v>0</v>
      </c>
      <c r="AL10" s="192">
        <v>0</v>
      </c>
      <c r="AM10" s="192">
        <v>0</v>
      </c>
      <c r="AN10" s="192">
        <v>0</v>
      </c>
      <c r="AO10" s="192">
        <v>0</v>
      </c>
      <c r="AP10" s="192">
        <v>0</v>
      </c>
      <c r="AQ10" s="192">
        <v>0</v>
      </c>
      <c r="AR10" s="192">
        <v>0</v>
      </c>
      <c r="AS10" s="192">
        <v>0</v>
      </c>
      <c r="AT10" s="192">
        <v>0</v>
      </c>
      <c r="AU10" s="192">
        <v>0</v>
      </c>
      <c r="AV10" s="192">
        <v>0</v>
      </c>
      <c r="AW10" s="192">
        <v>0</v>
      </c>
      <c r="AX10" s="192">
        <v>0</v>
      </c>
      <c r="AY10" s="192">
        <v>0</v>
      </c>
      <c r="AZ10" s="192">
        <v>0</v>
      </c>
      <c r="BA10" s="192">
        <v>0</v>
      </c>
      <c r="BB10" s="192">
        <v>0</v>
      </c>
      <c r="BC10" s="192">
        <v>0</v>
      </c>
      <c r="BD10" s="192">
        <v>0</v>
      </c>
      <c r="BE10" s="192">
        <v>0</v>
      </c>
      <c r="BF10" s="192">
        <v>0</v>
      </c>
      <c r="BG10" s="192">
        <v>0</v>
      </c>
      <c r="BH10" s="192">
        <v>0</v>
      </c>
      <c r="BI10" s="192">
        <v>0</v>
      </c>
      <c r="BJ10" s="192">
        <v>0</v>
      </c>
      <c r="BK10" s="192">
        <v>0</v>
      </c>
      <c r="BL10" s="192">
        <v>44290.5</v>
      </c>
      <c r="BM10" s="192">
        <v>1388144.4</v>
      </c>
      <c r="BN10" s="192">
        <v>5978</v>
      </c>
      <c r="BO10" s="192">
        <v>0</v>
      </c>
      <c r="BP10" s="192">
        <v>0</v>
      </c>
      <c r="BQ10" s="192">
        <v>0</v>
      </c>
      <c r="BR10" s="192">
        <v>0</v>
      </c>
      <c r="BS10" s="192">
        <v>0</v>
      </c>
      <c r="BT10" s="192">
        <v>12041</v>
      </c>
      <c r="BU10" s="192">
        <v>17964</v>
      </c>
      <c r="BV10" s="192">
        <v>8408</v>
      </c>
      <c r="BW10" s="192">
        <v>0</v>
      </c>
      <c r="BX10" s="192">
        <v>10520</v>
      </c>
      <c r="BY10" s="192">
        <v>42706</v>
      </c>
      <c r="BZ10" s="192">
        <v>7552</v>
      </c>
      <c r="CA10" s="192">
        <v>0</v>
      </c>
      <c r="CB10" s="192">
        <v>4058</v>
      </c>
      <c r="CC10" s="201">
        <f t="shared" si="0"/>
        <v>17032623.829999998</v>
      </c>
    </row>
    <row r="11" spans="1:81" s="278" customFormat="1" ht="25.5" customHeight="1">
      <c r="A11" s="279" t="s">
        <v>1460</v>
      </c>
      <c r="B11" s="285" t="s">
        <v>6</v>
      </c>
      <c r="C11" s="286" t="s">
        <v>7</v>
      </c>
      <c r="D11" s="287">
        <v>44010</v>
      </c>
      <c r="E11" s="288" t="s">
        <v>356</v>
      </c>
      <c r="F11" s="289" t="s">
        <v>357</v>
      </c>
      <c r="G11" s="290" t="s">
        <v>358</v>
      </c>
      <c r="H11" s="192">
        <v>33771249.649999999</v>
      </c>
      <c r="I11" s="193">
        <v>52763445.789999999</v>
      </c>
      <c r="J11" s="193">
        <v>80106813.920000002</v>
      </c>
      <c r="K11" s="193">
        <v>40305256.130000003</v>
      </c>
      <c r="L11" s="193">
        <v>42235849.280000001</v>
      </c>
      <c r="M11" s="193">
        <v>39787505.409999996</v>
      </c>
      <c r="N11" s="193">
        <v>86020610.120000005</v>
      </c>
      <c r="O11" s="193">
        <v>51555149.990000002</v>
      </c>
      <c r="P11" s="193">
        <v>16469794.039999999</v>
      </c>
      <c r="Q11" s="193">
        <v>68611830.219999999</v>
      </c>
      <c r="R11" s="193">
        <v>18745526.579999998</v>
      </c>
      <c r="S11" s="193">
        <v>29953493.140000001</v>
      </c>
      <c r="T11" s="193">
        <v>12560054.16</v>
      </c>
      <c r="U11" s="193">
        <v>55581965.009999998</v>
      </c>
      <c r="V11" s="193">
        <v>8446919.1500000004</v>
      </c>
      <c r="W11" s="193">
        <v>39548331.109999999</v>
      </c>
      <c r="X11" s="193">
        <v>27196295.960000001</v>
      </c>
      <c r="Y11" s="193">
        <v>23362432.84</v>
      </c>
      <c r="Z11" s="193">
        <v>84976253.219999999</v>
      </c>
      <c r="AA11" s="193">
        <v>29882436.600000001</v>
      </c>
      <c r="AB11" s="193">
        <v>33916896.340000004</v>
      </c>
      <c r="AC11" s="193">
        <v>70240039.310000002</v>
      </c>
      <c r="AD11" s="193">
        <v>24259927.829999998</v>
      </c>
      <c r="AE11" s="193">
        <v>31176552.719999999</v>
      </c>
      <c r="AF11" s="193">
        <v>39500846.890000001</v>
      </c>
      <c r="AG11" s="193">
        <v>13806555.810000001</v>
      </c>
      <c r="AH11" s="193">
        <v>9244356.4700000007</v>
      </c>
      <c r="AI11" s="193">
        <v>17996897.93</v>
      </c>
      <c r="AJ11" s="193">
        <v>17977749.789999999</v>
      </c>
      <c r="AK11" s="193">
        <v>13730377.23</v>
      </c>
      <c r="AL11" s="193">
        <v>17649718.129999999</v>
      </c>
      <c r="AM11" s="193">
        <v>16563767.109999999</v>
      </c>
      <c r="AN11" s="193">
        <v>25268918.5</v>
      </c>
      <c r="AO11" s="193">
        <v>19441689.5</v>
      </c>
      <c r="AP11" s="193">
        <v>15333359.439999999</v>
      </c>
      <c r="AQ11" s="193">
        <v>34618976.719999999</v>
      </c>
      <c r="AR11" s="193">
        <v>19728325.449999999</v>
      </c>
      <c r="AS11" s="193">
        <v>16218547.449999999</v>
      </c>
      <c r="AT11" s="193">
        <v>14012684.140000001</v>
      </c>
      <c r="AU11" s="193">
        <v>23715645.27</v>
      </c>
      <c r="AV11" s="193">
        <v>19672183.940000001</v>
      </c>
      <c r="AW11" s="193">
        <v>29245067.530000001</v>
      </c>
      <c r="AX11" s="193">
        <v>21983476.77</v>
      </c>
      <c r="AY11" s="193">
        <v>14834968.970000001</v>
      </c>
      <c r="AZ11" s="193">
        <v>7123876.1900000004</v>
      </c>
      <c r="BA11" s="193">
        <v>10762440.289999999</v>
      </c>
      <c r="BB11" s="193">
        <v>61073672.399999999</v>
      </c>
      <c r="BC11" s="193">
        <v>21958428.780000001</v>
      </c>
      <c r="BD11" s="193">
        <v>24473924.890000001</v>
      </c>
      <c r="BE11" s="193">
        <v>46356630.18</v>
      </c>
      <c r="BF11" s="193">
        <v>38528540.359999999</v>
      </c>
      <c r="BG11" s="193">
        <v>25865907.280000001</v>
      </c>
      <c r="BH11" s="193">
        <v>34322741.530000001</v>
      </c>
      <c r="BI11" s="193">
        <v>40294445.649999999</v>
      </c>
      <c r="BJ11" s="193">
        <v>17664918.710000001</v>
      </c>
      <c r="BK11" s="193">
        <v>11065181.18</v>
      </c>
      <c r="BL11" s="193">
        <v>8169529.7400000002</v>
      </c>
      <c r="BM11" s="193">
        <v>76308611.989999995</v>
      </c>
      <c r="BN11" s="193">
        <v>76962144.780000001</v>
      </c>
      <c r="BO11" s="193">
        <v>26793551.100000001</v>
      </c>
      <c r="BP11" s="193">
        <v>14852368.23</v>
      </c>
      <c r="BQ11" s="193">
        <v>26676245.190000001</v>
      </c>
      <c r="BR11" s="193">
        <v>34268223.740000002</v>
      </c>
      <c r="BS11" s="193">
        <v>14882299.539999999</v>
      </c>
      <c r="BT11" s="193">
        <v>17687517.829999998</v>
      </c>
      <c r="BU11" s="193">
        <v>13812243.810000001</v>
      </c>
      <c r="BV11" s="193">
        <v>19870825.469999999</v>
      </c>
      <c r="BW11" s="193">
        <v>24362361.949999999</v>
      </c>
      <c r="BX11" s="193">
        <v>15297927.220000001</v>
      </c>
      <c r="BY11" s="193">
        <v>7956453.0300000003</v>
      </c>
      <c r="BZ11" s="193">
        <v>25658919.120000001</v>
      </c>
      <c r="CA11" s="193">
        <v>15764368.199999999</v>
      </c>
      <c r="CB11" s="193">
        <v>2091314.98</v>
      </c>
      <c r="CC11" s="201">
        <f t="shared" si="0"/>
        <v>2162924354.9200006</v>
      </c>
    </row>
    <row r="12" spans="1:81" s="278" customFormat="1" ht="25.5" customHeight="1">
      <c r="A12" s="279" t="s">
        <v>1460</v>
      </c>
      <c r="B12" s="280" t="s">
        <v>6</v>
      </c>
      <c r="C12" s="281" t="s">
        <v>7</v>
      </c>
      <c r="D12" s="282">
        <v>43010</v>
      </c>
      <c r="E12" s="281" t="s">
        <v>359</v>
      </c>
      <c r="F12" s="283" t="s">
        <v>360</v>
      </c>
      <c r="G12" s="284" t="s">
        <v>361</v>
      </c>
      <c r="H12" s="192">
        <v>99090.93</v>
      </c>
      <c r="I12" s="192">
        <v>0</v>
      </c>
      <c r="J12" s="192">
        <v>0</v>
      </c>
      <c r="K12" s="192">
        <v>0</v>
      </c>
      <c r="L12" s="192">
        <v>0</v>
      </c>
      <c r="M12" s="192">
        <v>0</v>
      </c>
      <c r="N12" s="192">
        <v>0</v>
      </c>
      <c r="O12" s="192">
        <v>0</v>
      </c>
      <c r="P12" s="192">
        <v>0</v>
      </c>
      <c r="Q12" s="192">
        <v>0</v>
      </c>
      <c r="R12" s="192">
        <v>0</v>
      </c>
      <c r="S12" s="192">
        <v>0</v>
      </c>
      <c r="T12" s="192">
        <v>0</v>
      </c>
      <c r="U12" s="192">
        <v>0</v>
      </c>
      <c r="V12" s="192">
        <v>0</v>
      </c>
      <c r="W12" s="192">
        <v>0</v>
      </c>
      <c r="X12" s="192">
        <v>0</v>
      </c>
      <c r="Y12" s="192">
        <v>0</v>
      </c>
      <c r="Z12" s="192">
        <v>0</v>
      </c>
      <c r="AA12" s="192">
        <v>0</v>
      </c>
      <c r="AB12" s="192">
        <v>0</v>
      </c>
      <c r="AC12" s="192">
        <v>0</v>
      </c>
      <c r="AD12" s="192">
        <v>0</v>
      </c>
      <c r="AE12" s="192">
        <v>0</v>
      </c>
      <c r="AF12" s="192">
        <v>0</v>
      </c>
      <c r="AG12" s="192">
        <v>0</v>
      </c>
      <c r="AH12" s="192">
        <v>723125.33</v>
      </c>
      <c r="AI12" s="192">
        <v>0</v>
      </c>
      <c r="AJ12" s="192">
        <v>0</v>
      </c>
      <c r="AK12" s="192">
        <v>0</v>
      </c>
      <c r="AL12" s="192">
        <v>0</v>
      </c>
      <c r="AM12" s="192">
        <v>0</v>
      </c>
      <c r="AN12" s="192">
        <v>0</v>
      </c>
      <c r="AO12" s="192">
        <v>0</v>
      </c>
      <c r="AP12" s="192">
        <v>0</v>
      </c>
      <c r="AQ12" s="192">
        <v>0</v>
      </c>
      <c r="AR12" s="192">
        <v>0</v>
      </c>
      <c r="AS12" s="192">
        <v>0</v>
      </c>
      <c r="AT12" s="192">
        <v>0</v>
      </c>
      <c r="AU12" s="192">
        <v>158200</v>
      </c>
      <c r="AV12" s="192">
        <v>414419.54</v>
      </c>
      <c r="AW12" s="192">
        <v>0</v>
      </c>
      <c r="AX12" s="192">
        <v>0</v>
      </c>
      <c r="AY12" s="192">
        <v>0</v>
      </c>
      <c r="AZ12" s="192">
        <v>0</v>
      </c>
      <c r="BA12" s="192">
        <v>0</v>
      </c>
      <c r="BB12" s="192">
        <v>0</v>
      </c>
      <c r="BC12" s="192">
        <v>0</v>
      </c>
      <c r="BD12" s="192">
        <v>0</v>
      </c>
      <c r="BE12" s="192">
        <v>0</v>
      </c>
      <c r="BF12" s="192">
        <v>4756056.18</v>
      </c>
      <c r="BG12" s="192">
        <v>0</v>
      </c>
      <c r="BH12" s="192">
        <v>0</v>
      </c>
      <c r="BI12" s="192">
        <v>0</v>
      </c>
      <c r="BJ12" s="192">
        <v>0</v>
      </c>
      <c r="BK12" s="192">
        <v>1872966.25</v>
      </c>
      <c r="BL12" s="192">
        <v>0</v>
      </c>
      <c r="BM12" s="192">
        <v>0</v>
      </c>
      <c r="BN12" s="192">
        <v>0</v>
      </c>
      <c r="BO12" s="192">
        <v>58158</v>
      </c>
      <c r="BP12" s="192">
        <v>0</v>
      </c>
      <c r="BQ12" s="192">
        <v>0</v>
      </c>
      <c r="BR12" s="192">
        <v>0</v>
      </c>
      <c r="BS12" s="192">
        <v>0</v>
      </c>
      <c r="BT12" s="192">
        <v>0</v>
      </c>
      <c r="BU12" s="192">
        <v>0</v>
      </c>
      <c r="BV12" s="192">
        <v>0</v>
      </c>
      <c r="BW12" s="192">
        <v>0</v>
      </c>
      <c r="BX12" s="192">
        <v>0</v>
      </c>
      <c r="BY12" s="192">
        <v>0</v>
      </c>
      <c r="BZ12" s="192">
        <v>0</v>
      </c>
      <c r="CA12" s="192">
        <v>0</v>
      </c>
      <c r="CB12" s="192">
        <v>0</v>
      </c>
      <c r="CC12" s="201">
        <f t="shared" si="0"/>
        <v>8082016.2299999995</v>
      </c>
    </row>
    <row r="13" spans="1:81" s="278" customFormat="1" ht="25.5" customHeight="1">
      <c r="A13" s="279" t="s">
        <v>1460</v>
      </c>
      <c r="B13" s="280" t="s">
        <v>6</v>
      </c>
      <c r="C13" s="281" t="s">
        <v>7</v>
      </c>
      <c r="D13" s="282">
        <v>41010</v>
      </c>
      <c r="E13" s="281" t="s">
        <v>347</v>
      </c>
      <c r="F13" s="283" t="s">
        <v>362</v>
      </c>
      <c r="G13" s="284" t="s">
        <v>363</v>
      </c>
      <c r="H13" s="192">
        <v>76455767.859999999</v>
      </c>
      <c r="I13" s="192">
        <v>10345171.560000001</v>
      </c>
      <c r="J13" s="192">
        <v>23543363.379999999</v>
      </c>
      <c r="K13" s="192">
        <v>28458277.809999999</v>
      </c>
      <c r="L13" s="192">
        <v>22584545.289999999</v>
      </c>
      <c r="M13" s="192">
        <v>9042133.3800000008</v>
      </c>
      <c r="N13" s="192">
        <v>50989680.259999998</v>
      </c>
      <c r="O13" s="192">
        <v>15934472.039999999</v>
      </c>
      <c r="P13" s="192">
        <v>8521439.1899999995</v>
      </c>
      <c r="Q13" s="192">
        <v>50490395.020000003</v>
      </c>
      <c r="R13" s="192">
        <v>7086489.3200000003</v>
      </c>
      <c r="S13" s="192">
        <v>13041202.689999999</v>
      </c>
      <c r="T13" s="192">
        <v>34232163.109999999</v>
      </c>
      <c r="U13" s="192">
        <v>42884758.649999999</v>
      </c>
      <c r="V13" s="192">
        <v>3977105.88</v>
      </c>
      <c r="W13" s="192">
        <v>29397758.079999998</v>
      </c>
      <c r="X13" s="192">
        <v>14534000.6</v>
      </c>
      <c r="Y13" s="192">
        <v>10555374.23</v>
      </c>
      <c r="Z13" s="192">
        <v>26948070.34</v>
      </c>
      <c r="AA13" s="192">
        <v>12396047.039999999</v>
      </c>
      <c r="AB13" s="192">
        <v>6343564.1500000004</v>
      </c>
      <c r="AC13" s="192">
        <v>13877671.01</v>
      </c>
      <c r="AD13" s="192">
        <v>0</v>
      </c>
      <c r="AE13" s="192">
        <v>9583563.1799999997</v>
      </c>
      <c r="AF13" s="192">
        <v>10316055.52</v>
      </c>
      <c r="AG13" s="192">
        <v>3055869.9</v>
      </c>
      <c r="AH13" s="192">
        <v>3718247.76</v>
      </c>
      <c r="AI13" s="192">
        <v>13897832.73</v>
      </c>
      <c r="AJ13" s="192">
        <v>14300332.84</v>
      </c>
      <c r="AK13" s="192">
        <v>6862472.1399999997</v>
      </c>
      <c r="AL13" s="192">
        <v>5902903.5499999998</v>
      </c>
      <c r="AM13" s="192">
        <v>4024648.14</v>
      </c>
      <c r="AN13" s="192">
        <v>9068333.0999999996</v>
      </c>
      <c r="AO13" s="192">
        <v>6314872.2699999996</v>
      </c>
      <c r="AP13" s="192">
        <v>6434840.6699999999</v>
      </c>
      <c r="AQ13" s="192">
        <v>18250015.550000001</v>
      </c>
      <c r="AR13" s="192">
        <v>8007024.5599999996</v>
      </c>
      <c r="AS13" s="192">
        <v>4428474.2300000004</v>
      </c>
      <c r="AT13" s="192">
        <v>6150250.1299999999</v>
      </c>
      <c r="AU13" s="192">
        <v>16887513.850000001</v>
      </c>
      <c r="AV13" s="192">
        <v>4464250.84</v>
      </c>
      <c r="AW13" s="192">
        <v>8789134.7100000009</v>
      </c>
      <c r="AX13" s="192">
        <v>7612741.4900000002</v>
      </c>
      <c r="AY13" s="192">
        <v>6219824.6600000001</v>
      </c>
      <c r="AZ13" s="192">
        <v>1725617.52</v>
      </c>
      <c r="BA13" s="192">
        <v>3056748.11</v>
      </c>
      <c r="BB13" s="192">
        <v>41279743.630000003</v>
      </c>
      <c r="BC13" s="192">
        <v>12051276.630000001</v>
      </c>
      <c r="BD13" s="192">
        <v>8170718.8600000003</v>
      </c>
      <c r="BE13" s="192">
        <v>17826625.359999999</v>
      </c>
      <c r="BF13" s="192">
        <v>10895558.810000001</v>
      </c>
      <c r="BG13" s="192">
        <v>11679118.24</v>
      </c>
      <c r="BH13" s="192">
        <v>9774868.8300000001</v>
      </c>
      <c r="BI13" s="192">
        <v>13071787.859999999</v>
      </c>
      <c r="BJ13" s="192">
        <v>2761205</v>
      </c>
      <c r="BK13" s="192">
        <v>2243591.59</v>
      </c>
      <c r="BL13" s="192">
        <v>3441379.13</v>
      </c>
      <c r="BM13" s="192">
        <v>19583869.640000001</v>
      </c>
      <c r="BN13" s="192">
        <v>7614510.1399999997</v>
      </c>
      <c r="BO13" s="192">
        <v>5580690.8200000003</v>
      </c>
      <c r="BP13" s="192">
        <v>4147552.19</v>
      </c>
      <c r="BQ13" s="192">
        <v>6830928.8899999997</v>
      </c>
      <c r="BR13" s="192">
        <v>9581650.75</v>
      </c>
      <c r="BS13" s="192">
        <v>1096282.06</v>
      </c>
      <c r="BT13" s="192">
        <v>14991593.57</v>
      </c>
      <c r="BU13" s="192">
        <v>4424993.25</v>
      </c>
      <c r="BV13" s="192">
        <v>7396895.9100000001</v>
      </c>
      <c r="BW13" s="192">
        <v>7292353.8499999996</v>
      </c>
      <c r="BX13" s="192">
        <v>10708205.449999999</v>
      </c>
      <c r="BY13" s="192">
        <v>10460056.199999999</v>
      </c>
      <c r="BZ13" s="192">
        <v>10492716.82</v>
      </c>
      <c r="CA13" s="192">
        <v>7301608.7400000002</v>
      </c>
      <c r="CB13" s="192">
        <v>1579533.97</v>
      </c>
      <c r="CC13" s="201">
        <f t="shared" si="0"/>
        <v>952990334.53000009</v>
      </c>
    </row>
    <row r="14" spans="1:81" s="278" customFormat="1" ht="25.5" customHeight="1">
      <c r="A14" s="279" t="s">
        <v>1460</v>
      </c>
      <c r="B14" s="280" t="s">
        <v>6</v>
      </c>
      <c r="C14" s="281" t="s">
        <v>7</v>
      </c>
      <c r="D14" s="282">
        <v>43010</v>
      </c>
      <c r="E14" s="281" t="s">
        <v>359</v>
      </c>
      <c r="F14" s="283" t="s">
        <v>364</v>
      </c>
      <c r="G14" s="284" t="s">
        <v>365</v>
      </c>
      <c r="H14" s="192">
        <v>1177947.08</v>
      </c>
      <c r="I14" s="192">
        <v>281690</v>
      </c>
      <c r="J14" s="192">
        <v>298557.52</v>
      </c>
      <c r="K14" s="192">
        <v>40769</v>
      </c>
      <c r="L14" s="192">
        <v>51516</v>
      </c>
      <c r="M14" s="192">
        <v>10000</v>
      </c>
      <c r="N14" s="192">
        <v>3393531</v>
      </c>
      <c r="O14" s="192">
        <v>253747</v>
      </c>
      <c r="P14" s="192">
        <v>3547</v>
      </c>
      <c r="Q14" s="192">
        <v>17727441.050000001</v>
      </c>
      <c r="R14" s="192">
        <v>53798</v>
      </c>
      <c r="S14" s="192">
        <v>20963</v>
      </c>
      <c r="T14" s="192">
        <v>6090744.29</v>
      </c>
      <c r="U14" s="192">
        <v>189208</v>
      </c>
      <c r="V14" s="192">
        <v>3611</v>
      </c>
      <c r="W14" s="192">
        <v>2027239.63</v>
      </c>
      <c r="X14" s="192">
        <v>749578.85</v>
      </c>
      <c r="Y14" s="192">
        <v>1029</v>
      </c>
      <c r="Z14" s="192">
        <v>3276367</v>
      </c>
      <c r="AA14" s="192">
        <v>126243</v>
      </c>
      <c r="AB14" s="192">
        <v>271123.19</v>
      </c>
      <c r="AC14" s="192">
        <v>534526</v>
      </c>
      <c r="AD14" s="192">
        <v>38967</v>
      </c>
      <c r="AE14" s="192">
        <v>194009</v>
      </c>
      <c r="AF14" s="192">
        <v>48262</v>
      </c>
      <c r="AG14" s="192">
        <v>42940</v>
      </c>
      <c r="AH14" s="192">
        <v>122473.88</v>
      </c>
      <c r="AI14" s="192">
        <v>3226090</v>
      </c>
      <c r="AJ14" s="192">
        <v>219741</v>
      </c>
      <c r="AK14" s="192">
        <v>24529</v>
      </c>
      <c r="AL14" s="192">
        <v>1234</v>
      </c>
      <c r="AM14" s="192">
        <v>51904</v>
      </c>
      <c r="AN14" s="192">
        <v>83378</v>
      </c>
      <c r="AO14" s="192">
        <v>33314</v>
      </c>
      <c r="AP14" s="192">
        <v>62750</v>
      </c>
      <c r="AQ14" s="192">
        <v>17604</v>
      </c>
      <c r="AR14" s="192">
        <v>1634314.51</v>
      </c>
      <c r="AS14" s="192">
        <v>25274</v>
      </c>
      <c r="AT14" s="192">
        <v>17192</v>
      </c>
      <c r="AU14" s="192">
        <v>382216</v>
      </c>
      <c r="AV14" s="192">
        <v>21944.720000000001</v>
      </c>
      <c r="AW14" s="192">
        <v>99651</v>
      </c>
      <c r="AX14" s="192">
        <v>58971</v>
      </c>
      <c r="AY14" s="192">
        <v>5743</v>
      </c>
      <c r="AZ14" s="192">
        <v>11340</v>
      </c>
      <c r="BA14" s="192">
        <v>34814.18</v>
      </c>
      <c r="BB14" s="192">
        <v>6823534.54</v>
      </c>
      <c r="BC14" s="192">
        <v>755390.05</v>
      </c>
      <c r="BD14" s="192">
        <v>32086</v>
      </c>
      <c r="BE14" s="192">
        <v>726474</v>
      </c>
      <c r="BF14" s="192">
        <v>58848</v>
      </c>
      <c r="BG14" s="192">
        <v>37503</v>
      </c>
      <c r="BH14" s="192">
        <v>623497</v>
      </c>
      <c r="BI14" s="192">
        <v>128177</v>
      </c>
      <c r="BJ14" s="192">
        <v>46447</v>
      </c>
      <c r="BK14" s="192">
        <v>92709.79</v>
      </c>
      <c r="BL14" s="192">
        <v>327877.59000000003</v>
      </c>
      <c r="BM14" s="192">
        <v>4613652.5</v>
      </c>
      <c r="BN14" s="192">
        <v>459453</v>
      </c>
      <c r="BO14" s="192">
        <v>27364</v>
      </c>
      <c r="BP14" s="192">
        <v>14685</v>
      </c>
      <c r="BQ14" s="192">
        <v>13300</v>
      </c>
      <c r="BR14" s="192">
        <v>8247</v>
      </c>
      <c r="BS14" s="192">
        <v>21652</v>
      </c>
      <c r="BT14" s="192">
        <v>1240620</v>
      </c>
      <c r="BU14" s="192">
        <v>7260</v>
      </c>
      <c r="BV14" s="192">
        <v>38743</v>
      </c>
      <c r="BW14" s="192">
        <v>117299</v>
      </c>
      <c r="BX14" s="192">
        <v>320001</v>
      </c>
      <c r="BY14" s="192">
        <v>3665469.8</v>
      </c>
      <c r="BZ14" s="192">
        <v>64087</v>
      </c>
      <c r="CA14" s="192">
        <v>15000</v>
      </c>
      <c r="CB14" s="192">
        <v>54181.53</v>
      </c>
      <c r="CC14" s="201">
        <f t="shared" si="0"/>
        <v>63375391.699999996</v>
      </c>
    </row>
    <row r="15" spans="1:81" s="278" customFormat="1" ht="25.5" customHeight="1">
      <c r="A15" s="279" t="s">
        <v>1460</v>
      </c>
      <c r="B15" s="280" t="s">
        <v>6</v>
      </c>
      <c r="C15" s="281" t="s">
        <v>7</v>
      </c>
      <c r="D15" s="282">
        <v>43010</v>
      </c>
      <c r="E15" s="281" t="s">
        <v>359</v>
      </c>
      <c r="F15" s="283" t="s">
        <v>366</v>
      </c>
      <c r="G15" s="284" t="s">
        <v>1488</v>
      </c>
      <c r="H15" s="192">
        <v>574989.06999999995</v>
      </c>
      <c r="I15" s="192">
        <v>399939.03</v>
      </c>
      <c r="J15" s="192">
        <v>6842126.8499999996</v>
      </c>
      <c r="K15" s="192">
        <v>2698705.23</v>
      </c>
      <c r="L15" s="192">
        <v>1714075.66</v>
      </c>
      <c r="M15" s="192">
        <v>529532.81000000006</v>
      </c>
      <c r="N15" s="192">
        <v>267460</v>
      </c>
      <c r="O15" s="192">
        <v>1073139.52</v>
      </c>
      <c r="P15" s="192">
        <v>0</v>
      </c>
      <c r="Q15" s="192">
        <v>2597740.92</v>
      </c>
      <c r="R15" s="192">
        <v>26330</v>
      </c>
      <c r="S15" s="192">
        <v>2052465.28</v>
      </c>
      <c r="T15" s="192">
        <v>1302924.08</v>
      </c>
      <c r="U15" s="192">
        <v>1047389.67</v>
      </c>
      <c r="V15" s="192">
        <v>909943.25</v>
      </c>
      <c r="W15" s="192">
        <v>1370106.37</v>
      </c>
      <c r="X15" s="192">
        <v>286341.09999999998</v>
      </c>
      <c r="Y15" s="192">
        <v>83237</v>
      </c>
      <c r="Z15" s="192">
        <v>10326648.369999999</v>
      </c>
      <c r="AA15" s="192">
        <v>6561474.7599999998</v>
      </c>
      <c r="AB15" s="192">
        <v>3414375.76</v>
      </c>
      <c r="AC15" s="192">
        <v>136680</v>
      </c>
      <c r="AD15" s="192">
        <v>17900</v>
      </c>
      <c r="AE15" s="192">
        <v>3736619.11</v>
      </c>
      <c r="AF15" s="192">
        <v>4186685.86</v>
      </c>
      <c r="AG15" s="192">
        <v>1200</v>
      </c>
      <c r="AH15" s="192">
        <v>5492199.5599999996</v>
      </c>
      <c r="AI15" s="192">
        <v>7398182.46</v>
      </c>
      <c r="AJ15" s="192">
        <v>2392563.2000000002</v>
      </c>
      <c r="AK15" s="192">
        <v>1900</v>
      </c>
      <c r="AL15" s="192">
        <v>74696</v>
      </c>
      <c r="AM15" s="192">
        <v>1048506.77</v>
      </c>
      <c r="AN15" s="192">
        <v>1961832.12</v>
      </c>
      <c r="AO15" s="192">
        <v>24109.8</v>
      </c>
      <c r="AP15" s="192">
        <v>1088003.74</v>
      </c>
      <c r="AQ15" s="192">
        <v>42800</v>
      </c>
      <c r="AR15" s="192">
        <v>96564.81</v>
      </c>
      <c r="AS15" s="192">
        <v>701550</v>
      </c>
      <c r="AT15" s="192">
        <v>1042649.19</v>
      </c>
      <c r="AU15" s="192">
        <v>8181513.6299999999</v>
      </c>
      <c r="AV15" s="192">
        <v>2700</v>
      </c>
      <c r="AW15" s="192">
        <v>960144.08</v>
      </c>
      <c r="AX15" s="192">
        <v>1291010.02</v>
      </c>
      <c r="AY15" s="192">
        <v>450183.67</v>
      </c>
      <c r="AZ15" s="192">
        <v>72699.08</v>
      </c>
      <c r="BA15" s="192">
        <v>249742.39</v>
      </c>
      <c r="BB15" s="192">
        <v>617417.6</v>
      </c>
      <c r="BC15" s="192">
        <v>572715.29</v>
      </c>
      <c r="BD15" s="192">
        <v>414695.88</v>
      </c>
      <c r="BE15" s="192">
        <v>0</v>
      </c>
      <c r="BF15" s="192">
        <v>135750</v>
      </c>
      <c r="BG15" s="192">
        <v>1234802.6399999999</v>
      </c>
      <c r="BH15" s="192">
        <v>2536151.94</v>
      </c>
      <c r="BI15" s="192">
        <v>1084534.26</v>
      </c>
      <c r="BJ15" s="192">
        <v>4866988.75</v>
      </c>
      <c r="BK15" s="192">
        <v>2225883.2000000002</v>
      </c>
      <c r="BL15" s="192">
        <v>400</v>
      </c>
      <c r="BM15" s="192">
        <v>22500</v>
      </c>
      <c r="BN15" s="192">
        <v>6577811.9100000001</v>
      </c>
      <c r="BO15" s="192">
        <v>500</v>
      </c>
      <c r="BP15" s="192">
        <v>25605</v>
      </c>
      <c r="BQ15" s="192">
        <v>214850</v>
      </c>
      <c r="BR15" s="192">
        <v>7830</v>
      </c>
      <c r="BS15" s="192">
        <v>7520</v>
      </c>
      <c r="BT15" s="192">
        <v>11877668.76</v>
      </c>
      <c r="BU15" s="192">
        <v>1529011.92</v>
      </c>
      <c r="BV15" s="192">
        <v>151150</v>
      </c>
      <c r="BW15" s="192">
        <v>1896525.02</v>
      </c>
      <c r="BX15" s="192">
        <v>1995441.85</v>
      </c>
      <c r="BY15" s="192">
        <v>476255.64</v>
      </c>
      <c r="BZ15" s="192">
        <v>1160541.6399999999</v>
      </c>
      <c r="CA15" s="192">
        <v>46300</v>
      </c>
      <c r="CB15" s="192">
        <v>535480.4</v>
      </c>
      <c r="CC15" s="201">
        <f t="shared" si="0"/>
        <v>124945911.91999999</v>
      </c>
    </row>
    <row r="16" spans="1:81" s="278" customFormat="1" ht="25.5" customHeight="1">
      <c r="A16" s="279" t="s">
        <v>1460</v>
      </c>
      <c r="B16" s="280" t="s">
        <v>6</v>
      </c>
      <c r="C16" s="281" t="s">
        <v>7</v>
      </c>
      <c r="D16" s="282">
        <v>43010</v>
      </c>
      <c r="E16" s="281" t="s">
        <v>359</v>
      </c>
      <c r="F16" s="283" t="s">
        <v>367</v>
      </c>
      <c r="G16" s="284" t="s">
        <v>1537</v>
      </c>
      <c r="H16" s="192">
        <v>11402334.42</v>
      </c>
      <c r="I16" s="192">
        <v>929131.8</v>
      </c>
      <c r="J16" s="192">
        <v>5059348.78</v>
      </c>
      <c r="K16" s="192">
        <v>393988.75</v>
      </c>
      <c r="L16" s="192">
        <v>1075653.1100000001</v>
      </c>
      <c r="M16" s="192">
        <v>102665.14</v>
      </c>
      <c r="N16" s="192">
        <v>719537.5</v>
      </c>
      <c r="O16" s="192">
        <v>431962.71</v>
      </c>
      <c r="P16" s="192">
        <v>110951.67</v>
      </c>
      <c r="Q16" s="192">
        <v>420585</v>
      </c>
      <c r="R16" s="192">
        <v>382002.25</v>
      </c>
      <c r="S16" s="192">
        <v>314476.31</v>
      </c>
      <c r="T16" s="192">
        <v>229850</v>
      </c>
      <c r="U16" s="192">
        <v>34800</v>
      </c>
      <c r="V16" s="192">
        <v>0</v>
      </c>
      <c r="W16" s="192">
        <v>381355.44</v>
      </c>
      <c r="X16" s="192">
        <v>262435.43</v>
      </c>
      <c r="Y16" s="192">
        <v>279041.67</v>
      </c>
      <c r="Z16" s="192">
        <v>3099427.22</v>
      </c>
      <c r="AA16" s="192">
        <v>529101.53</v>
      </c>
      <c r="AB16" s="192">
        <v>363639.76</v>
      </c>
      <c r="AC16" s="192">
        <v>890874.61</v>
      </c>
      <c r="AD16" s="192">
        <v>156308.26</v>
      </c>
      <c r="AE16" s="192">
        <v>385359.1</v>
      </c>
      <c r="AF16" s="192">
        <v>321088.46000000002</v>
      </c>
      <c r="AG16" s="192">
        <v>283674.87</v>
      </c>
      <c r="AH16" s="192">
        <v>1130614.54</v>
      </c>
      <c r="AI16" s="192">
        <v>2025568.69</v>
      </c>
      <c r="AJ16" s="192">
        <v>228478.19</v>
      </c>
      <c r="AK16" s="192">
        <v>57375</v>
      </c>
      <c r="AL16" s="192">
        <v>118216.49</v>
      </c>
      <c r="AM16" s="192">
        <v>130574.3</v>
      </c>
      <c r="AN16" s="192">
        <v>163476.13</v>
      </c>
      <c r="AO16" s="192">
        <v>631226.21</v>
      </c>
      <c r="AP16" s="192">
        <v>43445</v>
      </c>
      <c r="AQ16" s="192">
        <v>64250</v>
      </c>
      <c r="AR16" s="192">
        <v>15375</v>
      </c>
      <c r="AS16" s="192">
        <v>59175</v>
      </c>
      <c r="AT16" s="192">
        <v>286946.74</v>
      </c>
      <c r="AU16" s="192">
        <v>13871889.689999999</v>
      </c>
      <c r="AV16" s="192">
        <v>1017811.94</v>
      </c>
      <c r="AW16" s="192">
        <v>203841.77</v>
      </c>
      <c r="AX16" s="192">
        <v>108750</v>
      </c>
      <c r="AY16" s="192">
        <v>158000</v>
      </c>
      <c r="AZ16" s="192">
        <v>0</v>
      </c>
      <c r="BA16" s="192">
        <v>96375.06</v>
      </c>
      <c r="BB16" s="192">
        <v>2018017.94</v>
      </c>
      <c r="BC16" s="192">
        <v>208385.49</v>
      </c>
      <c r="BD16" s="192">
        <v>99738.02</v>
      </c>
      <c r="BE16" s="192">
        <v>267050</v>
      </c>
      <c r="BF16" s="192">
        <v>176819.39</v>
      </c>
      <c r="BG16" s="192">
        <v>298544.02</v>
      </c>
      <c r="BH16" s="192">
        <v>585228.67000000004</v>
      </c>
      <c r="BI16" s="192">
        <v>158479.79</v>
      </c>
      <c r="BJ16" s="192">
        <v>37837.94</v>
      </c>
      <c r="BK16" s="192">
        <v>10050</v>
      </c>
      <c r="BL16" s="192">
        <v>62221.49</v>
      </c>
      <c r="BM16" s="192">
        <v>653196.22</v>
      </c>
      <c r="BN16" s="192">
        <v>6719275</v>
      </c>
      <c r="BO16" s="192">
        <v>112330.58</v>
      </c>
      <c r="BP16" s="192">
        <v>97824.59</v>
      </c>
      <c r="BQ16" s="192">
        <v>56850</v>
      </c>
      <c r="BR16" s="192">
        <v>80692.13</v>
      </c>
      <c r="BS16" s="192">
        <v>6450</v>
      </c>
      <c r="BT16" s="192">
        <v>3625087.32</v>
      </c>
      <c r="BU16" s="192">
        <v>112350</v>
      </c>
      <c r="BV16" s="192">
        <v>125051.75</v>
      </c>
      <c r="BW16" s="192">
        <v>220227.35</v>
      </c>
      <c r="BX16" s="192">
        <v>914159.61</v>
      </c>
      <c r="BY16" s="192">
        <v>2016381.26</v>
      </c>
      <c r="BZ16" s="192">
        <v>192496.6</v>
      </c>
      <c r="CA16" s="192">
        <v>348277.21</v>
      </c>
      <c r="CB16" s="192">
        <v>535555.71</v>
      </c>
      <c r="CC16" s="201">
        <f t="shared" si="0"/>
        <v>68709561.620000005</v>
      </c>
    </row>
    <row r="17" spans="1:81" s="278" customFormat="1" ht="25.5" customHeight="1">
      <c r="A17" s="279" t="s">
        <v>1460</v>
      </c>
      <c r="B17" s="280" t="s">
        <v>6</v>
      </c>
      <c r="C17" s="281" t="s">
        <v>7</v>
      </c>
      <c r="D17" s="282">
        <v>44010</v>
      </c>
      <c r="E17" s="291" t="s">
        <v>356</v>
      </c>
      <c r="F17" s="283" t="s">
        <v>368</v>
      </c>
      <c r="G17" s="284" t="s">
        <v>369</v>
      </c>
      <c r="H17" s="192">
        <v>0</v>
      </c>
      <c r="I17" s="192">
        <v>-6236651.9299999997</v>
      </c>
      <c r="J17" s="192">
        <v>0</v>
      </c>
      <c r="K17" s="192">
        <v>0</v>
      </c>
      <c r="L17" s="192">
        <v>0</v>
      </c>
      <c r="M17" s="192">
        <v>0</v>
      </c>
      <c r="N17" s="192">
        <v>0</v>
      </c>
      <c r="O17" s="192">
        <v>0</v>
      </c>
      <c r="P17" s="192">
        <v>-965</v>
      </c>
      <c r="Q17" s="192">
        <v>0</v>
      </c>
      <c r="R17" s="192">
        <v>0</v>
      </c>
      <c r="S17" s="192">
        <v>0</v>
      </c>
      <c r="T17" s="192">
        <v>0</v>
      </c>
      <c r="U17" s="192">
        <v>0</v>
      </c>
      <c r="V17" s="192">
        <v>0</v>
      </c>
      <c r="W17" s="192">
        <v>0</v>
      </c>
      <c r="X17" s="192">
        <v>-3492667.75</v>
      </c>
      <c r="Y17" s="192">
        <v>-2200330.15</v>
      </c>
      <c r="Z17" s="192">
        <v>-111277250.73</v>
      </c>
      <c r="AA17" s="192">
        <v>0</v>
      </c>
      <c r="AB17" s="192">
        <v>0</v>
      </c>
      <c r="AC17" s="192">
        <v>-21227064.84</v>
      </c>
      <c r="AD17" s="192">
        <v>0</v>
      </c>
      <c r="AE17" s="192">
        <v>0</v>
      </c>
      <c r="AF17" s="192">
        <v>0</v>
      </c>
      <c r="AG17" s="192">
        <v>0</v>
      </c>
      <c r="AH17" s="192">
        <v>0</v>
      </c>
      <c r="AI17" s="192">
        <v>0</v>
      </c>
      <c r="AJ17" s="192">
        <v>0</v>
      </c>
      <c r="AK17" s="192">
        <v>0</v>
      </c>
      <c r="AL17" s="192">
        <v>0</v>
      </c>
      <c r="AM17" s="192">
        <v>0</v>
      </c>
      <c r="AN17" s="192">
        <v>-3240142</v>
      </c>
      <c r="AO17" s="192">
        <v>-2035607</v>
      </c>
      <c r="AP17" s="192">
        <v>0</v>
      </c>
      <c r="AQ17" s="192">
        <v>0</v>
      </c>
      <c r="AR17" s="192">
        <v>0</v>
      </c>
      <c r="AS17" s="192">
        <v>0</v>
      </c>
      <c r="AT17" s="192">
        <v>0</v>
      </c>
      <c r="AU17" s="192">
        <v>0</v>
      </c>
      <c r="AV17" s="192">
        <v>-1789952</v>
      </c>
      <c r="AW17" s="192">
        <v>0</v>
      </c>
      <c r="AX17" s="192">
        <v>0</v>
      </c>
      <c r="AY17" s="192">
        <v>0</v>
      </c>
      <c r="AZ17" s="192">
        <v>0</v>
      </c>
      <c r="BA17" s="192">
        <v>0</v>
      </c>
      <c r="BB17" s="192">
        <v>-9789994</v>
      </c>
      <c r="BC17" s="192">
        <v>-3644639.45</v>
      </c>
      <c r="BD17" s="192">
        <v>0</v>
      </c>
      <c r="BE17" s="192">
        <v>0</v>
      </c>
      <c r="BF17" s="192">
        <v>0</v>
      </c>
      <c r="BG17" s="192">
        <v>-2851978.85</v>
      </c>
      <c r="BH17" s="192">
        <v>0</v>
      </c>
      <c r="BI17" s="192">
        <v>0</v>
      </c>
      <c r="BJ17" s="192">
        <v>0</v>
      </c>
      <c r="BK17" s="192">
        <v>0</v>
      </c>
      <c r="BL17" s="192">
        <v>0</v>
      </c>
      <c r="BM17" s="192">
        <v>-54402774.43</v>
      </c>
      <c r="BN17" s="192">
        <v>-50447167.810000002</v>
      </c>
      <c r="BO17" s="192">
        <v>-7622269</v>
      </c>
      <c r="BP17" s="192">
        <v>0</v>
      </c>
      <c r="BQ17" s="192">
        <v>0</v>
      </c>
      <c r="BR17" s="192">
        <v>0</v>
      </c>
      <c r="BS17" s="192">
        <v>-608596.06999999995</v>
      </c>
      <c r="BT17" s="192">
        <v>0</v>
      </c>
      <c r="BU17" s="192">
        <v>0</v>
      </c>
      <c r="BV17" s="192">
        <v>0</v>
      </c>
      <c r="BW17" s="192">
        <v>-152229.9</v>
      </c>
      <c r="BX17" s="192">
        <v>0</v>
      </c>
      <c r="BY17" s="192">
        <v>0</v>
      </c>
      <c r="BZ17" s="192">
        <v>-2496959</v>
      </c>
      <c r="CA17" s="192">
        <v>0</v>
      </c>
      <c r="CB17" s="192">
        <v>0</v>
      </c>
      <c r="CC17" s="201">
        <f t="shared" si="0"/>
        <v>-283517239.90999997</v>
      </c>
    </row>
    <row r="18" spans="1:81" s="278" customFormat="1" ht="25.5" customHeight="1">
      <c r="A18" s="279" t="s">
        <v>1460</v>
      </c>
      <c r="B18" s="280" t="s">
        <v>6</v>
      </c>
      <c r="C18" s="281" t="s">
        <v>7</v>
      </c>
      <c r="D18" s="282">
        <v>44010</v>
      </c>
      <c r="E18" s="291" t="s">
        <v>356</v>
      </c>
      <c r="F18" s="283" t="s">
        <v>370</v>
      </c>
      <c r="G18" s="284" t="s">
        <v>371</v>
      </c>
      <c r="H18" s="192">
        <v>-84436114.609999999</v>
      </c>
      <c r="I18" s="192">
        <v>-5121164.8</v>
      </c>
      <c r="J18" s="192">
        <v>-19701982.510000002</v>
      </c>
      <c r="K18" s="192">
        <v>-5069469.03</v>
      </c>
      <c r="L18" s="192">
        <v>-2476022.37</v>
      </c>
      <c r="M18" s="192">
        <v>-192634.68</v>
      </c>
      <c r="N18" s="192">
        <v>-113663676.93000001</v>
      </c>
      <c r="O18" s="192">
        <v>-9466643.0299999993</v>
      </c>
      <c r="P18" s="192">
        <v>-1017873.91</v>
      </c>
      <c r="Q18" s="192">
        <v>-38231291.009999998</v>
      </c>
      <c r="R18" s="192">
        <v>-874476.73</v>
      </c>
      <c r="S18" s="192">
        <v>-276326.84000000003</v>
      </c>
      <c r="T18" s="192">
        <v>-11689361.08</v>
      </c>
      <c r="U18" s="192">
        <v>-30168359.739999998</v>
      </c>
      <c r="V18" s="192">
        <v>-246763.34</v>
      </c>
      <c r="W18" s="192">
        <v>0</v>
      </c>
      <c r="X18" s="192">
        <v>-1311890.1299999999</v>
      </c>
      <c r="Y18" s="192">
        <v>-147428.57999999999</v>
      </c>
      <c r="Z18" s="192">
        <v>0</v>
      </c>
      <c r="AA18" s="192">
        <v>-8076920.9800000004</v>
      </c>
      <c r="AB18" s="192">
        <v>-1290776.3</v>
      </c>
      <c r="AC18" s="192">
        <v>-11108109.029999999</v>
      </c>
      <c r="AD18" s="192">
        <v>-427953.72</v>
      </c>
      <c r="AE18" s="192">
        <v>0</v>
      </c>
      <c r="AF18" s="192">
        <v>0</v>
      </c>
      <c r="AG18" s="192">
        <v>0</v>
      </c>
      <c r="AH18" s="192">
        <v>-3834.4</v>
      </c>
      <c r="AI18" s="192">
        <v>-38660202.990000002</v>
      </c>
      <c r="AJ18" s="192">
        <v>-1014429.32</v>
      </c>
      <c r="AK18" s="192">
        <v>-527253.51</v>
      </c>
      <c r="AL18" s="192">
        <v>-263871.98</v>
      </c>
      <c r="AM18" s="192">
        <v>0</v>
      </c>
      <c r="AN18" s="192">
        <v>-442579.68</v>
      </c>
      <c r="AO18" s="192">
        <v>-873436.47</v>
      </c>
      <c r="AP18" s="192">
        <v>-556284.97</v>
      </c>
      <c r="AQ18" s="192">
        <v>-2248705.36</v>
      </c>
      <c r="AR18" s="192">
        <v>-572065.21</v>
      </c>
      <c r="AS18" s="192">
        <v>-1064556.21</v>
      </c>
      <c r="AT18" s="192">
        <v>-749870.67</v>
      </c>
      <c r="AU18" s="192">
        <v>-21493685.640000001</v>
      </c>
      <c r="AV18" s="192">
        <v>0</v>
      </c>
      <c r="AW18" s="192">
        <v>-48449.96</v>
      </c>
      <c r="AX18" s="192">
        <v>-467793.76</v>
      </c>
      <c r="AY18" s="192">
        <v>0</v>
      </c>
      <c r="AZ18" s="192">
        <v>-982.48</v>
      </c>
      <c r="BA18" s="192">
        <v>-567541.54</v>
      </c>
      <c r="BB18" s="192">
        <v>-70420579.650000006</v>
      </c>
      <c r="BC18" s="192">
        <v>0</v>
      </c>
      <c r="BD18" s="192">
        <v>-836594.06</v>
      </c>
      <c r="BE18" s="192">
        <v>-3964396.78</v>
      </c>
      <c r="BF18" s="192">
        <v>-7072616.6100000003</v>
      </c>
      <c r="BG18" s="192">
        <v>0</v>
      </c>
      <c r="BH18" s="192">
        <v>-2877166.58</v>
      </c>
      <c r="BI18" s="192">
        <v>-3734254.73</v>
      </c>
      <c r="BJ18" s="192">
        <v>-642516.52</v>
      </c>
      <c r="BK18" s="192">
        <v>-104848.5</v>
      </c>
      <c r="BL18" s="192">
        <v>0</v>
      </c>
      <c r="BM18" s="192">
        <v>-84841535.939999998</v>
      </c>
      <c r="BN18" s="192">
        <v>0</v>
      </c>
      <c r="BO18" s="192">
        <v>0</v>
      </c>
      <c r="BP18" s="192">
        <v>0</v>
      </c>
      <c r="BQ18" s="192">
        <v>-1286318.25</v>
      </c>
      <c r="BR18" s="192">
        <v>-1106351.48</v>
      </c>
      <c r="BS18" s="192">
        <v>0</v>
      </c>
      <c r="BT18" s="192">
        <v>-99144865.609999999</v>
      </c>
      <c r="BU18" s="192">
        <v>-3575.44</v>
      </c>
      <c r="BV18" s="192">
        <v>0</v>
      </c>
      <c r="BW18" s="192">
        <v>-4128237.81</v>
      </c>
      <c r="BX18" s="192">
        <v>-4075483.89</v>
      </c>
      <c r="BY18" s="192">
        <v>-11712295.1</v>
      </c>
      <c r="BZ18" s="192">
        <v>-4799.97</v>
      </c>
      <c r="CA18" s="192">
        <v>0</v>
      </c>
      <c r="CB18" s="192">
        <v>-748166.25</v>
      </c>
      <c r="CC18" s="201">
        <f t="shared" si="0"/>
        <v>-711255386.66999996</v>
      </c>
    </row>
    <row r="19" spans="1:81" s="278" customFormat="1" ht="25.5" customHeight="1">
      <c r="A19" s="279" t="s">
        <v>1460</v>
      </c>
      <c r="B19" s="280" t="s">
        <v>6</v>
      </c>
      <c r="C19" s="281" t="s">
        <v>7</v>
      </c>
      <c r="D19" s="282">
        <v>44010</v>
      </c>
      <c r="E19" s="291" t="s">
        <v>356</v>
      </c>
      <c r="F19" s="283" t="s">
        <v>372</v>
      </c>
      <c r="G19" s="284" t="s">
        <v>373</v>
      </c>
      <c r="H19" s="192">
        <v>0</v>
      </c>
      <c r="I19" s="192">
        <v>0</v>
      </c>
      <c r="J19" s="192">
        <v>2644973.25</v>
      </c>
      <c r="K19" s="192">
        <v>3397550.17</v>
      </c>
      <c r="L19" s="192">
        <v>0</v>
      </c>
      <c r="M19" s="192">
        <v>0</v>
      </c>
      <c r="N19" s="192">
        <v>23435833.260000002</v>
      </c>
      <c r="O19" s="192">
        <v>3380580.95</v>
      </c>
      <c r="P19" s="192">
        <v>29707.75</v>
      </c>
      <c r="Q19" s="192">
        <v>11045040.25</v>
      </c>
      <c r="R19" s="192">
        <v>0</v>
      </c>
      <c r="S19" s="192">
        <v>979233.96</v>
      </c>
      <c r="T19" s="192">
        <v>3986436.34</v>
      </c>
      <c r="U19" s="192">
        <v>1786409.53</v>
      </c>
      <c r="V19" s="192">
        <v>-102481.48</v>
      </c>
      <c r="W19" s="192">
        <v>0</v>
      </c>
      <c r="X19" s="192">
        <v>1918874.78</v>
      </c>
      <c r="Y19" s="192">
        <v>888646.87</v>
      </c>
      <c r="Z19" s="192">
        <v>0</v>
      </c>
      <c r="AA19" s="192">
        <v>4115608.14</v>
      </c>
      <c r="AB19" s="192">
        <v>0</v>
      </c>
      <c r="AC19" s="192">
        <v>0</v>
      </c>
      <c r="AD19" s="192">
        <v>432791.38</v>
      </c>
      <c r="AE19" s="192">
        <v>0</v>
      </c>
      <c r="AF19" s="192">
        <v>0</v>
      </c>
      <c r="AG19" s="192">
        <v>0</v>
      </c>
      <c r="AH19" s="192">
        <v>0</v>
      </c>
      <c r="AI19" s="192">
        <v>11220985.439999999</v>
      </c>
      <c r="AJ19" s="192">
        <v>1935860.62</v>
      </c>
      <c r="AK19" s="192">
        <v>980019.06</v>
      </c>
      <c r="AL19" s="192">
        <v>961066.28</v>
      </c>
      <c r="AM19" s="192">
        <v>55207.74</v>
      </c>
      <c r="AN19" s="192">
        <v>15951.35</v>
      </c>
      <c r="AO19" s="192">
        <v>902213.98</v>
      </c>
      <c r="AP19" s="192">
        <v>1235336.05</v>
      </c>
      <c r="AQ19" s="192">
        <v>2950586.74</v>
      </c>
      <c r="AR19" s="192">
        <v>1490544.11</v>
      </c>
      <c r="AS19" s="192">
        <v>812578.67</v>
      </c>
      <c r="AT19" s="192">
        <v>637325.12</v>
      </c>
      <c r="AU19" s="192">
        <v>0</v>
      </c>
      <c r="AV19" s="192">
        <v>0</v>
      </c>
      <c r="AW19" s="192">
        <v>452985.7</v>
      </c>
      <c r="AX19" s="192">
        <v>1205832.94</v>
      </c>
      <c r="AY19" s="192">
        <v>407894.96</v>
      </c>
      <c r="AZ19" s="192">
        <v>73414.259999999995</v>
      </c>
      <c r="BA19" s="192">
        <v>187993.76</v>
      </c>
      <c r="BB19" s="192">
        <v>21000750.890000001</v>
      </c>
      <c r="BC19" s="192">
        <v>0</v>
      </c>
      <c r="BD19" s="192">
        <v>1504196.23</v>
      </c>
      <c r="BE19" s="192">
        <v>1973260.18</v>
      </c>
      <c r="BF19" s="192">
        <v>0</v>
      </c>
      <c r="BG19" s="192">
        <v>0</v>
      </c>
      <c r="BH19" s="192">
        <v>0</v>
      </c>
      <c r="BI19" s="192">
        <v>0</v>
      </c>
      <c r="BJ19" s="192">
        <v>229445.1</v>
      </c>
      <c r="BK19" s="192">
        <v>147342.85</v>
      </c>
      <c r="BL19" s="192">
        <v>335778.25</v>
      </c>
      <c r="BM19" s="192">
        <v>11690243.189999999</v>
      </c>
      <c r="BN19" s="192">
        <v>0</v>
      </c>
      <c r="BO19" s="192">
        <v>0</v>
      </c>
      <c r="BP19" s="192">
        <v>0</v>
      </c>
      <c r="BQ19" s="192">
        <v>1233852.68</v>
      </c>
      <c r="BR19" s="192">
        <v>906713.3</v>
      </c>
      <c r="BS19" s="192">
        <v>165446.74</v>
      </c>
      <c r="BT19" s="192">
        <v>6501013.4900000002</v>
      </c>
      <c r="BU19" s="192">
        <v>0</v>
      </c>
      <c r="BV19" s="192">
        <v>0</v>
      </c>
      <c r="BW19" s="192">
        <v>4527397.47</v>
      </c>
      <c r="BX19" s="192">
        <v>1032983.38</v>
      </c>
      <c r="BY19" s="192">
        <v>130987.74</v>
      </c>
      <c r="BZ19" s="192">
        <v>68979.62</v>
      </c>
      <c r="CA19" s="192">
        <v>0</v>
      </c>
      <c r="CB19" s="192">
        <v>772459.4</v>
      </c>
      <c r="CC19" s="201">
        <f t="shared" si="0"/>
        <v>135685852.44000003</v>
      </c>
    </row>
    <row r="20" spans="1:81" s="278" customFormat="1" ht="25.5" customHeight="1">
      <c r="A20" s="279" t="s">
        <v>1460</v>
      </c>
      <c r="B20" s="280" t="s">
        <v>6</v>
      </c>
      <c r="C20" s="281" t="s">
        <v>7</v>
      </c>
      <c r="D20" s="282">
        <v>44010</v>
      </c>
      <c r="E20" s="291" t="s">
        <v>356</v>
      </c>
      <c r="F20" s="283" t="s">
        <v>374</v>
      </c>
      <c r="G20" s="284" t="s">
        <v>375</v>
      </c>
      <c r="H20" s="192">
        <v>-8237514</v>
      </c>
      <c r="I20" s="192">
        <v>0</v>
      </c>
      <c r="J20" s="192">
        <v>68574</v>
      </c>
      <c r="K20" s="192">
        <v>0</v>
      </c>
      <c r="L20" s="192">
        <v>-1119.3</v>
      </c>
      <c r="M20" s="192">
        <v>0</v>
      </c>
      <c r="N20" s="192">
        <v>-3385716.75</v>
      </c>
      <c r="O20" s="192">
        <v>-282811.05</v>
      </c>
      <c r="P20" s="192">
        <v>-16993</v>
      </c>
      <c r="Q20" s="192">
        <v>-2278729.5</v>
      </c>
      <c r="R20" s="192">
        <v>-80546</v>
      </c>
      <c r="S20" s="192">
        <v>-203168.75</v>
      </c>
      <c r="T20" s="192">
        <v>-580</v>
      </c>
      <c r="U20" s="192">
        <v>-334690.25</v>
      </c>
      <c r="V20" s="192">
        <v>0</v>
      </c>
      <c r="W20" s="192">
        <v>-9077.25</v>
      </c>
      <c r="X20" s="192">
        <v>1404815.5</v>
      </c>
      <c r="Y20" s="192">
        <v>-151435.6</v>
      </c>
      <c r="Z20" s="192">
        <v>-33641391.380000003</v>
      </c>
      <c r="AA20" s="192">
        <v>-867628</v>
      </c>
      <c r="AB20" s="192">
        <v>-16428.05</v>
      </c>
      <c r="AC20" s="192">
        <v>0</v>
      </c>
      <c r="AD20" s="192">
        <v>-484063.5</v>
      </c>
      <c r="AE20" s="192">
        <v>-3142</v>
      </c>
      <c r="AF20" s="192">
        <v>-4122169.7</v>
      </c>
      <c r="AG20" s="192">
        <v>0</v>
      </c>
      <c r="AH20" s="192">
        <v>0</v>
      </c>
      <c r="AI20" s="192">
        <v>-78863246.549999997</v>
      </c>
      <c r="AJ20" s="192">
        <v>0</v>
      </c>
      <c r="AK20" s="192">
        <v>-100899</v>
      </c>
      <c r="AL20" s="192">
        <v>-20992</v>
      </c>
      <c r="AM20" s="192">
        <v>-44290</v>
      </c>
      <c r="AN20" s="192">
        <v>-19393</v>
      </c>
      <c r="AO20" s="192">
        <v>-104355</v>
      </c>
      <c r="AP20" s="192">
        <v>-104886</v>
      </c>
      <c r="AQ20" s="192">
        <v>-41214</v>
      </c>
      <c r="AR20" s="192">
        <v>-28379</v>
      </c>
      <c r="AS20" s="192">
        <v>-77907.8</v>
      </c>
      <c r="AT20" s="192">
        <v>817049</v>
      </c>
      <c r="AU20" s="192">
        <v>-9784055.3000000007</v>
      </c>
      <c r="AV20" s="192">
        <v>-53206</v>
      </c>
      <c r="AW20" s="192">
        <v>-51445.5</v>
      </c>
      <c r="AX20" s="192">
        <v>-396907</v>
      </c>
      <c r="AY20" s="192">
        <v>-40386</v>
      </c>
      <c r="AZ20" s="192">
        <v>-21120.75</v>
      </c>
      <c r="BA20" s="192">
        <v>-36806</v>
      </c>
      <c r="BB20" s="192">
        <v>-18380457</v>
      </c>
      <c r="BC20" s="192">
        <v>0</v>
      </c>
      <c r="BD20" s="192">
        <v>-102371.5</v>
      </c>
      <c r="BE20" s="192">
        <v>-5780681</v>
      </c>
      <c r="BF20" s="192">
        <v>0</v>
      </c>
      <c r="BG20" s="192">
        <v>0</v>
      </c>
      <c r="BH20" s="192">
        <v>-119050.5</v>
      </c>
      <c r="BI20" s="192">
        <v>-332952.71000000002</v>
      </c>
      <c r="BJ20" s="192">
        <v>-191537</v>
      </c>
      <c r="BK20" s="192">
        <v>290</v>
      </c>
      <c r="BL20" s="192">
        <v>-11373</v>
      </c>
      <c r="BM20" s="192">
        <v>-13281993.550000001</v>
      </c>
      <c r="BN20" s="192">
        <v>-615704</v>
      </c>
      <c r="BO20" s="192">
        <v>-2046</v>
      </c>
      <c r="BP20" s="192">
        <v>0</v>
      </c>
      <c r="BQ20" s="192">
        <v>0</v>
      </c>
      <c r="BR20" s="192">
        <v>0</v>
      </c>
      <c r="BS20" s="192">
        <v>0</v>
      </c>
      <c r="BT20" s="192">
        <v>-22514670</v>
      </c>
      <c r="BU20" s="192">
        <v>-158181.75</v>
      </c>
      <c r="BV20" s="192">
        <v>0</v>
      </c>
      <c r="BW20" s="192">
        <v>-1317204.25</v>
      </c>
      <c r="BX20" s="192">
        <v>-153233.75</v>
      </c>
      <c r="BY20" s="192">
        <v>-2049882</v>
      </c>
      <c r="BZ20" s="192">
        <v>-129442</v>
      </c>
      <c r="CA20" s="192">
        <v>0</v>
      </c>
      <c r="CB20" s="192">
        <v>-10879</v>
      </c>
      <c r="CC20" s="201">
        <f t="shared" si="0"/>
        <v>-206767623.49000001</v>
      </c>
    </row>
    <row r="21" spans="1:81" s="278" customFormat="1" ht="25.5" customHeight="1">
      <c r="A21" s="279" t="s">
        <v>1460</v>
      </c>
      <c r="B21" s="280" t="s">
        <v>6</v>
      </c>
      <c r="C21" s="281" t="s">
        <v>7</v>
      </c>
      <c r="D21" s="282">
        <v>44010</v>
      </c>
      <c r="E21" s="291" t="s">
        <v>356</v>
      </c>
      <c r="F21" s="283" t="s">
        <v>376</v>
      </c>
      <c r="G21" s="284" t="s">
        <v>377</v>
      </c>
      <c r="H21" s="192">
        <v>0</v>
      </c>
      <c r="I21" s="192">
        <v>0</v>
      </c>
      <c r="J21" s="192">
        <v>0</v>
      </c>
      <c r="K21" s="192">
        <v>0</v>
      </c>
      <c r="L21" s="192">
        <v>0</v>
      </c>
      <c r="M21" s="192">
        <v>0</v>
      </c>
      <c r="N21" s="192">
        <v>86313.5</v>
      </c>
      <c r="O21" s="192">
        <v>3505628.2</v>
      </c>
      <c r="P21" s="192">
        <v>0</v>
      </c>
      <c r="Q21" s="192">
        <v>3956945.3</v>
      </c>
      <c r="R21" s="192">
        <v>48809</v>
      </c>
      <c r="S21" s="192">
        <v>5029306.75</v>
      </c>
      <c r="T21" s="192">
        <v>5735132.75</v>
      </c>
      <c r="U21" s="192">
        <v>7062</v>
      </c>
      <c r="V21" s="192">
        <v>0</v>
      </c>
      <c r="W21" s="192">
        <v>0</v>
      </c>
      <c r="X21" s="192">
        <v>1308951.8500000001</v>
      </c>
      <c r="Y21" s="192">
        <v>0</v>
      </c>
      <c r="Z21" s="192">
        <v>14847</v>
      </c>
      <c r="AA21" s="192">
        <v>21425</v>
      </c>
      <c r="AB21" s="192">
        <v>42079.1</v>
      </c>
      <c r="AC21" s="192">
        <v>0</v>
      </c>
      <c r="AD21" s="192">
        <v>1608182.54</v>
      </c>
      <c r="AE21" s="192">
        <v>44974</v>
      </c>
      <c r="AF21" s="192">
        <v>0</v>
      </c>
      <c r="AG21" s="192">
        <v>0</v>
      </c>
      <c r="AH21" s="192">
        <v>0</v>
      </c>
      <c r="AI21" s="192">
        <v>617030.5</v>
      </c>
      <c r="AJ21" s="192">
        <v>8138740</v>
      </c>
      <c r="AK21" s="192">
        <v>6339093</v>
      </c>
      <c r="AL21" s="192">
        <v>3556509</v>
      </c>
      <c r="AM21" s="192">
        <v>4353200</v>
      </c>
      <c r="AN21" s="192">
        <v>5118535.5</v>
      </c>
      <c r="AO21" s="192">
        <v>5466121</v>
      </c>
      <c r="AP21" s="192">
        <v>5273788</v>
      </c>
      <c r="AQ21" s="192">
        <v>6800786.75</v>
      </c>
      <c r="AR21" s="192">
        <v>6506044</v>
      </c>
      <c r="AS21" s="192">
        <v>4985428</v>
      </c>
      <c r="AT21" s="192">
        <v>4500119</v>
      </c>
      <c r="AU21" s="192">
        <v>182265</v>
      </c>
      <c r="AV21" s="192">
        <v>1629255.5</v>
      </c>
      <c r="AW21" s="192">
        <v>3540014.5</v>
      </c>
      <c r="AX21" s="192">
        <v>1816760.75</v>
      </c>
      <c r="AY21" s="192">
        <v>1969533.14</v>
      </c>
      <c r="AZ21" s="192">
        <v>166898.32999999999</v>
      </c>
      <c r="BA21" s="192">
        <v>469322.5</v>
      </c>
      <c r="BB21" s="192">
        <v>88433.5</v>
      </c>
      <c r="BC21" s="192">
        <v>764603.79</v>
      </c>
      <c r="BD21" s="192">
        <v>1766750.5</v>
      </c>
      <c r="BE21" s="192">
        <v>2672397</v>
      </c>
      <c r="BF21" s="192">
        <v>2312746</v>
      </c>
      <c r="BG21" s="192">
        <v>0</v>
      </c>
      <c r="BH21" s="192">
        <v>2835925.67</v>
      </c>
      <c r="BI21" s="192">
        <v>1759969</v>
      </c>
      <c r="BJ21" s="192">
        <v>247566</v>
      </c>
      <c r="BK21" s="192">
        <v>721484</v>
      </c>
      <c r="BL21" s="192">
        <v>654077.25</v>
      </c>
      <c r="BM21" s="192">
        <v>0</v>
      </c>
      <c r="BN21" s="192">
        <v>881449.75</v>
      </c>
      <c r="BO21" s="192">
        <v>1140000</v>
      </c>
      <c r="BP21" s="192">
        <v>1148098.6000000001</v>
      </c>
      <c r="BQ21" s="192">
        <v>3934102.05</v>
      </c>
      <c r="BR21" s="192">
        <v>2659496.7999999998</v>
      </c>
      <c r="BS21" s="192">
        <v>1000000</v>
      </c>
      <c r="BT21" s="192">
        <v>0</v>
      </c>
      <c r="BU21" s="192">
        <v>178437.25</v>
      </c>
      <c r="BV21" s="192">
        <v>2033521.5</v>
      </c>
      <c r="BW21" s="192">
        <v>3841</v>
      </c>
      <c r="BX21" s="192">
        <v>6056473.5999999996</v>
      </c>
      <c r="BY21" s="192">
        <v>1905128.25</v>
      </c>
      <c r="BZ21" s="192">
        <v>271573.61</v>
      </c>
      <c r="CA21" s="192">
        <v>33571</v>
      </c>
      <c r="CB21" s="192">
        <v>5114.5</v>
      </c>
      <c r="CC21" s="201">
        <f t="shared" si="0"/>
        <v>127913862.08</v>
      </c>
    </row>
    <row r="22" spans="1:81" s="278" customFormat="1" ht="25.5" customHeight="1">
      <c r="A22" s="279" t="s">
        <v>1458</v>
      </c>
      <c r="B22" s="280" t="s">
        <v>6</v>
      </c>
      <c r="C22" s="281" t="s">
        <v>7</v>
      </c>
      <c r="D22" s="282">
        <v>41010</v>
      </c>
      <c r="E22" s="281" t="s">
        <v>347</v>
      </c>
      <c r="F22" s="283" t="s">
        <v>378</v>
      </c>
      <c r="G22" s="284" t="s">
        <v>1538</v>
      </c>
      <c r="H22" s="192">
        <v>1375249</v>
      </c>
      <c r="I22" s="192">
        <v>776529.25</v>
      </c>
      <c r="J22" s="192">
        <v>111500</v>
      </c>
      <c r="K22" s="192">
        <v>164700</v>
      </c>
      <c r="L22" s="192">
        <v>49300</v>
      </c>
      <c r="M22" s="192">
        <v>2500</v>
      </c>
      <c r="N22" s="192">
        <v>598034.25</v>
      </c>
      <c r="O22" s="192">
        <v>10435699</v>
      </c>
      <c r="P22" s="192">
        <v>405449</v>
      </c>
      <c r="Q22" s="192">
        <v>0</v>
      </c>
      <c r="R22" s="192">
        <v>502145</v>
      </c>
      <c r="S22" s="192">
        <v>2910611.75</v>
      </c>
      <c r="T22" s="192">
        <v>849144</v>
      </c>
      <c r="U22" s="192">
        <v>1576163.25</v>
      </c>
      <c r="V22" s="192">
        <v>0</v>
      </c>
      <c r="W22" s="192">
        <v>2454440.5</v>
      </c>
      <c r="X22" s="192">
        <v>1350902.5</v>
      </c>
      <c r="Y22" s="192">
        <v>236981.83</v>
      </c>
      <c r="Z22" s="192">
        <v>0</v>
      </c>
      <c r="AA22" s="192">
        <v>2310869</v>
      </c>
      <c r="AB22" s="192">
        <v>2340871.39</v>
      </c>
      <c r="AC22" s="192">
        <v>2186947.31</v>
      </c>
      <c r="AD22" s="192">
        <v>8667002</v>
      </c>
      <c r="AE22" s="192">
        <v>1868136.5</v>
      </c>
      <c r="AF22" s="192">
        <v>955148.15</v>
      </c>
      <c r="AG22" s="192">
        <v>266399</v>
      </c>
      <c r="AH22" s="192">
        <v>596069.62</v>
      </c>
      <c r="AI22" s="192">
        <v>0</v>
      </c>
      <c r="AJ22" s="192">
        <v>776058</v>
      </c>
      <c r="AK22" s="192">
        <v>225375</v>
      </c>
      <c r="AL22" s="192">
        <v>102886</v>
      </c>
      <c r="AM22" s="192">
        <v>1623207</v>
      </c>
      <c r="AN22" s="192">
        <v>800079</v>
      </c>
      <c r="AO22" s="192">
        <v>625141</v>
      </c>
      <c r="AP22" s="192">
        <v>577878</v>
      </c>
      <c r="AQ22" s="192">
        <v>1262468</v>
      </c>
      <c r="AR22" s="192">
        <v>1011165</v>
      </c>
      <c r="AS22" s="192">
        <v>726173</v>
      </c>
      <c r="AT22" s="192">
        <v>714582.25</v>
      </c>
      <c r="AU22" s="192">
        <v>0</v>
      </c>
      <c r="AV22" s="192">
        <v>0</v>
      </c>
      <c r="AW22" s="192">
        <v>603121</v>
      </c>
      <c r="AX22" s="192">
        <v>254500</v>
      </c>
      <c r="AY22" s="192">
        <v>806314.45</v>
      </c>
      <c r="AZ22" s="192">
        <v>0</v>
      </c>
      <c r="BA22" s="192">
        <v>65578</v>
      </c>
      <c r="BB22" s="192">
        <v>267995</v>
      </c>
      <c r="BC22" s="192">
        <v>1302488</v>
      </c>
      <c r="BD22" s="192">
        <v>1268508.5</v>
      </c>
      <c r="BE22" s="192">
        <v>27500</v>
      </c>
      <c r="BF22" s="192">
        <v>1133279</v>
      </c>
      <c r="BG22" s="192">
        <v>0</v>
      </c>
      <c r="BH22" s="192">
        <v>1931265.5</v>
      </c>
      <c r="BI22" s="192">
        <v>0</v>
      </c>
      <c r="BJ22" s="192">
        <v>0</v>
      </c>
      <c r="BK22" s="192">
        <v>344523</v>
      </c>
      <c r="BL22" s="192">
        <v>36072</v>
      </c>
      <c r="BM22" s="192">
        <v>4530714.25</v>
      </c>
      <c r="BN22" s="192">
        <v>2131898.84</v>
      </c>
      <c r="BO22" s="192">
        <v>2596273.48</v>
      </c>
      <c r="BP22" s="192">
        <v>854598.25</v>
      </c>
      <c r="BQ22" s="192">
        <v>2685835</v>
      </c>
      <c r="BR22" s="192">
        <v>865406</v>
      </c>
      <c r="BS22" s="192">
        <v>728550.5</v>
      </c>
      <c r="BT22" s="192">
        <v>386456</v>
      </c>
      <c r="BU22" s="192">
        <v>2400564.75</v>
      </c>
      <c r="BV22" s="192">
        <v>1390613</v>
      </c>
      <c r="BW22" s="192">
        <v>3700163.48</v>
      </c>
      <c r="BX22" s="192">
        <v>4803941.1500000004</v>
      </c>
      <c r="BY22" s="192">
        <v>464257.74</v>
      </c>
      <c r="BZ22" s="192">
        <v>841576</v>
      </c>
      <c r="CA22" s="192">
        <v>564940</v>
      </c>
      <c r="CB22" s="192">
        <v>792316</v>
      </c>
      <c r="CC22" s="201">
        <f t="shared" si="0"/>
        <v>89215053.440000013</v>
      </c>
    </row>
    <row r="23" spans="1:81" s="278" customFormat="1" ht="25.5" customHeight="1">
      <c r="A23" s="279" t="s">
        <v>1460</v>
      </c>
      <c r="B23" s="280" t="s">
        <v>6</v>
      </c>
      <c r="C23" s="281" t="s">
        <v>7</v>
      </c>
      <c r="D23" s="282">
        <v>43010</v>
      </c>
      <c r="E23" s="291" t="s">
        <v>359</v>
      </c>
      <c r="F23" s="283" t="s">
        <v>379</v>
      </c>
      <c r="G23" s="284" t="s">
        <v>380</v>
      </c>
      <c r="H23" s="192">
        <v>0</v>
      </c>
      <c r="I23" s="192">
        <v>0</v>
      </c>
      <c r="J23" s="192">
        <v>4555825.71</v>
      </c>
      <c r="K23" s="192">
        <v>0</v>
      </c>
      <c r="L23" s="192">
        <v>0</v>
      </c>
      <c r="M23" s="192">
        <v>0</v>
      </c>
      <c r="N23" s="192">
        <v>0</v>
      </c>
      <c r="O23" s="192">
        <v>0</v>
      </c>
      <c r="P23" s="192">
        <v>0</v>
      </c>
      <c r="Q23" s="192">
        <v>0</v>
      </c>
      <c r="R23" s="192">
        <v>0</v>
      </c>
      <c r="S23" s="192">
        <v>0</v>
      </c>
      <c r="T23" s="192">
        <v>0</v>
      </c>
      <c r="U23" s="192">
        <v>0</v>
      </c>
      <c r="V23" s="192">
        <v>0</v>
      </c>
      <c r="W23" s="192">
        <v>0</v>
      </c>
      <c r="X23" s="192">
        <v>0</v>
      </c>
      <c r="Y23" s="192">
        <v>0</v>
      </c>
      <c r="Z23" s="192">
        <v>0</v>
      </c>
      <c r="AA23" s="192">
        <v>3545039.86</v>
      </c>
      <c r="AB23" s="192">
        <v>0</v>
      </c>
      <c r="AC23" s="192">
        <v>6270084.0800000001</v>
      </c>
      <c r="AD23" s="192">
        <v>0</v>
      </c>
      <c r="AE23" s="192">
        <v>0</v>
      </c>
      <c r="AF23" s="192">
        <v>0</v>
      </c>
      <c r="AG23" s="192">
        <v>0</v>
      </c>
      <c r="AH23" s="192">
        <v>0</v>
      </c>
      <c r="AI23" s="192">
        <v>0</v>
      </c>
      <c r="AJ23" s="192">
        <v>0</v>
      </c>
      <c r="AK23" s="192">
        <v>0</v>
      </c>
      <c r="AL23" s="192">
        <v>0</v>
      </c>
      <c r="AM23" s="192">
        <v>0</v>
      </c>
      <c r="AN23" s="192">
        <v>0</v>
      </c>
      <c r="AO23" s="192">
        <v>0</v>
      </c>
      <c r="AP23" s="192">
        <v>0</v>
      </c>
      <c r="AQ23" s="192">
        <v>0</v>
      </c>
      <c r="AR23" s="192">
        <v>0</v>
      </c>
      <c r="AS23" s="192">
        <v>0</v>
      </c>
      <c r="AT23" s="192">
        <v>0</v>
      </c>
      <c r="AU23" s="192">
        <v>0</v>
      </c>
      <c r="AV23" s="192">
        <v>0</v>
      </c>
      <c r="AW23" s="192">
        <v>0</v>
      </c>
      <c r="AX23" s="192">
        <v>0</v>
      </c>
      <c r="AY23" s="192">
        <v>0</v>
      </c>
      <c r="AZ23" s="192">
        <v>4770152.78</v>
      </c>
      <c r="BA23" s="192">
        <v>4175381.96</v>
      </c>
      <c r="BB23" s="192">
        <v>0</v>
      </c>
      <c r="BC23" s="192">
        <v>4796733.3600000003</v>
      </c>
      <c r="BD23" s="192">
        <v>0</v>
      </c>
      <c r="BE23" s="192">
        <v>0</v>
      </c>
      <c r="BF23" s="192">
        <v>0</v>
      </c>
      <c r="BG23" s="192">
        <v>0</v>
      </c>
      <c r="BH23" s="192">
        <v>0</v>
      </c>
      <c r="BI23" s="192">
        <v>0</v>
      </c>
      <c r="BJ23" s="192">
        <v>0</v>
      </c>
      <c r="BK23" s="192">
        <v>0</v>
      </c>
      <c r="BL23" s="192">
        <v>0</v>
      </c>
      <c r="BM23" s="192">
        <v>0</v>
      </c>
      <c r="BN23" s="192">
        <v>0</v>
      </c>
      <c r="BO23" s="192">
        <v>0</v>
      </c>
      <c r="BP23" s="192">
        <v>0</v>
      </c>
      <c r="BQ23" s="192">
        <v>0</v>
      </c>
      <c r="BR23" s="192">
        <v>0</v>
      </c>
      <c r="BS23" s="192">
        <v>0</v>
      </c>
      <c r="BT23" s="192">
        <v>0</v>
      </c>
      <c r="BU23" s="192">
        <v>0</v>
      </c>
      <c r="BV23" s="192">
        <v>5580176.4299999997</v>
      </c>
      <c r="BW23" s="192">
        <v>0</v>
      </c>
      <c r="BX23" s="192">
        <v>0</v>
      </c>
      <c r="BY23" s="192">
        <v>5581783.3799999999</v>
      </c>
      <c r="BZ23" s="192">
        <v>0</v>
      </c>
      <c r="CA23" s="192">
        <v>0</v>
      </c>
      <c r="CB23" s="192">
        <v>0</v>
      </c>
      <c r="CC23" s="201">
        <f t="shared" si="0"/>
        <v>39275177.560000002</v>
      </c>
    </row>
    <row r="24" spans="1:81" s="278" customFormat="1" ht="25.5" customHeight="1">
      <c r="A24" s="279" t="s">
        <v>1460</v>
      </c>
      <c r="B24" s="280" t="s">
        <v>6</v>
      </c>
      <c r="C24" s="281" t="s">
        <v>7</v>
      </c>
      <c r="D24" s="282">
        <v>43010</v>
      </c>
      <c r="E24" s="291" t="s">
        <v>359</v>
      </c>
      <c r="F24" s="283" t="s">
        <v>381</v>
      </c>
      <c r="G24" s="284" t="s">
        <v>382</v>
      </c>
      <c r="H24" s="192">
        <v>39511186</v>
      </c>
      <c r="I24" s="192">
        <v>0</v>
      </c>
      <c r="J24" s="192">
        <v>9476526</v>
      </c>
      <c r="K24" s="192">
        <v>849637</v>
      </c>
      <c r="L24" s="192">
        <v>0</v>
      </c>
      <c r="M24" s="192">
        <v>3755335</v>
      </c>
      <c r="N24" s="192">
        <v>1600000</v>
      </c>
      <c r="O24" s="192">
        <v>1048815</v>
      </c>
      <c r="P24" s="192">
        <v>0</v>
      </c>
      <c r="Q24" s="192">
        <v>17122170</v>
      </c>
      <c r="R24" s="192">
        <v>0</v>
      </c>
      <c r="S24" s="192">
        <v>7283764</v>
      </c>
      <c r="T24" s="192">
        <v>7584149</v>
      </c>
      <c r="U24" s="192">
        <v>0</v>
      </c>
      <c r="V24" s="192">
        <v>5000000</v>
      </c>
      <c r="W24" s="192">
        <v>0</v>
      </c>
      <c r="X24" s="192">
        <v>14091698</v>
      </c>
      <c r="Y24" s="192">
        <v>5742895</v>
      </c>
      <c r="Z24" s="192">
        <v>16867093</v>
      </c>
      <c r="AA24" s="192">
        <v>11376998</v>
      </c>
      <c r="AB24" s="192">
        <v>3183526</v>
      </c>
      <c r="AC24" s="192">
        <v>21478600</v>
      </c>
      <c r="AD24" s="192">
        <v>658227</v>
      </c>
      <c r="AE24" s="192">
        <v>7145724</v>
      </c>
      <c r="AF24" s="192">
        <v>111943</v>
      </c>
      <c r="AG24" s="192">
        <v>480394</v>
      </c>
      <c r="AH24" s="192">
        <v>400177.48</v>
      </c>
      <c r="AI24" s="192">
        <v>6925433</v>
      </c>
      <c r="AJ24" s="192">
        <v>950000</v>
      </c>
      <c r="AK24" s="192">
        <v>2468271</v>
      </c>
      <c r="AL24" s="192">
        <v>730000</v>
      </c>
      <c r="AM24" s="192">
        <v>870000</v>
      </c>
      <c r="AN24" s="192">
        <v>1655056</v>
      </c>
      <c r="AO24" s="192">
        <v>0</v>
      </c>
      <c r="AP24" s="192">
        <v>860000</v>
      </c>
      <c r="AQ24" s="192">
        <v>2923014</v>
      </c>
      <c r="AR24" s="192">
        <v>4429571</v>
      </c>
      <c r="AS24" s="192">
        <v>730000</v>
      </c>
      <c r="AT24" s="192">
        <v>914318</v>
      </c>
      <c r="AU24" s="192">
        <v>16797056</v>
      </c>
      <c r="AV24" s="192">
        <v>0</v>
      </c>
      <c r="AW24" s="192">
        <v>800000</v>
      </c>
      <c r="AX24" s="192">
        <v>3870850</v>
      </c>
      <c r="AY24" s="192">
        <v>2901060</v>
      </c>
      <c r="AZ24" s="192">
        <v>101053</v>
      </c>
      <c r="BA24" s="192">
        <v>2214281</v>
      </c>
      <c r="BB24" s="192">
        <v>10635097</v>
      </c>
      <c r="BC24" s="192">
        <v>6697666</v>
      </c>
      <c r="BD24" s="192">
        <v>688770</v>
      </c>
      <c r="BE24" s="192">
        <v>11223136</v>
      </c>
      <c r="BF24" s="192">
        <v>5399782</v>
      </c>
      <c r="BG24" s="192">
        <v>8195282.1600000001</v>
      </c>
      <c r="BH24" s="192">
        <v>0</v>
      </c>
      <c r="BI24" s="192">
        <v>3500000</v>
      </c>
      <c r="BJ24" s="192">
        <v>5035102</v>
      </c>
      <c r="BK24" s="192">
        <v>2000000</v>
      </c>
      <c r="BL24" s="192">
        <v>9088613</v>
      </c>
      <c r="BM24" s="192">
        <v>300000</v>
      </c>
      <c r="BN24" s="192">
        <v>14950259</v>
      </c>
      <c r="BO24" s="192">
        <v>2747039</v>
      </c>
      <c r="BP24" s="192">
        <v>1000000</v>
      </c>
      <c r="BQ24" s="192">
        <v>6259453</v>
      </c>
      <c r="BR24" s="192">
        <v>1432700.01</v>
      </c>
      <c r="BS24" s="192">
        <v>4249225</v>
      </c>
      <c r="BT24" s="192">
        <v>300000</v>
      </c>
      <c r="BU24" s="192">
        <v>0</v>
      </c>
      <c r="BV24" s="192">
        <v>3440223</v>
      </c>
      <c r="BW24" s="192">
        <v>11277395</v>
      </c>
      <c r="BX24" s="192">
        <v>1072980</v>
      </c>
      <c r="BY24" s="192">
        <v>18940617</v>
      </c>
      <c r="BZ24" s="192">
        <v>1172859</v>
      </c>
      <c r="CA24" s="192">
        <v>2324182</v>
      </c>
      <c r="CB24" s="192">
        <v>5553648</v>
      </c>
      <c r="CC24" s="201">
        <f t="shared" si="0"/>
        <v>362392848.64999998</v>
      </c>
    </row>
    <row r="25" spans="1:81" s="278" customFormat="1" ht="25.5" customHeight="1">
      <c r="A25" s="279" t="s">
        <v>1458</v>
      </c>
      <c r="B25" s="280" t="s">
        <v>6</v>
      </c>
      <c r="C25" s="281" t="s">
        <v>7</v>
      </c>
      <c r="D25" s="282">
        <v>41010</v>
      </c>
      <c r="E25" s="281" t="s">
        <v>347</v>
      </c>
      <c r="F25" s="283" t="s">
        <v>383</v>
      </c>
      <c r="G25" s="284" t="s">
        <v>1539</v>
      </c>
      <c r="H25" s="192">
        <v>4588996.05</v>
      </c>
      <c r="I25" s="192">
        <v>2521175</v>
      </c>
      <c r="J25" s="192">
        <v>6276579.5800000001</v>
      </c>
      <c r="K25" s="192">
        <v>830305</v>
      </c>
      <c r="L25" s="192">
        <v>460802.48</v>
      </c>
      <c r="M25" s="192">
        <v>247303.67999999999</v>
      </c>
      <c r="N25" s="192">
        <v>17163818.449999999</v>
      </c>
      <c r="O25" s="192">
        <v>2359946.5</v>
      </c>
      <c r="P25" s="192">
        <v>242814.25</v>
      </c>
      <c r="Q25" s="192">
        <v>5628938.79</v>
      </c>
      <c r="R25" s="192">
        <v>665226</v>
      </c>
      <c r="S25" s="192">
        <v>1196479</v>
      </c>
      <c r="T25" s="192">
        <v>2862469.09</v>
      </c>
      <c r="U25" s="192">
        <v>1566705.1</v>
      </c>
      <c r="V25" s="192">
        <v>96945.4</v>
      </c>
      <c r="W25" s="192">
        <v>621149.75</v>
      </c>
      <c r="X25" s="192">
        <v>364040</v>
      </c>
      <c r="Y25" s="192">
        <v>356442.25</v>
      </c>
      <c r="Z25" s="192">
        <v>2884975.4</v>
      </c>
      <c r="AA25" s="192">
        <v>1658763</v>
      </c>
      <c r="AB25" s="192">
        <v>1027991.62</v>
      </c>
      <c r="AC25" s="192">
        <v>533617.75</v>
      </c>
      <c r="AD25" s="192">
        <v>1866030.1</v>
      </c>
      <c r="AE25" s="192">
        <v>456651.93</v>
      </c>
      <c r="AF25" s="192">
        <v>991704.52</v>
      </c>
      <c r="AG25" s="192">
        <v>142680.5</v>
      </c>
      <c r="AH25" s="192">
        <v>301699</v>
      </c>
      <c r="AI25" s="192">
        <v>30246025.399999999</v>
      </c>
      <c r="AJ25" s="192">
        <v>228442.64</v>
      </c>
      <c r="AK25" s="192">
        <v>95143</v>
      </c>
      <c r="AL25" s="192">
        <v>148790</v>
      </c>
      <c r="AM25" s="192">
        <v>172312</v>
      </c>
      <c r="AN25" s="192">
        <v>529101</v>
      </c>
      <c r="AO25" s="192">
        <v>188851.25</v>
      </c>
      <c r="AP25" s="192">
        <v>85682.35</v>
      </c>
      <c r="AQ25" s="192">
        <v>463881.35</v>
      </c>
      <c r="AR25" s="192">
        <v>353055.25</v>
      </c>
      <c r="AS25" s="192">
        <v>300422</v>
      </c>
      <c r="AT25" s="192">
        <v>215553</v>
      </c>
      <c r="AU25" s="192">
        <v>3021023.75</v>
      </c>
      <c r="AV25" s="192">
        <v>216864.43</v>
      </c>
      <c r="AW25" s="192">
        <v>245655.7</v>
      </c>
      <c r="AX25" s="192">
        <v>389471</v>
      </c>
      <c r="AY25" s="192">
        <v>262721.44</v>
      </c>
      <c r="AZ25" s="192">
        <v>77926</v>
      </c>
      <c r="BA25" s="192">
        <v>226108</v>
      </c>
      <c r="BB25" s="192">
        <v>4309151.95</v>
      </c>
      <c r="BC25" s="192">
        <v>260810.5</v>
      </c>
      <c r="BD25" s="192">
        <v>994418.25</v>
      </c>
      <c r="BE25" s="192">
        <v>205186.2</v>
      </c>
      <c r="BF25" s="192">
        <v>676830</v>
      </c>
      <c r="BG25" s="192">
        <v>2471284</v>
      </c>
      <c r="BH25" s="192">
        <v>705365.5</v>
      </c>
      <c r="BI25" s="192">
        <v>1754599.85</v>
      </c>
      <c r="BJ25" s="192">
        <v>691830.14</v>
      </c>
      <c r="BK25" s="192">
        <v>60224</v>
      </c>
      <c r="BL25" s="192">
        <v>82270</v>
      </c>
      <c r="BM25" s="192">
        <v>3260827.75</v>
      </c>
      <c r="BN25" s="192">
        <v>2000833.25</v>
      </c>
      <c r="BO25" s="192">
        <v>197988</v>
      </c>
      <c r="BP25" s="192">
        <v>227834.5</v>
      </c>
      <c r="BQ25" s="192">
        <v>527295</v>
      </c>
      <c r="BR25" s="192">
        <v>475526</v>
      </c>
      <c r="BS25" s="192">
        <v>164921</v>
      </c>
      <c r="BT25" s="192">
        <v>11261965.08</v>
      </c>
      <c r="BU25" s="192">
        <v>234693.25</v>
      </c>
      <c r="BV25" s="192">
        <v>598954</v>
      </c>
      <c r="BW25" s="192">
        <v>410669.75</v>
      </c>
      <c r="BX25" s="192">
        <v>503069.61</v>
      </c>
      <c r="BY25" s="192">
        <v>4599303.76</v>
      </c>
      <c r="BZ25" s="192">
        <v>384112.35</v>
      </c>
      <c r="CA25" s="192">
        <v>174172</v>
      </c>
      <c r="CB25" s="192">
        <v>268947.13</v>
      </c>
      <c r="CC25" s="201">
        <f t="shared" si="0"/>
        <v>132884362.56999998</v>
      </c>
    </row>
    <row r="26" spans="1:81" s="278" customFormat="1" ht="25.5" customHeight="1">
      <c r="A26" s="279" t="s">
        <v>1459</v>
      </c>
      <c r="B26" s="280" t="s">
        <v>6</v>
      </c>
      <c r="C26" s="281" t="s">
        <v>7</v>
      </c>
      <c r="D26" s="282">
        <v>42010</v>
      </c>
      <c r="E26" s="281" t="s">
        <v>350</v>
      </c>
      <c r="F26" s="283" t="s">
        <v>384</v>
      </c>
      <c r="G26" s="284" t="s">
        <v>1489</v>
      </c>
      <c r="H26" s="192">
        <v>18981791.649999999</v>
      </c>
      <c r="I26" s="192">
        <v>8640942.75</v>
      </c>
      <c r="J26" s="192">
        <v>8747847.9600000009</v>
      </c>
      <c r="K26" s="192">
        <v>693014.98</v>
      </c>
      <c r="L26" s="192">
        <v>875612.27</v>
      </c>
      <c r="M26" s="192">
        <v>208670.54</v>
      </c>
      <c r="N26" s="192">
        <v>19758009.77</v>
      </c>
      <c r="O26" s="192">
        <v>0</v>
      </c>
      <c r="P26" s="192">
        <v>306246.25</v>
      </c>
      <c r="Q26" s="192">
        <v>9978738.8300000001</v>
      </c>
      <c r="R26" s="192">
        <v>132741.07999999999</v>
      </c>
      <c r="S26" s="192">
        <v>722864.25</v>
      </c>
      <c r="T26" s="192">
        <v>6542622</v>
      </c>
      <c r="U26" s="192">
        <v>7837614.29</v>
      </c>
      <c r="V26" s="192">
        <v>12868.84</v>
      </c>
      <c r="W26" s="192">
        <v>4626913.2699999996</v>
      </c>
      <c r="X26" s="192">
        <v>0</v>
      </c>
      <c r="Y26" s="192">
        <v>32083.91</v>
      </c>
      <c r="Z26" s="192">
        <v>82032874.629999995</v>
      </c>
      <c r="AA26" s="192">
        <v>2184025.86</v>
      </c>
      <c r="AB26" s="192">
        <v>394434.12</v>
      </c>
      <c r="AC26" s="192">
        <v>1794522</v>
      </c>
      <c r="AD26" s="192">
        <v>69278.5</v>
      </c>
      <c r="AE26" s="192">
        <v>31148.5</v>
      </c>
      <c r="AF26" s="192">
        <v>4724692.5</v>
      </c>
      <c r="AG26" s="192">
        <v>444.25</v>
      </c>
      <c r="AH26" s="192">
        <v>225460</v>
      </c>
      <c r="AI26" s="192">
        <v>41701248.310000002</v>
      </c>
      <c r="AJ26" s="192">
        <v>104740.24</v>
      </c>
      <c r="AK26" s="192">
        <v>9168</v>
      </c>
      <c r="AL26" s="192">
        <v>10024</v>
      </c>
      <c r="AM26" s="192">
        <v>45863</v>
      </c>
      <c r="AN26" s="192">
        <v>0</v>
      </c>
      <c r="AO26" s="192">
        <v>287127.5</v>
      </c>
      <c r="AP26" s="192">
        <v>14000</v>
      </c>
      <c r="AQ26" s="192">
        <v>304421.05</v>
      </c>
      <c r="AR26" s="192">
        <v>115214.05</v>
      </c>
      <c r="AS26" s="192">
        <v>69163.820000000007</v>
      </c>
      <c r="AT26" s="192">
        <v>152407.64000000001</v>
      </c>
      <c r="AU26" s="192">
        <v>2987901.61</v>
      </c>
      <c r="AV26" s="192">
        <v>29572</v>
      </c>
      <c r="AW26" s="192">
        <v>48580</v>
      </c>
      <c r="AX26" s="192">
        <v>64915.31</v>
      </c>
      <c r="AY26" s="192">
        <v>134457.13</v>
      </c>
      <c r="AZ26" s="192">
        <v>63277</v>
      </c>
      <c r="BA26" s="192">
        <v>69000</v>
      </c>
      <c r="BB26" s="192">
        <v>18691941.25</v>
      </c>
      <c r="BC26" s="192">
        <v>247679</v>
      </c>
      <c r="BD26" s="192">
        <v>270619.75</v>
      </c>
      <c r="BE26" s="192">
        <v>62813.83</v>
      </c>
      <c r="BF26" s="192">
        <v>2747450</v>
      </c>
      <c r="BG26" s="192">
        <v>618010</v>
      </c>
      <c r="BH26" s="192">
        <v>4026461.05</v>
      </c>
      <c r="BI26" s="192">
        <v>0</v>
      </c>
      <c r="BJ26" s="192">
        <v>578879</v>
      </c>
      <c r="BK26" s="192">
        <v>63802</v>
      </c>
      <c r="BL26" s="192">
        <v>49383</v>
      </c>
      <c r="BM26" s="192">
        <v>19749797.739999998</v>
      </c>
      <c r="BN26" s="192">
        <v>4665634.95</v>
      </c>
      <c r="BO26" s="192">
        <v>108733</v>
      </c>
      <c r="BP26" s="192">
        <v>0</v>
      </c>
      <c r="BQ26" s="192">
        <v>170205</v>
      </c>
      <c r="BR26" s="192">
        <v>0</v>
      </c>
      <c r="BS26" s="192">
        <v>0</v>
      </c>
      <c r="BT26" s="192">
        <v>7863911.3099999996</v>
      </c>
      <c r="BU26" s="192">
        <v>431329.25</v>
      </c>
      <c r="BV26" s="192">
        <v>464370</v>
      </c>
      <c r="BW26" s="192">
        <v>834642.25</v>
      </c>
      <c r="BX26" s="192">
        <v>419421.35</v>
      </c>
      <c r="BY26" s="192">
        <v>24096215.899999999</v>
      </c>
      <c r="BZ26" s="192">
        <v>396439</v>
      </c>
      <c r="CA26" s="192">
        <v>180313</v>
      </c>
      <c r="CB26" s="192">
        <v>88402.53</v>
      </c>
      <c r="CC26" s="201">
        <f t="shared" si="0"/>
        <v>312592997.81999999</v>
      </c>
    </row>
    <row r="27" spans="1:81" s="278" customFormat="1" ht="25.5" customHeight="1">
      <c r="A27" s="279" t="s">
        <v>1460</v>
      </c>
      <c r="B27" s="280" t="s">
        <v>6</v>
      </c>
      <c r="C27" s="281" t="s">
        <v>7</v>
      </c>
      <c r="D27" s="282">
        <v>41010</v>
      </c>
      <c r="E27" s="281" t="s">
        <v>347</v>
      </c>
      <c r="F27" s="283" t="s">
        <v>385</v>
      </c>
      <c r="G27" s="284" t="s">
        <v>1540</v>
      </c>
      <c r="H27" s="192">
        <v>0</v>
      </c>
      <c r="I27" s="192">
        <v>0</v>
      </c>
      <c r="J27" s="192">
        <v>0</v>
      </c>
      <c r="K27" s="192">
        <v>-133537.88</v>
      </c>
      <c r="L27" s="192">
        <v>-465796.42</v>
      </c>
      <c r="M27" s="192">
        <v>0</v>
      </c>
      <c r="N27" s="192">
        <v>0</v>
      </c>
      <c r="O27" s="192">
        <v>0</v>
      </c>
      <c r="P27" s="192">
        <v>0</v>
      </c>
      <c r="Q27" s="192">
        <v>0</v>
      </c>
      <c r="R27" s="192">
        <v>0</v>
      </c>
      <c r="S27" s="192">
        <v>0</v>
      </c>
      <c r="T27" s="192">
        <v>-3151553.68</v>
      </c>
      <c r="U27" s="192">
        <v>-1215097.03</v>
      </c>
      <c r="V27" s="192">
        <v>0</v>
      </c>
      <c r="W27" s="192">
        <v>0</v>
      </c>
      <c r="X27" s="192">
        <v>0</v>
      </c>
      <c r="Y27" s="192">
        <v>0</v>
      </c>
      <c r="Z27" s="192">
        <v>-9929458.8499999996</v>
      </c>
      <c r="AA27" s="192">
        <v>-2555935.34</v>
      </c>
      <c r="AB27" s="192">
        <v>0</v>
      </c>
      <c r="AC27" s="192">
        <v>0</v>
      </c>
      <c r="AD27" s="192">
        <v>-4104.8500000000004</v>
      </c>
      <c r="AE27" s="192">
        <v>0</v>
      </c>
      <c r="AF27" s="192">
        <v>0</v>
      </c>
      <c r="AG27" s="192">
        <v>0</v>
      </c>
      <c r="AH27" s="192">
        <v>0</v>
      </c>
      <c r="AI27" s="192">
        <v>0</v>
      </c>
      <c r="AJ27" s="192">
        <v>0</v>
      </c>
      <c r="AK27" s="192">
        <v>0</v>
      </c>
      <c r="AL27" s="192">
        <v>0</v>
      </c>
      <c r="AM27" s="192">
        <v>0</v>
      </c>
      <c r="AN27" s="192">
        <v>0</v>
      </c>
      <c r="AO27" s="192">
        <v>-70107.039999999994</v>
      </c>
      <c r="AP27" s="192">
        <v>0</v>
      </c>
      <c r="AQ27" s="192">
        <v>-52412.66</v>
      </c>
      <c r="AR27" s="192">
        <v>0</v>
      </c>
      <c r="AS27" s="192">
        <v>0</v>
      </c>
      <c r="AT27" s="192">
        <v>0</v>
      </c>
      <c r="AU27" s="192">
        <v>-797024.56</v>
      </c>
      <c r="AV27" s="192">
        <v>0</v>
      </c>
      <c r="AW27" s="192">
        <v>0</v>
      </c>
      <c r="AX27" s="192">
        <v>-46717.61</v>
      </c>
      <c r="AY27" s="192">
        <v>0</v>
      </c>
      <c r="AZ27" s="192">
        <v>0</v>
      </c>
      <c r="BA27" s="192">
        <v>0</v>
      </c>
      <c r="BB27" s="192">
        <v>0</v>
      </c>
      <c r="BC27" s="192">
        <v>0</v>
      </c>
      <c r="BD27" s="192">
        <v>-17632.75</v>
      </c>
      <c r="BE27" s="192">
        <v>0</v>
      </c>
      <c r="BF27" s="192">
        <v>0</v>
      </c>
      <c r="BG27" s="192">
        <v>0</v>
      </c>
      <c r="BH27" s="192">
        <v>-7467</v>
      </c>
      <c r="BI27" s="192">
        <v>0</v>
      </c>
      <c r="BJ27" s="192">
        <v>0</v>
      </c>
      <c r="BK27" s="192">
        <v>0</v>
      </c>
      <c r="BL27" s="192">
        <v>-228.2</v>
      </c>
      <c r="BM27" s="192">
        <v>-7446417.9000000004</v>
      </c>
      <c r="BN27" s="192">
        <v>0</v>
      </c>
      <c r="BO27" s="192">
        <v>0</v>
      </c>
      <c r="BP27" s="192">
        <v>0</v>
      </c>
      <c r="BQ27" s="192">
        <v>0</v>
      </c>
      <c r="BR27" s="192">
        <v>-38416.74</v>
      </c>
      <c r="BS27" s="192">
        <v>-2483.35</v>
      </c>
      <c r="BT27" s="192">
        <v>0</v>
      </c>
      <c r="BU27" s="192">
        <v>0</v>
      </c>
      <c r="BV27" s="192">
        <v>0</v>
      </c>
      <c r="BW27" s="192">
        <v>-234759.85</v>
      </c>
      <c r="BX27" s="192">
        <v>-79571.820000000007</v>
      </c>
      <c r="BY27" s="192">
        <v>-9918933.3100000005</v>
      </c>
      <c r="BZ27" s="192">
        <v>-221617.54</v>
      </c>
      <c r="CA27" s="192">
        <v>0</v>
      </c>
      <c r="CB27" s="192">
        <v>0</v>
      </c>
      <c r="CC27" s="201">
        <f t="shared" si="0"/>
        <v>-36389274.379999995</v>
      </c>
    </row>
    <row r="28" spans="1:81" s="278" customFormat="1" ht="25.5" customHeight="1">
      <c r="A28" s="279" t="s">
        <v>1460</v>
      </c>
      <c r="B28" s="280" t="s">
        <v>6</v>
      </c>
      <c r="C28" s="281" t="s">
        <v>7</v>
      </c>
      <c r="D28" s="282">
        <v>42010</v>
      </c>
      <c r="E28" s="281" t="s">
        <v>350</v>
      </c>
      <c r="F28" s="283" t="s">
        <v>386</v>
      </c>
      <c r="G28" s="284" t="s">
        <v>1541</v>
      </c>
      <c r="H28" s="192">
        <v>0</v>
      </c>
      <c r="I28" s="192">
        <v>0</v>
      </c>
      <c r="J28" s="192">
        <v>0</v>
      </c>
      <c r="K28" s="192">
        <v>9907.33</v>
      </c>
      <c r="L28" s="192">
        <v>0</v>
      </c>
      <c r="M28" s="192">
        <v>0</v>
      </c>
      <c r="N28" s="192">
        <v>0</v>
      </c>
      <c r="O28" s="192">
        <v>0</v>
      </c>
      <c r="P28" s="192">
        <v>0</v>
      </c>
      <c r="Q28" s="192">
        <v>0</v>
      </c>
      <c r="R28" s="192">
        <v>0</v>
      </c>
      <c r="S28" s="192">
        <v>0</v>
      </c>
      <c r="T28" s="192">
        <v>1012613</v>
      </c>
      <c r="U28" s="192">
        <v>61874.25</v>
      </c>
      <c r="V28" s="192">
        <v>0</v>
      </c>
      <c r="W28" s="192">
        <v>0</v>
      </c>
      <c r="X28" s="192">
        <v>0</v>
      </c>
      <c r="Y28" s="192">
        <v>0</v>
      </c>
      <c r="Z28" s="192">
        <v>0</v>
      </c>
      <c r="AA28" s="192">
        <v>168613</v>
      </c>
      <c r="AB28" s="192">
        <v>0</v>
      </c>
      <c r="AC28" s="192">
        <v>0</v>
      </c>
      <c r="AD28" s="192">
        <v>2667</v>
      </c>
      <c r="AE28" s="192">
        <v>0</v>
      </c>
      <c r="AF28" s="192">
        <v>0</v>
      </c>
      <c r="AG28" s="192">
        <v>0</v>
      </c>
      <c r="AH28" s="192">
        <v>0</v>
      </c>
      <c r="AI28" s="192">
        <v>0</v>
      </c>
      <c r="AJ28" s="192">
        <v>0</v>
      </c>
      <c r="AK28" s="192">
        <v>0</v>
      </c>
      <c r="AL28" s="192">
        <v>0</v>
      </c>
      <c r="AM28" s="192">
        <v>0</v>
      </c>
      <c r="AN28" s="192">
        <v>0</v>
      </c>
      <c r="AO28" s="192">
        <v>6756.06</v>
      </c>
      <c r="AP28" s="192">
        <v>0</v>
      </c>
      <c r="AQ28" s="192">
        <v>23031.56</v>
      </c>
      <c r="AR28" s="192">
        <v>0</v>
      </c>
      <c r="AS28" s="192">
        <v>0</v>
      </c>
      <c r="AT28" s="192">
        <v>0</v>
      </c>
      <c r="AU28" s="192">
        <v>0</v>
      </c>
      <c r="AV28" s="192">
        <v>0</v>
      </c>
      <c r="AW28" s="192">
        <v>0</v>
      </c>
      <c r="AX28" s="192">
        <v>123086.29</v>
      </c>
      <c r="AY28" s="192">
        <v>0</v>
      </c>
      <c r="AZ28" s="192">
        <v>0</v>
      </c>
      <c r="BA28" s="192">
        <v>0</v>
      </c>
      <c r="BB28" s="192">
        <v>0</v>
      </c>
      <c r="BC28" s="192">
        <v>0</v>
      </c>
      <c r="BD28" s="192">
        <v>-10759.96</v>
      </c>
      <c r="BE28" s="192">
        <v>0</v>
      </c>
      <c r="BF28" s="192">
        <v>0</v>
      </c>
      <c r="BG28" s="192">
        <v>0</v>
      </c>
      <c r="BH28" s="192">
        <v>0</v>
      </c>
      <c r="BI28" s="192">
        <v>0</v>
      </c>
      <c r="BJ28" s="192">
        <v>0</v>
      </c>
      <c r="BK28" s="192">
        <v>0</v>
      </c>
      <c r="BL28" s="192">
        <v>10402.209999999999</v>
      </c>
      <c r="BM28" s="192">
        <v>462395.68</v>
      </c>
      <c r="BN28" s="192">
        <v>0</v>
      </c>
      <c r="BO28" s="192">
        <v>0</v>
      </c>
      <c r="BP28" s="192">
        <v>0</v>
      </c>
      <c r="BQ28" s="192">
        <v>0</v>
      </c>
      <c r="BR28" s="192">
        <v>0</v>
      </c>
      <c r="BS28" s="192">
        <v>0</v>
      </c>
      <c r="BT28" s="192">
        <v>0</v>
      </c>
      <c r="BU28" s="192">
        <v>12586.5</v>
      </c>
      <c r="BV28" s="192">
        <v>0</v>
      </c>
      <c r="BW28" s="192">
        <v>131737.39000000001</v>
      </c>
      <c r="BX28" s="192">
        <v>60072.959999999999</v>
      </c>
      <c r="BY28" s="192">
        <v>277464.2</v>
      </c>
      <c r="BZ28" s="192">
        <v>0</v>
      </c>
      <c r="CA28" s="192">
        <v>50757</v>
      </c>
      <c r="CB28" s="192">
        <v>0</v>
      </c>
      <c r="CC28" s="201">
        <f t="shared" si="0"/>
        <v>2403204.4700000002</v>
      </c>
    </row>
    <row r="29" spans="1:81" s="278" customFormat="1" ht="25.5" customHeight="1">
      <c r="A29" s="279" t="s">
        <v>1460</v>
      </c>
      <c r="B29" s="280" t="s">
        <v>6</v>
      </c>
      <c r="C29" s="281" t="s">
        <v>7</v>
      </c>
      <c r="D29" s="282">
        <v>41010</v>
      </c>
      <c r="E29" s="281" t="s">
        <v>347</v>
      </c>
      <c r="F29" s="283" t="s">
        <v>387</v>
      </c>
      <c r="G29" s="284" t="s">
        <v>388</v>
      </c>
      <c r="H29" s="192">
        <v>0</v>
      </c>
      <c r="I29" s="192">
        <v>0</v>
      </c>
      <c r="J29" s="192">
        <v>0</v>
      </c>
      <c r="K29" s="192">
        <v>0</v>
      </c>
      <c r="L29" s="192">
        <v>0</v>
      </c>
      <c r="M29" s="192">
        <v>5093956.43</v>
      </c>
      <c r="N29" s="192">
        <v>0</v>
      </c>
      <c r="O29" s="192">
        <v>0</v>
      </c>
      <c r="P29" s="192">
        <v>0</v>
      </c>
      <c r="Q29" s="192">
        <v>0</v>
      </c>
      <c r="R29" s="192">
        <v>0</v>
      </c>
      <c r="S29" s="192">
        <v>0</v>
      </c>
      <c r="T29" s="192">
        <v>0</v>
      </c>
      <c r="U29" s="192">
        <v>0</v>
      </c>
      <c r="V29" s="192">
        <v>0</v>
      </c>
      <c r="W29" s="192">
        <v>0</v>
      </c>
      <c r="X29" s="192">
        <v>0</v>
      </c>
      <c r="Y29" s="192">
        <v>0</v>
      </c>
      <c r="Z29" s="192">
        <v>0</v>
      </c>
      <c r="AA29" s="192">
        <v>0</v>
      </c>
      <c r="AB29" s="192">
        <v>0</v>
      </c>
      <c r="AC29" s="192">
        <v>0</v>
      </c>
      <c r="AD29" s="192">
        <v>0</v>
      </c>
      <c r="AE29" s="192">
        <v>0</v>
      </c>
      <c r="AF29" s="192">
        <v>0</v>
      </c>
      <c r="AG29" s="192">
        <v>0</v>
      </c>
      <c r="AH29" s="192">
        <v>1646974.28</v>
      </c>
      <c r="AI29" s="192">
        <v>0</v>
      </c>
      <c r="AJ29" s="192">
        <v>0</v>
      </c>
      <c r="AK29" s="192">
        <v>0</v>
      </c>
      <c r="AL29" s="192">
        <v>0</v>
      </c>
      <c r="AM29" s="192">
        <v>0</v>
      </c>
      <c r="AN29" s="192">
        <v>0</v>
      </c>
      <c r="AO29" s="192">
        <v>0</v>
      </c>
      <c r="AP29" s="192">
        <v>0</v>
      </c>
      <c r="AQ29" s="192">
        <v>0</v>
      </c>
      <c r="AR29" s="192">
        <v>0</v>
      </c>
      <c r="AS29" s="192">
        <v>0</v>
      </c>
      <c r="AT29" s="192">
        <v>0</v>
      </c>
      <c r="AU29" s="192">
        <v>0</v>
      </c>
      <c r="AV29" s="192">
        <v>0</v>
      </c>
      <c r="AW29" s="192">
        <v>0</v>
      </c>
      <c r="AX29" s="192">
        <v>0</v>
      </c>
      <c r="AY29" s="192">
        <v>0</v>
      </c>
      <c r="AZ29" s="192">
        <v>0</v>
      </c>
      <c r="BA29" s="192">
        <v>0</v>
      </c>
      <c r="BB29" s="192">
        <v>0</v>
      </c>
      <c r="BC29" s="192">
        <v>0</v>
      </c>
      <c r="BD29" s="192">
        <v>0</v>
      </c>
      <c r="BE29" s="192">
        <v>8400</v>
      </c>
      <c r="BF29" s="192">
        <v>0</v>
      </c>
      <c r="BG29" s="192">
        <v>0</v>
      </c>
      <c r="BH29" s="192">
        <v>0</v>
      </c>
      <c r="BI29" s="192">
        <v>977176.75</v>
      </c>
      <c r="BJ29" s="192">
        <v>0</v>
      </c>
      <c r="BK29" s="192">
        <v>0</v>
      </c>
      <c r="BL29" s="192">
        <v>0</v>
      </c>
      <c r="BM29" s="192">
        <v>1144623.93</v>
      </c>
      <c r="BN29" s="192">
        <v>0</v>
      </c>
      <c r="BO29" s="192">
        <v>0</v>
      </c>
      <c r="BP29" s="192">
        <v>0</v>
      </c>
      <c r="BQ29" s="192">
        <v>0</v>
      </c>
      <c r="BR29" s="192">
        <v>0</v>
      </c>
      <c r="BS29" s="192">
        <v>0</v>
      </c>
      <c r="BT29" s="192">
        <v>0</v>
      </c>
      <c r="BU29" s="192">
        <v>0</v>
      </c>
      <c r="BV29" s="192">
        <v>0</v>
      </c>
      <c r="BW29" s="192">
        <v>0</v>
      </c>
      <c r="BX29" s="192">
        <v>0</v>
      </c>
      <c r="BY29" s="192">
        <v>0</v>
      </c>
      <c r="BZ29" s="192">
        <v>0</v>
      </c>
      <c r="CA29" s="192">
        <v>0</v>
      </c>
      <c r="CB29" s="192">
        <v>0</v>
      </c>
      <c r="CC29" s="201">
        <f t="shared" si="0"/>
        <v>8871131.3900000006</v>
      </c>
    </row>
    <row r="30" spans="1:81" s="278" customFormat="1" ht="25.5" customHeight="1">
      <c r="A30" s="279" t="s">
        <v>1460</v>
      </c>
      <c r="B30" s="280" t="s">
        <v>6</v>
      </c>
      <c r="C30" s="281" t="s">
        <v>7</v>
      </c>
      <c r="D30" s="282">
        <v>42010</v>
      </c>
      <c r="E30" s="281" t="s">
        <v>350</v>
      </c>
      <c r="F30" s="283" t="s">
        <v>389</v>
      </c>
      <c r="G30" s="284" t="s">
        <v>390</v>
      </c>
      <c r="H30" s="192">
        <v>0</v>
      </c>
      <c r="I30" s="192">
        <v>0</v>
      </c>
      <c r="J30" s="192">
        <v>0</v>
      </c>
      <c r="K30" s="192">
        <v>0</v>
      </c>
      <c r="L30" s="192">
        <v>0</v>
      </c>
      <c r="M30" s="192">
        <v>0</v>
      </c>
      <c r="N30" s="192">
        <v>0</v>
      </c>
      <c r="O30" s="192">
        <v>0</v>
      </c>
      <c r="P30" s="192">
        <v>0</v>
      </c>
      <c r="Q30" s="192">
        <v>0</v>
      </c>
      <c r="R30" s="192">
        <v>0</v>
      </c>
      <c r="S30" s="192">
        <v>0</v>
      </c>
      <c r="T30" s="192">
        <v>0</v>
      </c>
      <c r="U30" s="192">
        <v>0</v>
      </c>
      <c r="V30" s="192">
        <v>0</v>
      </c>
      <c r="W30" s="192">
        <v>0</v>
      </c>
      <c r="X30" s="192">
        <v>0</v>
      </c>
      <c r="Y30" s="192">
        <v>0</v>
      </c>
      <c r="Z30" s="192">
        <v>0</v>
      </c>
      <c r="AA30" s="192">
        <v>162987.04</v>
      </c>
      <c r="AB30" s="192">
        <v>114498.17</v>
      </c>
      <c r="AC30" s="192">
        <v>0</v>
      </c>
      <c r="AD30" s="192">
        <v>74881.149999999994</v>
      </c>
      <c r="AE30" s="192">
        <v>412353.74</v>
      </c>
      <c r="AF30" s="192">
        <v>90914.880000000005</v>
      </c>
      <c r="AG30" s="192">
        <v>0</v>
      </c>
      <c r="AH30" s="192">
        <v>134994.85999999999</v>
      </c>
      <c r="AI30" s="192">
        <v>0</v>
      </c>
      <c r="AJ30" s="192">
        <v>0</v>
      </c>
      <c r="AK30" s="192">
        <v>0</v>
      </c>
      <c r="AL30" s="192">
        <v>0</v>
      </c>
      <c r="AM30" s="192">
        <v>0</v>
      </c>
      <c r="AN30" s="192">
        <v>0</v>
      </c>
      <c r="AO30" s="192">
        <v>0</v>
      </c>
      <c r="AP30" s="192">
        <v>0</v>
      </c>
      <c r="AQ30" s="192">
        <v>0</v>
      </c>
      <c r="AR30" s="192">
        <v>0</v>
      </c>
      <c r="AS30" s="192">
        <v>0</v>
      </c>
      <c r="AT30" s="192">
        <v>0</v>
      </c>
      <c r="AU30" s="192">
        <v>0</v>
      </c>
      <c r="AV30" s="192">
        <v>0</v>
      </c>
      <c r="AW30" s="192">
        <v>0</v>
      </c>
      <c r="AX30" s="192">
        <v>0</v>
      </c>
      <c r="AY30" s="192">
        <v>0</v>
      </c>
      <c r="AZ30" s="192">
        <v>0</v>
      </c>
      <c r="BA30" s="192">
        <v>0</v>
      </c>
      <c r="BB30" s="192">
        <v>0</v>
      </c>
      <c r="BC30" s="192">
        <v>0</v>
      </c>
      <c r="BD30" s="192">
        <v>0</v>
      </c>
      <c r="BE30" s="192">
        <v>0</v>
      </c>
      <c r="BF30" s="192">
        <v>0</v>
      </c>
      <c r="BG30" s="192">
        <v>0</v>
      </c>
      <c r="BH30" s="192">
        <v>0</v>
      </c>
      <c r="BI30" s="192">
        <v>0</v>
      </c>
      <c r="BJ30" s="192">
        <v>0</v>
      </c>
      <c r="BK30" s="192">
        <v>0</v>
      </c>
      <c r="BL30" s="192">
        <v>0</v>
      </c>
      <c r="BM30" s="192">
        <v>0</v>
      </c>
      <c r="BN30" s="192">
        <v>0</v>
      </c>
      <c r="BO30" s="192">
        <v>0</v>
      </c>
      <c r="BP30" s="192">
        <v>0</v>
      </c>
      <c r="BQ30" s="192">
        <v>0</v>
      </c>
      <c r="BR30" s="192">
        <v>0</v>
      </c>
      <c r="BS30" s="192">
        <v>0</v>
      </c>
      <c r="BT30" s="192">
        <v>0</v>
      </c>
      <c r="BU30" s="192">
        <v>862967.5</v>
      </c>
      <c r="BV30" s="192">
        <v>532013.80000000005</v>
      </c>
      <c r="BW30" s="192">
        <v>1600500.8</v>
      </c>
      <c r="BX30" s="192">
        <v>2066283</v>
      </c>
      <c r="BY30" s="192">
        <v>842539.78</v>
      </c>
      <c r="BZ30" s="192">
        <v>1399360</v>
      </c>
      <c r="CA30" s="192">
        <v>0</v>
      </c>
      <c r="CB30" s="192">
        <v>192423.5</v>
      </c>
      <c r="CC30" s="201">
        <f t="shared" si="0"/>
        <v>8486718.2199999988</v>
      </c>
    </row>
    <row r="31" spans="1:81" s="278" customFormat="1" ht="25.5" customHeight="1">
      <c r="A31" s="279" t="s">
        <v>1460</v>
      </c>
      <c r="B31" s="280" t="s">
        <v>6</v>
      </c>
      <c r="C31" s="281" t="s">
        <v>7</v>
      </c>
      <c r="D31" s="282">
        <v>43010</v>
      </c>
      <c r="E31" s="291" t="s">
        <v>359</v>
      </c>
      <c r="F31" s="283" t="s">
        <v>391</v>
      </c>
      <c r="G31" s="284" t="s">
        <v>392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192">
        <v>0</v>
      </c>
      <c r="T31" s="192">
        <v>0</v>
      </c>
      <c r="U31" s="192">
        <v>0</v>
      </c>
      <c r="V31" s="192">
        <v>0</v>
      </c>
      <c r="W31" s="192">
        <v>0</v>
      </c>
      <c r="X31" s="192">
        <v>0</v>
      </c>
      <c r="Y31" s="192">
        <v>-69889</v>
      </c>
      <c r="Z31" s="192">
        <v>0</v>
      </c>
      <c r="AA31" s="192">
        <v>0</v>
      </c>
      <c r="AB31" s="192">
        <v>0</v>
      </c>
      <c r="AC31" s="192">
        <v>2493357.69</v>
      </c>
      <c r="AD31" s="192">
        <v>-487222.29</v>
      </c>
      <c r="AE31" s="192">
        <v>0</v>
      </c>
      <c r="AF31" s="192">
        <v>-955148.15</v>
      </c>
      <c r="AG31" s="192">
        <v>-7667157.5</v>
      </c>
      <c r="AH31" s="192">
        <v>0</v>
      </c>
      <c r="AI31" s="192">
        <v>0</v>
      </c>
      <c r="AJ31" s="192">
        <v>0</v>
      </c>
      <c r="AK31" s="192">
        <v>0</v>
      </c>
      <c r="AL31" s="192">
        <v>0</v>
      </c>
      <c r="AM31" s="192">
        <v>0</v>
      </c>
      <c r="AN31" s="192">
        <v>0</v>
      </c>
      <c r="AO31" s="192">
        <v>-156562</v>
      </c>
      <c r="AP31" s="192">
        <v>0</v>
      </c>
      <c r="AQ31" s="192">
        <v>0</v>
      </c>
      <c r="AR31" s="192">
        <v>0</v>
      </c>
      <c r="AS31" s="192">
        <v>0</v>
      </c>
      <c r="AT31" s="192">
        <v>-60947.28</v>
      </c>
      <c r="AU31" s="192">
        <v>0</v>
      </c>
      <c r="AV31" s="192">
        <v>0</v>
      </c>
      <c r="AW31" s="192">
        <v>0</v>
      </c>
      <c r="AX31" s="192">
        <v>0</v>
      </c>
      <c r="AY31" s="192">
        <v>0</v>
      </c>
      <c r="AZ31" s="192">
        <v>0</v>
      </c>
      <c r="BA31" s="192">
        <v>-11280</v>
      </c>
      <c r="BB31" s="192">
        <v>0</v>
      </c>
      <c r="BC31" s="192">
        <v>-273343</v>
      </c>
      <c r="BD31" s="192">
        <v>-180780</v>
      </c>
      <c r="BE31" s="192">
        <v>0</v>
      </c>
      <c r="BF31" s="192">
        <v>0</v>
      </c>
      <c r="BG31" s="192">
        <v>-334311</v>
      </c>
      <c r="BH31" s="192">
        <v>0</v>
      </c>
      <c r="BI31" s="192">
        <v>-184800.5</v>
      </c>
      <c r="BJ31" s="192">
        <v>0</v>
      </c>
      <c r="BK31" s="192">
        <v>0</v>
      </c>
      <c r="BL31" s="192">
        <v>0</v>
      </c>
      <c r="BM31" s="192">
        <v>0</v>
      </c>
      <c r="BN31" s="192">
        <v>0</v>
      </c>
      <c r="BO31" s="192">
        <v>0</v>
      </c>
      <c r="BP31" s="192">
        <v>0</v>
      </c>
      <c r="BQ31" s="192">
        <v>0</v>
      </c>
      <c r="BR31" s="192">
        <v>0</v>
      </c>
      <c r="BS31" s="192">
        <v>0</v>
      </c>
      <c r="BT31" s="192">
        <v>0</v>
      </c>
      <c r="BU31" s="192">
        <v>0</v>
      </c>
      <c r="BV31" s="192">
        <v>0</v>
      </c>
      <c r="BW31" s="192">
        <v>-23922.5</v>
      </c>
      <c r="BX31" s="192">
        <v>0</v>
      </c>
      <c r="BY31" s="192">
        <v>0</v>
      </c>
      <c r="BZ31" s="192">
        <v>0</v>
      </c>
      <c r="CA31" s="192">
        <v>0</v>
      </c>
      <c r="CB31" s="192">
        <v>0</v>
      </c>
      <c r="CC31" s="201">
        <f t="shared" si="0"/>
        <v>-7912005.5300000003</v>
      </c>
    </row>
    <row r="32" spans="1:81" s="278" customFormat="1" ht="25.5" customHeight="1">
      <c r="A32" s="279" t="s">
        <v>1460</v>
      </c>
      <c r="B32" s="280" t="s">
        <v>6</v>
      </c>
      <c r="C32" s="281" t="s">
        <v>7</v>
      </c>
      <c r="D32" s="282">
        <v>43010</v>
      </c>
      <c r="E32" s="291" t="s">
        <v>359</v>
      </c>
      <c r="F32" s="283" t="s">
        <v>393</v>
      </c>
      <c r="G32" s="284" t="s">
        <v>1542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  <c r="N32" s="192">
        <v>-736666</v>
      </c>
      <c r="O32" s="192">
        <v>-20996.07</v>
      </c>
      <c r="P32" s="192">
        <v>-71323</v>
      </c>
      <c r="Q32" s="192">
        <v>-67575.64</v>
      </c>
      <c r="R32" s="192">
        <v>-69111.929999999993</v>
      </c>
      <c r="S32" s="192">
        <v>0</v>
      </c>
      <c r="T32" s="192">
        <v>-74073.539999999994</v>
      </c>
      <c r="U32" s="192">
        <v>-136471.1</v>
      </c>
      <c r="V32" s="192">
        <v>0</v>
      </c>
      <c r="W32" s="192">
        <v>0</v>
      </c>
      <c r="X32" s="192">
        <v>0</v>
      </c>
      <c r="Y32" s="192">
        <v>0</v>
      </c>
      <c r="Z32" s="192">
        <v>-13322467.699999999</v>
      </c>
      <c r="AA32" s="192">
        <v>104158.2</v>
      </c>
      <c r="AB32" s="192">
        <v>-536999.5</v>
      </c>
      <c r="AC32" s="192">
        <v>0</v>
      </c>
      <c r="AD32" s="192">
        <v>-9016.7000000000007</v>
      </c>
      <c r="AE32" s="192">
        <v>0</v>
      </c>
      <c r="AF32" s="192">
        <v>0</v>
      </c>
      <c r="AG32" s="192">
        <v>0</v>
      </c>
      <c r="AH32" s="192">
        <v>0</v>
      </c>
      <c r="AI32" s="192">
        <v>0</v>
      </c>
      <c r="AJ32" s="192">
        <v>-3046.36</v>
      </c>
      <c r="AK32" s="192">
        <v>0</v>
      </c>
      <c r="AL32" s="192">
        <v>-8</v>
      </c>
      <c r="AM32" s="192">
        <v>0</v>
      </c>
      <c r="AN32" s="192">
        <v>-124682.65</v>
      </c>
      <c r="AO32" s="192">
        <v>-226959.62</v>
      </c>
      <c r="AP32" s="192">
        <v>-153</v>
      </c>
      <c r="AQ32" s="192">
        <v>-45407.3</v>
      </c>
      <c r="AR32" s="192">
        <v>-12074.1</v>
      </c>
      <c r="AS32" s="192">
        <v>0</v>
      </c>
      <c r="AT32" s="192">
        <v>-7477.1</v>
      </c>
      <c r="AU32" s="192">
        <v>-116397.65</v>
      </c>
      <c r="AV32" s="192">
        <v>0</v>
      </c>
      <c r="AW32" s="192">
        <v>-2611.4499999999998</v>
      </c>
      <c r="AX32" s="192">
        <v>-408889.4</v>
      </c>
      <c r="AY32" s="192">
        <v>0</v>
      </c>
      <c r="AZ32" s="192">
        <v>-118.75</v>
      </c>
      <c r="BA32" s="192">
        <v>-34431.75</v>
      </c>
      <c r="BB32" s="192">
        <v>0</v>
      </c>
      <c r="BC32" s="192">
        <v>0</v>
      </c>
      <c r="BD32" s="192">
        <v>-62629</v>
      </c>
      <c r="BE32" s="192">
        <v>0</v>
      </c>
      <c r="BF32" s="192">
        <v>0</v>
      </c>
      <c r="BG32" s="192">
        <v>0</v>
      </c>
      <c r="BH32" s="192">
        <v>-387983.65990000003</v>
      </c>
      <c r="BI32" s="192">
        <v>0</v>
      </c>
      <c r="BJ32" s="192">
        <v>0</v>
      </c>
      <c r="BK32" s="192">
        <v>0</v>
      </c>
      <c r="BL32" s="192">
        <v>0</v>
      </c>
      <c r="BM32" s="192">
        <v>-1644930.54</v>
      </c>
      <c r="BN32" s="192">
        <v>0</v>
      </c>
      <c r="BO32" s="192">
        <v>0</v>
      </c>
      <c r="BP32" s="192">
        <v>0</v>
      </c>
      <c r="BQ32" s="192">
        <v>0</v>
      </c>
      <c r="BR32" s="192">
        <v>0</v>
      </c>
      <c r="BS32" s="192">
        <v>0</v>
      </c>
      <c r="BT32" s="192">
        <v>-312604</v>
      </c>
      <c r="BU32" s="192">
        <v>0</v>
      </c>
      <c r="BV32" s="192">
        <v>0</v>
      </c>
      <c r="BW32" s="192">
        <v>-5291.2</v>
      </c>
      <c r="BX32" s="192">
        <v>-15328.7</v>
      </c>
      <c r="BY32" s="192">
        <v>-1528698.77</v>
      </c>
      <c r="BZ32" s="192">
        <v>0</v>
      </c>
      <c r="CA32" s="192">
        <v>0</v>
      </c>
      <c r="CB32" s="192">
        <v>0</v>
      </c>
      <c r="CC32" s="201">
        <f t="shared" si="0"/>
        <v>-19880265.979899995</v>
      </c>
    </row>
    <row r="33" spans="1:81" s="278" customFormat="1" ht="25.5" customHeight="1">
      <c r="A33" s="279" t="s">
        <v>1460</v>
      </c>
      <c r="B33" s="280" t="s">
        <v>6</v>
      </c>
      <c r="C33" s="281" t="s">
        <v>7</v>
      </c>
      <c r="D33" s="282"/>
      <c r="E33" s="291"/>
      <c r="F33" s="283" t="s">
        <v>394</v>
      </c>
      <c r="G33" s="284" t="s">
        <v>1543</v>
      </c>
      <c r="H33" s="192">
        <v>0</v>
      </c>
      <c r="I33" s="192">
        <v>0</v>
      </c>
      <c r="J33" s="192">
        <v>0</v>
      </c>
      <c r="K33" s="192">
        <v>35611.75</v>
      </c>
      <c r="L33" s="192">
        <v>0</v>
      </c>
      <c r="M33" s="192">
        <v>0</v>
      </c>
      <c r="N33" s="192">
        <v>578548.25</v>
      </c>
      <c r="O33" s="192">
        <v>0</v>
      </c>
      <c r="P33" s="192">
        <v>0</v>
      </c>
      <c r="Q33" s="192">
        <v>32824.5</v>
      </c>
      <c r="R33" s="192">
        <v>3662.3</v>
      </c>
      <c r="S33" s="192">
        <v>0</v>
      </c>
      <c r="T33" s="192">
        <v>5506.2</v>
      </c>
      <c r="U33" s="192">
        <v>14397.5</v>
      </c>
      <c r="V33" s="192">
        <v>0</v>
      </c>
      <c r="W33" s="192">
        <v>0</v>
      </c>
      <c r="X33" s="192">
        <v>0</v>
      </c>
      <c r="Y33" s="192">
        <v>0</v>
      </c>
      <c r="Z33" s="192">
        <v>0</v>
      </c>
      <c r="AA33" s="192">
        <v>14847.7</v>
      </c>
      <c r="AB33" s="192">
        <v>0</v>
      </c>
      <c r="AC33" s="192">
        <v>0</v>
      </c>
      <c r="AD33" s="192">
        <v>533244.25</v>
      </c>
      <c r="AE33" s="192">
        <v>0</v>
      </c>
      <c r="AF33" s="192">
        <v>0</v>
      </c>
      <c r="AG33" s="192">
        <v>0</v>
      </c>
      <c r="AH33" s="192">
        <v>0</v>
      </c>
      <c r="AI33" s="192">
        <v>0</v>
      </c>
      <c r="AJ33" s="192">
        <v>198.32</v>
      </c>
      <c r="AK33" s="192">
        <v>0</v>
      </c>
      <c r="AL33" s="192">
        <v>129</v>
      </c>
      <c r="AM33" s="192">
        <v>28613.75</v>
      </c>
      <c r="AN33" s="192">
        <v>38556.03</v>
      </c>
      <c r="AO33" s="192">
        <v>0</v>
      </c>
      <c r="AP33" s="192">
        <v>0</v>
      </c>
      <c r="AQ33" s="192">
        <v>0</v>
      </c>
      <c r="AR33" s="192">
        <v>3525</v>
      </c>
      <c r="AS33" s="192">
        <v>0</v>
      </c>
      <c r="AT33" s="192">
        <v>710</v>
      </c>
      <c r="AU33" s="192">
        <v>0</v>
      </c>
      <c r="AV33" s="192">
        <v>0</v>
      </c>
      <c r="AW33" s="192">
        <v>0</v>
      </c>
      <c r="AX33" s="192">
        <v>379137.5</v>
      </c>
      <c r="AY33" s="192">
        <v>10686.09</v>
      </c>
      <c r="AZ33" s="192">
        <v>0</v>
      </c>
      <c r="BA33" s="192">
        <v>698</v>
      </c>
      <c r="BB33" s="192">
        <v>0</v>
      </c>
      <c r="BC33" s="192">
        <v>0</v>
      </c>
      <c r="BD33" s="192">
        <v>180</v>
      </c>
      <c r="BE33" s="192">
        <v>0</v>
      </c>
      <c r="BF33" s="192">
        <v>0</v>
      </c>
      <c r="BG33" s="192">
        <v>0</v>
      </c>
      <c r="BH33" s="192">
        <v>0</v>
      </c>
      <c r="BI33" s="192">
        <v>0</v>
      </c>
      <c r="BJ33" s="192">
        <v>0</v>
      </c>
      <c r="BK33" s="192">
        <v>0</v>
      </c>
      <c r="BL33" s="192">
        <v>0</v>
      </c>
      <c r="BM33" s="192">
        <v>172518.25</v>
      </c>
      <c r="BN33" s="192">
        <v>0</v>
      </c>
      <c r="BO33" s="192">
        <v>0</v>
      </c>
      <c r="BP33" s="192">
        <v>0</v>
      </c>
      <c r="BQ33" s="192">
        <v>0</v>
      </c>
      <c r="BR33" s="192">
        <v>0</v>
      </c>
      <c r="BS33" s="192">
        <v>0</v>
      </c>
      <c r="BT33" s="192">
        <v>0</v>
      </c>
      <c r="BU33" s="192">
        <v>59728.29</v>
      </c>
      <c r="BV33" s="192">
        <v>0</v>
      </c>
      <c r="BW33" s="192">
        <v>250</v>
      </c>
      <c r="BX33" s="192">
        <v>0</v>
      </c>
      <c r="BY33" s="192">
        <v>47500</v>
      </c>
      <c r="BZ33" s="192">
        <v>0</v>
      </c>
      <c r="CA33" s="192">
        <v>0</v>
      </c>
      <c r="CB33" s="192">
        <v>0</v>
      </c>
      <c r="CC33" s="201">
        <f t="shared" si="0"/>
        <v>1961072.6800000002</v>
      </c>
    </row>
    <row r="34" spans="1:81" s="278" customFormat="1" ht="25.5" customHeight="1">
      <c r="A34" s="279" t="s">
        <v>1458</v>
      </c>
      <c r="B34" s="280" t="s">
        <v>6</v>
      </c>
      <c r="C34" s="281" t="s">
        <v>7</v>
      </c>
      <c r="D34" s="282"/>
      <c r="E34" s="291"/>
      <c r="F34" s="283" t="s">
        <v>395</v>
      </c>
      <c r="G34" s="284" t="s">
        <v>396</v>
      </c>
      <c r="H34" s="192">
        <v>0</v>
      </c>
      <c r="I34" s="192">
        <v>0</v>
      </c>
      <c r="J34" s="192">
        <v>0</v>
      </c>
      <c r="K34" s="192">
        <v>0</v>
      </c>
      <c r="L34" s="192">
        <v>0</v>
      </c>
      <c r="M34" s="192">
        <v>0</v>
      </c>
      <c r="N34" s="192">
        <v>0</v>
      </c>
      <c r="O34" s="192">
        <v>0</v>
      </c>
      <c r="P34" s="192">
        <v>0</v>
      </c>
      <c r="Q34" s="192">
        <v>1385085.35</v>
      </c>
      <c r="R34" s="192">
        <v>0</v>
      </c>
      <c r="S34" s="192">
        <v>0</v>
      </c>
      <c r="T34" s="192">
        <v>0</v>
      </c>
      <c r="U34" s="192">
        <v>0</v>
      </c>
      <c r="V34" s="192">
        <v>0</v>
      </c>
      <c r="W34" s="192">
        <v>0</v>
      </c>
      <c r="X34" s="192">
        <v>0</v>
      </c>
      <c r="Y34" s="192">
        <v>0</v>
      </c>
      <c r="Z34" s="192">
        <v>0</v>
      </c>
      <c r="AA34" s="192">
        <v>0</v>
      </c>
      <c r="AB34" s="192">
        <v>0</v>
      </c>
      <c r="AC34" s="192">
        <v>0</v>
      </c>
      <c r="AD34" s="192">
        <v>0</v>
      </c>
      <c r="AE34" s="192">
        <v>0</v>
      </c>
      <c r="AF34" s="192">
        <v>0</v>
      </c>
      <c r="AG34" s="192">
        <v>0</v>
      </c>
      <c r="AH34" s="192">
        <v>0</v>
      </c>
      <c r="AI34" s="192">
        <v>39039094.399999999</v>
      </c>
      <c r="AJ34" s="192">
        <v>0</v>
      </c>
      <c r="AK34" s="192">
        <v>0</v>
      </c>
      <c r="AL34" s="192">
        <v>0</v>
      </c>
      <c r="AM34" s="192">
        <v>0</v>
      </c>
      <c r="AN34" s="192">
        <v>0</v>
      </c>
      <c r="AO34" s="192">
        <v>0</v>
      </c>
      <c r="AP34" s="192">
        <v>0</v>
      </c>
      <c r="AQ34" s="192">
        <v>0</v>
      </c>
      <c r="AR34" s="192">
        <v>0</v>
      </c>
      <c r="AS34" s="192">
        <v>0</v>
      </c>
      <c r="AT34" s="192">
        <v>0</v>
      </c>
      <c r="AU34" s="192">
        <v>0</v>
      </c>
      <c r="AV34" s="192">
        <v>0</v>
      </c>
      <c r="AW34" s="192">
        <v>0</v>
      </c>
      <c r="AX34" s="192">
        <v>0</v>
      </c>
      <c r="AY34" s="192">
        <v>5048</v>
      </c>
      <c r="AZ34" s="192">
        <v>0</v>
      </c>
      <c r="BA34" s="192">
        <v>0</v>
      </c>
      <c r="BB34" s="192">
        <v>0</v>
      </c>
      <c r="BC34" s="192">
        <v>0</v>
      </c>
      <c r="BD34" s="192">
        <v>0</v>
      </c>
      <c r="BE34" s="192">
        <v>0</v>
      </c>
      <c r="BF34" s="192">
        <v>0</v>
      </c>
      <c r="BG34" s="192">
        <v>0</v>
      </c>
      <c r="BH34" s="192">
        <v>0</v>
      </c>
      <c r="BI34" s="192">
        <v>0</v>
      </c>
      <c r="BJ34" s="192">
        <v>0</v>
      </c>
      <c r="BK34" s="192">
        <v>0</v>
      </c>
      <c r="BL34" s="192">
        <v>0</v>
      </c>
      <c r="BM34" s="192">
        <v>309995.84999999998</v>
      </c>
      <c r="BN34" s="192">
        <v>0</v>
      </c>
      <c r="BO34" s="192">
        <v>0</v>
      </c>
      <c r="BP34" s="192">
        <v>0</v>
      </c>
      <c r="BQ34" s="192">
        <v>0</v>
      </c>
      <c r="BR34" s="192">
        <v>0</v>
      </c>
      <c r="BS34" s="192">
        <v>0</v>
      </c>
      <c r="BT34" s="192">
        <v>360000.5</v>
      </c>
      <c r="BU34" s="192">
        <v>0</v>
      </c>
      <c r="BV34" s="192">
        <v>0</v>
      </c>
      <c r="BW34" s="192">
        <v>0</v>
      </c>
      <c r="BX34" s="192">
        <v>0</v>
      </c>
      <c r="BY34" s="192">
        <v>0</v>
      </c>
      <c r="BZ34" s="192">
        <v>0</v>
      </c>
      <c r="CA34" s="192">
        <v>0</v>
      </c>
      <c r="CB34" s="192">
        <v>0</v>
      </c>
      <c r="CC34" s="201">
        <f t="shared" si="0"/>
        <v>41099224.100000001</v>
      </c>
    </row>
    <row r="35" spans="1:81" s="278" customFormat="1" ht="25.5" customHeight="1">
      <c r="A35" s="279" t="s">
        <v>1460</v>
      </c>
      <c r="B35" s="280" t="s">
        <v>6</v>
      </c>
      <c r="C35" s="281" t="s">
        <v>7</v>
      </c>
      <c r="D35" s="282"/>
      <c r="E35" s="291"/>
      <c r="F35" s="283" t="s">
        <v>397</v>
      </c>
      <c r="G35" s="284" t="s">
        <v>398</v>
      </c>
      <c r="H35" s="192">
        <v>-99913972.959999993</v>
      </c>
      <c r="I35" s="192">
        <v>-34763199.600000001</v>
      </c>
      <c r="J35" s="192">
        <v>-37580469.270000003</v>
      </c>
      <c r="K35" s="192">
        <v>-26968335.41</v>
      </c>
      <c r="L35" s="192">
        <v>-23148370.59</v>
      </c>
      <c r="M35" s="192">
        <v>-15052294.119999999</v>
      </c>
      <c r="N35" s="192">
        <v>-25089323.579999998</v>
      </c>
      <c r="O35" s="192">
        <v>-34060606.75</v>
      </c>
      <c r="P35" s="192">
        <v>-14650262.220000001</v>
      </c>
      <c r="Q35" s="192">
        <v>-57346859.729999997</v>
      </c>
      <c r="R35" s="192">
        <v>-14851475.83</v>
      </c>
      <c r="S35" s="192">
        <v>-28368938.16</v>
      </c>
      <c r="T35" s="192">
        <v>-42685992.210000001</v>
      </c>
      <c r="U35" s="192">
        <v>-48086983.359999999</v>
      </c>
      <c r="V35" s="192">
        <v>-4612408.47</v>
      </c>
      <c r="W35" s="192">
        <v>-32170922.52</v>
      </c>
      <c r="X35" s="192">
        <v>-22225926.600000001</v>
      </c>
      <c r="Y35" s="192">
        <v>-9621159.1699999999</v>
      </c>
      <c r="Z35" s="192">
        <v>-39049596.350000001</v>
      </c>
      <c r="AA35" s="192">
        <v>-39489579.68</v>
      </c>
      <c r="AB35" s="192">
        <v>-29996328.780000001</v>
      </c>
      <c r="AC35" s="192">
        <v>-50916836.979999997</v>
      </c>
      <c r="AD35" s="192">
        <v>-18345383.719999999</v>
      </c>
      <c r="AE35" s="192">
        <v>-33747042.840000004</v>
      </c>
      <c r="AF35" s="192">
        <v>-21857194.16</v>
      </c>
      <c r="AG35" s="192">
        <v>0</v>
      </c>
      <c r="AH35" s="192">
        <v>-12496650.859999999</v>
      </c>
      <c r="AI35" s="192">
        <v>-32104836.66</v>
      </c>
      <c r="AJ35" s="192">
        <v>-23994752.170000002</v>
      </c>
      <c r="AK35" s="192">
        <v>-16378317.25</v>
      </c>
      <c r="AL35" s="192">
        <v>-12464336.189999999</v>
      </c>
      <c r="AM35" s="192">
        <v>-13257450.58</v>
      </c>
      <c r="AN35" s="192">
        <v>-21250426.190000001</v>
      </c>
      <c r="AO35" s="192">
        <v>-17542034.079999998</v>
      </c>
      <c r="AP35" s="192">
        <v>-15395017.189999999</v>
      </c>
      <c r="AQ35" s="192">
        <v>-25232935.300000001</v>
      </c>
      <c r="AR35" s="192">
        <v>-14292344.58</v>
      </c>
      <c r="AS35" s="192">
        <v>-15829404.810000001</v>
      </c>
      <c r="AT35" s="192">
        <v>-15106585.189999999</v>
      </c>
      <c r="AU35" s="192">
        <v>-59464027.82</v>
      </c>
      <c r="AV35" s="192">
        <v>-18326386.370000001</v>
      </c>
      <c r="AW35" s="192">
        <v>-23859137.829999998</v>
      </c>
      <c r="AX35" s="192">
        <v>-19281224.789999999</v>
      </c>
      <c r="AY35" s="192">
        <v>-18695390.93</v>
      </c>
      <c r="AZ35" s="192">
        <v>-4292254.6500000004</v>
      </c>
      <c r="BA35" s="192">
        <v>-7822841.0800000001</v>
      </c>
      <c r="BB35" s="192">
        <v>-78869606.480000004</v>
      </c>
      <c r="BC35" s="192">
        <v>-16118755.470000001</v>
      </c>
      <c r="BD35" s="192">
        <v>-22064226.440000001</v>
      </c>
      <c r="BE35" s="192">
        <v>-33805194.799999997</v>
      </c>
      <c r="BF35" s="192">
        <v>-32811304.77</v>
      </c>
      <c r="BG35" s="192">
        <v>-24346660.890000001</v>
      </c>
      <c r="BH35" s="192">
        <v>-33260956.390000001</v>
      </c>
      <c r="BI35" s="192">
        <v>-31142457.93</v>
      </c>
      <c r="BJ35" s="192">
        <v>-20337559.059999999</v>
      </c>
      <c r="BK35" s="192">
        <v>-9666557.8900000006</v>
      </c>
      <c r="BL35" s="192">
        <v>-7190183.5099999998</v>
      </c>
      <c r="BM35" s="192">
        <v>-62289112.350000001</v>
      </c>
      <c r="BN35" s="192">
        <v>-25579151.34</v>
      </c>
      <c r="BO35" s="192">
        <v>-10436045.119999999</v>
      </c>
      <c r="BP35" s="192">
        <v>-12074138.35</v>
      </c>
      <c r="BQ35" s="192">
        <v>-26034750.210000001</v>
      </c>
      <c r="BR35" s="192">
        <v>-29210642.850000001</v>
      </c>
      <c r="BS35" s="192">
        <v>-14146148.699999999</v>
      </c>
      <c r="BT35" s="192">
        <v>-36561833.439999998</v>
      </c>
      <c r="BU35" s="192">
        <v>-14769254.060000001</v>
      </c>
      <c r="BV35" s="192">
        <v>-17723325.719999999</v>
      </c>
      <c r="BW35" s="192">
        <v>-20877628.649999999</v>
      </c>
      <c r="BX35" s="192">
        <v>-28764539.809999999</v>
      </c>
      <c r="BY35" s="192">
        <v>-34576376.380000003</v>
      </c>
      <c r="BZ35" s="192">
        <v>-17705310.870000001</v>
      </c>
      <c r="CA35" s="192">
        <v>-10611644.189999999</v>
      </c>
      <c r="CB35" s="192">
        <v>-9440422.9199999999</v>
      </c>
      <c r="CC35" s="201">
        <f t="shared" si="0"/>
        <v>-1872099606.1700003</v>
      </c>
    </row>
    <row r="36" spans="1:81" s="278" customFormat="1" ht="25.5" customHeight="1">
      <c r="A36" s="279" t="s">
        <v>1460</v>
      </c>
      <c r="B36" s="280" t="s">
        <v>6</v>
      </c>
      <c r="C36" s="281" t="s">
        <v>7</v>
      </c>
      <c r="D36" s="282"/>
      <c r="E36" s="291"/>
      <c r="F36" s="283" t="s">
        <v>399</v>
      </c>
      <c r="G36" s="284" t="s">
        <v>400</v>
      </c>
      <c r="H36" s="192">
        <v>-38182103.439999998</v>
      </c>
      <c r="I36" s="192">
        <v>-5517015.7800000003</v>
      </c>
      <c r="J36" s="192">
        <v>-8660143.1099999994</v>
      </c>
      <c r="K36" s="192">
        <v>-3504216.28</v>
      </c>
      <c r="L36" s="192">
        <v>-1878708.33</v>
      </c>
      <c r="M36" s="192">
        <v>-471372.99</v>
      </c>
      <c r="N36" s="192">
        <v>-143850807.40000001</v>
      </c>
      <c r="O36" s="192">
        <v>-7000047.5999999996</v>
      </c>
      <c r="P36" s="192">
        <v>-1285114.6200000001</v>
      </c>
      <c r="Q36" s="192">
        <v>-16813200.449999999</v>
      </c>
      <c r="R36" s="192">
        <v>-1300717.48</v>
      </c>
      <c r="S36" s="192">
        <v>-3215364.9</v>
      </c>
      <c r="T36" s="192">
        <v>-12326436.24</v>
      </c>
      <c r="U36" s="192">
        <v>-6917475.5599999996</v>
      </c>
      <c r="V36" s="192">
        <v>-350360.18</v>
      </c>
      <c r="W36" s="192">
        <v>-2371870.5</v>
      </c>
      <c r="X36" s="192">
        <v>-2182765.98</v>
      </c>
      <c r="Y36" s="192">
        <v>-786453.2</v>
      </c>
      <c r="Z36" s="192">
        <v>-64411028</v>
      </c>
      <c r="AA36" s="192">
        <v>-8526324.1600000001</v>
      </c>
      <c r="AB36" s="192">
        <v>-3410482.78</v>
      </c>
      <c r="AC36" s="192">
        <v>-9108219.4199999999</v>
      </c>
      <c r="AD36" s="192">
        <v>-1812298.72</v>
      </c>
      <c r="AE36" s="192">
        <v>-2175158.23</v>
      </c>
      <c r="AF36" s="192">
        <v>-5068109.7</v>
      </c>
      <c r="AG36" s="192">
        <v>-1008766.9</v>
      </c>
      <c r="AH36" s="192">
        <v>-381605.28</v>
      </c>
      <c r="AI36" s="192">
        <v>-89161025.879999995</v>
      </c>
      <c r="AJ36" s="192">
        <v>-1532210.89</v>
      </c>
      <c r="AK36" s="192">
        <v>-923303.76</v>
      </c>
      <c r="AL36" s="192">
        <v>-1715038.6</v>
      </c>
      <c r="AM36" s="192">
        <v>-967543.83</v>
      </c>
      <c r="AN36" s="192">
        <v>-2104510.7999999998</v>
      </c>
      <c r="AO36" s="192">
        <v>-1617677.24</v>
      </c>
      <c r="AP36" s="192">
        <v>-1699172.72</v>
      </c>
      <c r="AQ36" s="192">
        <v>-2100938.64</v>
      </c>
      <c r="AR36" s="192">
        <v>-954798.4</v>
      </c>
      <c r="AS36" s="192">
        <v>-1558779.4</v>
      </c>
      <c r="AT36" s="192">
        <v>-853202.63</v>
      </c>
      <c r="AU36" s="192">
        <v>-42768580.100000001</v>
      </c>
      <c r="AV36" s="192">
        <v>-694959</v>
      </c>
      <c r="AW36" s="192">
        <v>-1093609.3600000001</v>
      </c>
      <c r="AX36" s="192">
        <v>-1471378.95</v>
      </c>
      <c r="AY36" s="192">
        <v>-1648332.67</v>
      </c>
      <c r="AZ36" s="192">
        <v>-218631.78</v>
      </c>
      <c r="BA36" s="192">
        <v>-988307</v>
      </c>
      <c r="BB36" s="192">
        <v>-57087578.520000003</v>
      </c>
      <c r="BC36" s="192">
        <v>-1430865.28</v>
      </c>
      <c r="BD36" s="192">
        <v>-2211748.2400000002</v>
      </c>
      <c r="BE36" s="192">
        <v>-3285512.72</v>
      </c>
      <c r="BF36" s="192">
        <v>-3411737.32</v>
      </c>
      <c r="BG36" s="192">
        <v>-1685655</v>
      </c>
      <c r="BH36" s="192">
        <v>-7465866.04</v>
      </c>
      <c r="BI36" s="192">
        <v>-6024159.1200000001</v>
      </c>
      <c r="BJ36" s="192">
        <v>-2103433.39</v>
      </c>
      <c r="BK36" s="192">
        <v>-884638.73</v>
      </c>
      <c r="BL36" s="192">
        <v>-648448.80000000005</v>
      </c>
      <c r="BM36" s="192">
        <v>-54071883</v>
      </c>
      <c r="BN36" s="192">
        <v>-16290447.550000001</v>
      </c>
      <c r="BO36" s="192">
        <v>-1273587.1499999999</v>
      </c>
      <c r="BP36" s="192">
        <v>-1274580.04</v>
      </c>
      <c r="BQ36" s="192">
        <v>-1233852.68</v>
      </c>
      <c r="BR36" s="192">
        <v>-2214732.9500000002</v>
      </c>
      <c r="BS36" s="192">
        <v>-5499648.0499999998</v>
      </c>
      <c r="BT36" s="192">
        <v>-31229899.399999999</v>
      </c>
      <c r="BU36" s="192">
        <v>-1555356</v>
      </c>
      <c r="BV36" s="192">
        <v>-1427810.32</v>
      </c>
      <c r="BW36" s="192">
        <v>-1951465.2</v>
      </c>
      <c r="BX36" s="192">
        <v>-3108081.8</v>
      </c>
      <c r="BY36" s="192">
        <v>-8593602.2400000002</v>
      </c>
      <c r="BZ36" s="192">
        <v>-1265782</v>
      </c>
      <c r="CA36" s="192">
        <v>-755157.88</v>
      </c>
      <c r="CB36" s="192">
        <v>-772459.4</v>
      </c>
      <c r="CC36" s="201">
        <f t="shared" si="0"/>
        <v>-725346157.69999981</v>
      </c>
    </row>
    <row r="37" spans="1:81" s="278" customFormat="1" ht="25.5" customHeight="1">
      <c r="A37" s="279" t="s">
        <v>1460</v>
      </c>
      <c r="B37" s="280" t="s">
        <v>6</v>
      </c>
      <c r="C37" s="281" t="s">
        <v>7</v>
      </c>
      <c r="D37" s="282"/>
      <c r="E37" s="291"/>
      <c r="F37" s="292" t="s">
        <v>401</v>
      </c>
      <c r="G37" s="293" t="s">
        <v>402</v>
      </c>
      <c r="H37" s="192">
        <v>-18168291.710000001</v>
      </c>
      <c r="I37" s="192">
        <v>-6328620.2800000003</v>
      </c>
      <c r="J37" s="192">
        <v>-6827693.4199999999</v>
      </c>
      <c r="K37" s="192">
        <v>-10512648.82</v>
      </c>
      <c r="L37" s="192">
        <v>-4213894.4000000004</v>
      </c>
      <c r="M37" s="192">
        <v>-2740587.12</v>
      </c>
      <c r="N37" s="192">
        <v>-4702395.63</v>
      </c>
      <c r="O37" s="192">
        <v>-9730722.6799999997</v>
      </c>
      <c r="P37" s="192">
        <v>-2772451.14</v>
      </c>
      <c r="Q37" s="192">
        <v>-10894953.9</v>
      </c>
      <c r="R37" s="192">
        <v>-2817142.69</v>
      </c>
      <c r="S37" s="192">
        <v>-5402137.2999999998</v>
      </c>
      <c r="T37" s="192">
        <v>-8129829.04</v>
      </c>
      <c r="U37" s="192">
        <v>-9147912.9900000002</v>
      </c>
      <c r="V37" s="192">
        <v>-851923.16</v>
      </c>
      <c r="W37" s="192">
        <v>-6128004.25</v>
      </c>
      <c r="X37" s="192">
        <v>-4231309.46</v>
      </c>
      <c r="Y37" s="192">
        <v>-1833062.2</v>
      </c>
      <c r="Z37" s="192">
        <v>-7435411.0999999996</v>
      </c>
      <c r="AA37" s="192">
        <v>-7495908.8200000003</v>
      </c>
      <c r="AB37" s="192">
        <v>-5694342.8799999999</v>
      </c>
      <c r="AC37" s="192">
        <v>-9597804.3800000008</v>
      </c>
      <c r="AD37" s="192">
        <v>-3461907.48</v>
      </c>
      <c r="AE37" s="192">
        <v>-6406076.3700000001</v>
      </c>
      <c r="AF37" s="192">
        <v>-4148330.14</v>
      </c>
      <c r="AG37" s="192">
        <v>0</v>
      </c>
      <c r="AH37" s="192">
        <v>-2372428.9900000002</v>
      </c>
      <c r="AI37" s="192">
        <v>-5837243.0300000003</v>
      </c>
      <c r="AJ37" s="192">
        <v>-4359387.1399999997</v>
      </c>
      <c r="AK37" s="192">
        <v>-2975663.47</v>
      </c>
      <c r="AL37" s="192">
        <v>-2263532.9900000002</v>
      </c>
      <c r="AM37" s="192">
        <v>-2408847.12</v>
      </c>
      <c r="AN37" s="192">
        <v>-3862285.39</v>
      </c>
      <c r="AO37" s="192">
        <v>-3187600.18</v>
      </c>
      <c r="AP37" s="192">
        <v>-2794436.64</v>
      </c>
      <c r="AQ37" s="192">
        <v>-11697885.66</v>
      </c>
      <c r="AR37" s="192">
        <v>-2597710.1800000002</v>
      </c>
      <c r="AS37" s="192">
        <v>-2875947.99</v>
      </c>
      <c r="AT37" s="192">
        <v>-2745352.94</v>
      </c>
      <c r="AU37" s="192">
        <v>-10751925.960000001</v>
      </c>
      <c r="AV37" s="192">
        <v>-3313996.09</v>
      </c>
      <c r="AW37" s="192">
        <v>-4315720.12</v>
      </c>
      <c r="AX37" s="192">
        <v>-3487182.43</v>
      </c>
      <c r="AY37" s="192">
        <v>-3380723.9</v>
      </c>
      <c r="AZ37" s="192">
        <v>-781901.77</v>
      </c>
      <c r="BA37" s="192">
        <v>-1413631.65</v>
      </c>
      <c r="BB37" s="192">
        <v>-13998958.949999999</v>
      </c>
      <c r="BC37" s="192">
        <v>-2854750.72</v>
      </c>
      <c r="BD37" s="192">
        <v>-3906153.88</v>
      </c>
      <c r="BE37" s="192">
        <v>-5993371.0499999998</v>
      </c>
      <c r="BF37" s="192">
        <v>-5808910.2699999996</v>
      </c>
      <c r="BG37" s="192">
        <v>-4313275.07</v>
      </c>
      <c r="BH37" s="192">
        <v>-5890217.4800000004</v>
      </c>
      <c r="BI37" s="192">
        <v>-5516976.7300000004</v>
      </c>
      <c r="BJ37" s="192">
        <v>-3602860.75</v>
      </c>
      <c r="BK37" s="192">
        <v>-1720306.86</v>
      </c>
      <c r="BL37" s="192">
        <v>-1272958.08</v>
      </c>
      <c r="BM37" s="192">
        <v>-11171032.640000001</v>
      </c>
      <c r="BN37" s="192">
        <v>-4588835.12</v>
      </c>
      <c r="BO37" s="192">
        <v>-1881557.54</v>
      </c>
      <c r="BP37" s="192">
        <v>-2224140.2799999998</v>
      </c>
      <c r="BQ37" s="192">
        <v>-4664788.75</v>
      </c>
      <c r="BR37" s="192">
        <v>-5234823.32</v>
      </c>
      <c r="BS37" s="192">
        <v>0</v>
      </c>
      <c r="BT37" s="192">
        <v>-6581677.3499999996</v>
      </c>
      <c r="BU37" s="192">
        <v>-2657802.94</v>
      </c>
      <c r="BV37" s="192">
        <v>-3189896.27</v>
      </c>
      <c r="BW37" s="192">
        <v>-3759619.71</v>
      </c>
      <c r="BX37" s="192">
        <v>-5179174.8099999996</v>
      </c>
      <c r="BY37" s="192">
        <v>-6225478.9000000004</v>
      </c>
      <c r="BZ37" s="192">
        <v>-3187499.14</v>
      </c>
      <c r="CA37" s="192">
        <v>-1910569.16</v>
      </c>
      <c r="CB37" s="192">
        <v>-1699679.85</v>
      </c>
      <c r="CC37" s="201">
        <f t="shared" si="0"/>
        <v>-356132080.62</v>
      </c>
    </row>
    <row r="38" spans="1:81" s="278" customFormat="1" ht="25.5" customHeight="1">
      <c r="A38" s="279" t="s">
        <v>1458</v>
      </c>
      <c r="B38" s="280" t="s">
        <v>6</v>
      </c>
      <c r="C38" s="281" t="s">
        <v>7</v>
      </c>
      <c r="D38" s="294"/>
      <c r="E38" s="295"/>
      <c r="F38" s="296" t="s">
        <v>1544</v>
      </c>
      <c r="G38" s="297" t="s">
        <v>1545</v>
      </c>
      <c r="H38" s="192">
        <v>5028900</v>
      </c>
      <c r="I38" s="192">
        <v>0</v>
      </c>
      <c r="J38" s="192">
        <v>414312.2</v>
      </c>
      <c r="K38" s="192">
        <v>223340</v>
      </c>
      <c r="L38" s="192">
        <v>0</v>
      </c>
      <c r="M38" s="192">
        <v>171033.82</v>
      </c>
      <c r="N38" s="192">
        <v>2850480</v>
      </c>
      <c r="O38" s="192">
        <v>0</v>
      </c>
      <c r="P38" s="192">
        <v>0</v>
      </c>
      <c r="Q38" s="192">
        <v>0</v>
      </c>
      <c r="R38" s="192">
        <v>0</v>
      </c>
      <c r="S38" s="192">
        <v>2462</v>
      </c>
      <c r="T38" s="192">
        <v>0</v>
      </c>
      <c r="U38" s="192">
        <v>0</v>
      </c>
      <c r="V38" s="192">
        <v>0</v>
      </c>
      <c r="W38" s="192">
        <v>0</v>
      </c>
      <c r="X38" s="192">
        <v>0</v>
      </c>
      <c r="Y38" s="192">
        <v>0</v>
      </c>
      <c r="Z38" s="192">
        <v>11370230.23</v>
      </c>
      <c r="AA38" s="192">
        <v>2786190.8</v>
      </c>
      <c r="AB38" s="192">
        <v>5224.74</v>
      </c>
      <c r="AC38" s="192">
        <v>128400</v>
      </c>
      <c r="AD38" s="192">
        <v>0</v>
      </c>
      <c r="AE38" s="192">
        <v>78100</v>
      </c>
      <c r="AF38" s="192">
        <v>0</v>
      </c>
      <c r="AG38" s="192">
        <v>866600</v>
      </c>
      <c r="AH38" s="192">
        <v>29415</v>
      </c>
      <c r="AI38" s="192">
        <v>18396750</v>
      </c>
      <c r="AJ38" s="192">
        <v>1900</v>
      </c>
      <c r="AK38" s="192">
        <v>0</v>
      </c>
      <c r="AL38" s="192">
        <v>0</v>
      </c>
      <c r="AM38" s="192">
        <v>0</v>
      </c>
      <c r="AN38" s="192">
        <v>0</v>
      </c>
      <c r="AO38" s="192">
        <v>0</v>
      </c>
      <c r="AP38" s="192">
        <v>0</v>
      </c>
      <c r="AQ38" s="192">
        <v>20500</v>
      </c>
      <c r="AR38" s="192">
        <v>0</v>
      </c>
      <c r="AS38" s="192">
        <v>0</v>
      </c>
      <c r="AT38" s="192">
        <v>200</v>
      </c>
      <c r="AU38" s="192">
        <v>13679500</v>
      </c>
      <c r="AV38" s="192">
        <v>0</v>
      </c>
      <c r="AW38" s="192">
        <v>0</v>
      </c>
      <c r="AX38" s="192">
        <v>0</v>
      </c>
      <c r="AY38" s="192">
        <v>473430</v>
      </c>
      <c r="AZ38" s="192">
        <v>0</v>
      </c>
      <c r="BA38" s="192">
        <v>0</v>
      </c>
      <c r="BB38" s="192">
        <v>0</v>
      </c>
      <c r="BC38" s="192">
        <v>0</v>
      </c>
      <c r="BD38" s="192">
        <v>200100</v>
      </c>
      <c r="BE38" s="192">
        <v>0</v>
      </c>
      <c r="BF38" s="192">
        <v>0</v>
      </c>
      <c r="BG38" s="192">
        <v>0</v>
      </c>
      <c r="BH38" s="192">
        <v>0</v>
      </c>
      <c r="BI38" s="192">
        <v>790534.5</v>
      </c>
      <c r="BJ38" s="192">
        <v>0</v>
      </c>
      <c r="BK38" s="192">
        <v>8810</v>
      </c>
      <c r="BL38" s="192">
        <v>0</v>
      </c>
      <c r="BM38" s="192">
        <v>9326157.25</v>
      </c>
      <c r="BN38" s="192">
        <v>0</v>
      </c>
      <c r="BO38" s="192">
        <v>0</v>
      </c>
      <c r="BP38" s="192">
        <v>0</v>
      </c>
      <c r="BQ38" s="192">
        <v>48200</v>
      </c>
      <c r="BR38" s="192">
        <v>0</v>
      </c>
      <c r="BS38" s="192">
        <v>0</v>
      </c>
      <c r="BT38" s="192">
        <v>18839700</v>
      </c>
      <c r="BU38" s="192">
        <v>583276.75</v>
      </c>
      <c r="BV38" s="192">
        <v>0</v>
      </c>
      <c r="BW38" s="192">
        <v>47865</v>
      </c>
      <c r="BX38" s="192">
        <v>0</v>
      </c>
      <c r="BY38" s="192">
        <v>0</v>
      </c>
      <c r="BZ38" s="192">
        <v>9645</v>
      </c>
      <c r="CA38" s="192">
        <v>0</v>
      </c>
      <c r="CB38" s="192">
        <v>0</v>
      </c>
      <c r="CC38" s="201">
        <f t="shared" si="0"/>
        <v>86381257.289999992</v>
      </c>
    </row>
    <row r="39" spans="1:81" s="278" customFormat="1" ht="25.5" customHeight="1">
      <c r="A39" s="279" t="s">
        <v>1459</v>
      </c>
      <c r="B39" s="280" t="s">
        <v>6</v>
      </c>
      <c r="C39" s="281" t="s">
        <v>7</v>
      </c>
      <c r="D39" s="294"/>
      <c r="E39" s="295"/>
      <c r="F39" s="296" t="s">
        <v>1546</v>
      </c>
      <c r="G39" s="297" t="s">
        <v>1547</v>
      </c>
      <c r="H39" s="192">
        <v>787291.22</v>
      </c>
      <c r="I39" s="192">
        <v>0</v>
      </c>
      <c r="J39" s="192">
        <v>32342.400000000001</v>
      </c>
      <c r="K39" s="192">
        <v>1232329.75</v>
      </c>
      <c r="L39" s="192">
        <v>814958.38</v>
      </c>
      <c r="M39" s="192">
        <v>0</v>
      </c>
      <c r="N39" s="192">
        <v>616934</v>
      </c>
      <c r="O39" s="192">
        <v>440438.73</v>
      </c>
      <c r="P39" s="192">
        <v>0</v>
      </c>
      <c r="Q39" s="192">
        <v>0</v>
      </c>
      <c r="R39" s="192">
        <v>0</v>
      </c>
      <c r="S39" s="192">
        <v>681655.5</v>
      </c>
      <c r="T39" s="192">
        <v>0</v>
      </c>
      <c r="U39" s="192">
        <v>97580</v>
      </c>
      <c r="V39" s="192">
        <v>0</v>
      </c>
      <c r="W39" s="192">
        <v>194971.68</v>
      </c>
      <c r="X39" s="192">
        <v>0</v>
      </c>
      <c r="Y39" s="192">
        <v>0</v>
      </c>
      <c r="Z39" s="192">
        <v>947361.75</v>
      </c>
      <c r="AA39" s="192">
        <v>112140.45</v>
      </c>
      <c r="AB39" s="192">
        <v>0</v>
      </c>
      <c r="AC39" s="192">
        <v>2032771</v>
      </c>
      <c r="AD39" s="192">
        <v>0</v>
      </c>
      <c r="AE39" s="192">
        <v>0</v>
      </c>
      <c r="AF39" s="192">
        <v>0</v>
      </c>
      <c r="AG39" s="192">
        <v>0</v>
      </c>
      <c r="AH39" s="192">
        <v>11995</v>
      </c>
      <c r="AI39" s="192">
        <v>1291203.8899999999</v>
      </c>
      <c r="AJ39" s="192">
        <v>110429</v>
      </c>
      <c r="AK39" s="192">
        <v>0</v>
      </c>
      <c r="AL39" s="192">
        <v>0</v>
      </c>
      <c r="AM39" s="192">
        <v>0</v>
      </c>
      <c r="AN39" s="192">
        <v>0</v>
      </c>
      <c r="AO39" s="192">
        <v>0</v>
      </c>
      <c r="AP39" s="192">
        <v>0</v>
      </c>
      <c r="AQ39" s="192">
        <v>16815</v>
      </c>
      <c r="AR39" s="192">
        <v>29194</v>
      </c>
      <c r="AS39" s="192">
        <v>0</v>
      </c>
      <c r="AT39" s="192">
        <v>4540</v>
      </c>
      <c r="AU39" s="192">
        <v>0</v>
      </c>
      <c r="AV39" s="192">
        <v>0</v>
      </c>
      <c r="AW39" s="192">
        <v>0</v>
      </c>
      <c r="AX39" s="192">
        <v>0</v>
      </c>
      <c r="AY39" s="192">
        <v>0</v>
      </c>
      <c r="AZ39" s="192">
        <v>0</v>
      </c>
      <c r="BA39" s="192">
        <v>0</v>
      </c>
      <c r="BB39" s="192">
        <v>5068818.9400000004</v>
      </c>
      <c r="BC39" s="192">
        <v>0</v>
      </c>
      <c r="BD39" s="192">
        <v>0</v>
      </c>
      <c r="BE39" s="192">
        <v>0</v>
      </c>
      <c r="BF39" s="192">
        <v>0</v>
      </c>
      <c r="BG39" s="192">
        <v>0</v>
      </c>
      <c r="BH39" s="192">
        <v>0</v>
      </c>
      <c r="BI39" s="192">
        <v>0</v>
      </c>
      <c r="BJ39" s="192">
        <v>0</v>
      </c>
      <c r="BK39" s="192">
        <v>19785</v>
      </c>
      <c r="BL39" s="192">
        <v>0</v>
      </c>
      <c r="BM39" s="192">
        <v>1554221.6</v>
      </c>
      <c r="BN39" s="192">
        <v>0</v>
      </c>
      <c r="BO39" s="192">
        <v>0</v>
      </c>
      <c r="BP39" s="192">
        <v>0</v>
      </c>
      <c r="BQ39" s="192">
        <v>0</v>
      </c>
      <c r="BR39" s="192">
        <v>0</v>
      </c>
      <c r="BS39" s="192">
        <v>0</v>
      </c>
      <c r="BT39" s="192">
        <v>35067.360000000001</v>
      </c>
      <c r="BU39" s="192">
        <v>173560.25</v>
      </c>
      <c r="BV39" s="192">
        <v>0</v>
      </c>
      <c r="BW39" s="192">
        <v>7049.92</v>
      </c>
      <c r="BX39" s="192">
        <v>0</v>
      </c>
      <c r="BY39" s="192">
        <v>44702.61</v>
      </c>
      <c r="BZ39" s="192">
        <v>0</v>
      </c>
      <c r="CA39" s="192">
        <v>0</v>
      </c>
      <c r="CB39" s="192">
        <v>0</v>
      </c>
      <c r="CC39" s="201">
        <f t="shared" si="0"/>
        <v>16358157.43</v>
      </c>
    </row>
    <row r="40" spans="1:81" s="299" customFormat="1" ht="25.5" customHeight="1">
      <c r="A40" s="298"/>
      <c r="B40" s="521" t="s">
        <v>403</v>
      </c>
      <c r="C40" s="522"/>
      <c r="D40" s="522"/>
      <c r="E40" s="522"/>
      <c r="F40" s="522"/>
      <c r="G40" s="523"/>
      <c r="H40" s="194">
        <f>SUM(H6:H39)</f>
        <v>419416238.81999999</v>
      </c>
      <c r="I40" s="194">
        <f t="shared" ref="I40:BT40" si="1">SUM(I6:I39)</f>
        <v>74871093.829999983</v>
      </c>
      <c r="J40" s="194">
        <f t="shared" si="1"/>
        <v>182925533.10000002</v>
      </c>
      <c r="K40" s="194">
        <f t="shared" si="1"/>
        <v>77579117.910000026</v>
      </c>
      <c r="L40" s="194">
        <f t="shared" si="1"/>
        <v>67213106.760000005</v>
      </c>
      <c r="M40" s="194">
        <f t="shared" si="1"/>
        <v>49476688.950000003</v>
      </c>
      <c r="N40" s="194">
        <f t="shared" si="1"/>
        <v>477743433.92999995</v>
      </c>
      <c r="O40" s="194">
        <f t="shared" si="1"/>
        <v>82780141.010000005</v>
      </c>
      <c r="P40" s="194">
        <f t="shared" si="1"/>
        <v>16279995.930000003</v>
      </c>
      <c r="Q40" s="194">
        <f t="shared" si="1"/>
        <v>238334843.31000012</v>
      </c>
      <c r="R40" s="194">
        <f t="shared" si="1"/>
        <v>19711569.189999998</v>
      </c>
      <c r="S40" s="194">
        <f t="shared" si="1"/>
        <v>58602518.93</v>
      </c>
      <c r="T40" s="194">
        <f t="shared" si="1"/>
        <v>102550844.91999996</v>
      </c>
      <c r="U40" s="194">
        <f t="shared" si="1"/>
        <v>108504291.24999997</v>
      </c>
      <c r="V40" s="194">
        <f t="shared" si="1"/>
        <v>16009540.890000001</v>
      </c>
      <c r="W40" s="194">
        <f t="shared" si="1"/>
        <v>73839415.780000016</v>
      </c>
      <c r="X40" s="194">
        <f t="shared" si="1"/>
        <v>52917299.899999999</v>
      </c>
      <c r="Y40" s="194">
        <f t="shared" si="1"/>
        <v>40143346.219999991</v>
      </c>
      <c r="Z40" s="194">
        <f t="shared" si="1"/>
        <v>288319673.06999993</v>
      </c>
      <c r="AA40" s="194">
        <f t="shared" si="1"/>
        <v>69079679.140000015</v>
      </c>
      <c r="AB40" s="194">
        <f t="shared" si="1"/>
        <v>39543737.850000024</v>
      </c>
      <c r="AC40" s="194">
        <f t="shared" si="1"/>
        <v>107377322.39000006</v>
      </c>
      <c r="AD40" s="194">
        <f t="shared" si="1"/>
        <v>28439513.579999994</v>
      </c>
      <c r="AE40" s="194">
        <f t="shared" si="1"/>
        <v>38168112.570000008</v>
      </c>
      <c r="AF40" s="194">
        <f t="shared" si="1"/>
        <v>53851635.23999998</v>
      </c>
      <c r="AG40" s="194">
        <f t="shared" si="1"/>
        <v>20990068.180000003</v>
      </c>
      <c r="AH40" s="194">
        <f t="shared" si="1"/>
        <v>20939375.249999993</v>
      </c>
      <c r="AI40" s="194">
        <f t="shared" si="1"/>
        <v>421421658.42999995</v>
      </c>
      <c r="AJ40" s="194">
        <f t="shared" si="1"/>
        <v>37966666.469999984</v>
      </c>
      <c r="AK40" s="194">
        <f t="shared" si="1"/>
        <v>25060068.940000001</v>
      </c>
      <c r="AL40" s="194">
        <f t="shared" si="1"/>
        <v>23507043.690000005</v>
      </c>
      <c r="AM40" s="194">
        <f t="shared" si="1"/>
        <v>21416380.280000005</v>
      </c>
      <c r="AN40" s="194">
        <f t="shared" si="1"/>
        <v>32544900.620000005</v>
      </c>
      <c r="AO40" s="194">
        <f t="shared" si="1"/>
        <v>20034988.190000001</v>
      </c>
      <c r="AP40" s="194">
        <f t="shared" si="1"/>
        <v>26121321.730000004</v>
      </c>
      <c r="AQ40" s="194">
        <f t="shared" si="1"/>
        <v>50928733.150000006</v>
      </c>
      <c r="AR40" s="194">
        <f t="shared" si="1"/>
        <v>41203036.57</v>
      </c>
      <c r="AS40" s="194">
        <f t="shared" si="1"/>
        <v>25498712.230000004</v>
      </c>
      <c r="AT40" s="194">
        <f t="shared" si="1"/>
        <v>25714214.759999998</v>
      </c>
      <c r="AU40" s="194">
        <f t="shared" si="1"/>
        <v>99580808.830000013</v>
      </c>
      <c r="AV40" s="194">
        <f t="shared" si="1"/>
        <v>13792843.030000001</v>
      </c>
      <c r="AW40" s="194">
        <f t="shared" si="1"/>
        <v>28996581.770000007</v>
      </c>
      <c r="AX40" s="194">
        <f t="shared" si="1"/>
        <v>30097047.820000008</v>
      </c>
      <c r="AY40" s="194">
        <f t="shared" si="1"/>
        <v>15606364.010000004</v>
      </c>
      <c r="AZ40" s="194">
        <f t="shared" si="1"/>
        <v>9850193.9800000004</v>
      </c>
      <c r="BA40" s="194">
        <f t="shared" si="1"/>
        <v>15937506.230000002</v>
      </c>
      <c r="BB40" s="194">
        <f t="shared" si="1"/>
        <v>213417576.78999999</v>
      </c>
      <c r="BC40" s="194">
        <f t="shared" si="1"/>
        <v>45843158.519999996</v>
      </c>
      <c r="BD40" s="194">
        <f t="shared" si="1"/>
        <v>29012971.800000001</v>
      </c>
      <c r="BE40" s="194">
        <f t="shared" si="1"/>
        <v>66285282.820000008</v>
      </c>
      <c r="BF40" s="194">
        <f t="shared" si="1"/>
        <v>54424773.670000002</v>
      </c>
      <c r="BG40" s="194">
        <f t="shared" si="1"/>
        <v>36110470.530000009</v>
      </c>
      <c r="BH40" s="194">
        <f t="shared" si="1"/>
        <v>64685068.140099987</v>
      </c>
      <c r="BI40" s="194">
        <f t="shared" si="1"/>
        <v>64194351.809999987</v>
      </c>
      <c r="BJ40" s="194">
        <f t="shared" si="1"/>
        <v>24061574.119999994</v>
      </c>
      <c r="BK40" s="194">
        <f t="shared" si="1"/>
        <v>16252452.529999997</v>
      </c>
      <c r="BL40" s="194">
        <f t="shared" si="1"/>
        <v>18469227.57</v>
      </c>
      <c r="BM40" s="194">
        <f t="shared" si="1"/>
        <v>175414024.55999997</v>
      </c>
      <c r="BN40" s="194">
        <f t="shared" si="1"/>
        <v>134816968.61999995</v>
      </c>
      <c r="BO40" s="194">
        <f t="shared" si="1"/>
        <v>34925321.170000002</v>
      </c>
      <c r="BP40" s="194">
        <f t="shared" si="1"/>
        <v>19156293.689999998</v>
      </c>
      <c r="BQ40" s="194">
        <f t="shared" si="1"/>
        <v>31267137.919999994</v>
      </c>
      <c r="BR40" s="194">
        <f t="shared" si="1"/>
        <v>31760555.040000007</v>
      </c>
      <c r="BS40" s="194">
        <f t="shared" si="1"/>
        <v>15717676.369999997</v>
      </c>
      <c r="BT40" s="194">
        <f t="shared" si="1"/>
        <v>215404402.10999995</v>
      </c>
      <c r="BU40" s="194">
        <f t="shared" ref="BU40:CC40" si="2">SUM(BU6:BU39)</f>
        <v>26432204.580000002</v>
      </c>
      <c r="BV40" s="194">
        <f t="shared" si="2"/>
        <v>38168397.54999999</v>
      </c>
      <c r="BW40" s="194">
        <f t="shared" si="2"/>
        <v>56131784.030000001</v>
      </c>
      <c r="BX40" s="194">
        <f t="shared" si="2"/>
        <v>48318675.779999971</v>
      </c>
      <c r="BY40" s="194">
        <f t="shared" si="2"/>
        <v>91191783.589999974</v>
      </c>
      <c r="BZ40" s="194">
        <f t="shared" si="2"/>
        <v>36973778.939999998</v>
      </c>
      <c r="CA40" s="194">
        <f t="shared" si="2"/>
        <v>26991140.670000002</v>
      </c>
      <c r="CB40" s="194">
        <f t="shared" si="2"/>
        <v>13792011.74</v>
      </c>
      <c r="CC40" s="194">
        <f t="shared" si="2"/>
        <v>5420106273.2901001</v>
      </c>
    </row>
    <row r="41" spans="1:81" s="303" customFormat="1" ht="25.5" customHeight="1">
      <c r="A41" s="298" t="s">
        <v>1460</v>
      </c>
      <c r="B41" s="300" t="s">
        <v>8</v>
      </c>
      <c r="C41" s="301" t="s">
        <v>404</v>
      </c>
      <c r="D41" s="302"/>
      <c r="E41" s="302"/>
      <c r="F41" s="283" t="s">
        <v>405</v>
      </c>
      <c r="G41" s="284" t="s">
        <v>406</v>
      </c>
      <c r="H41" s="195">
        <v>1023700</v>
      </c>
      <c r="I41" s="195">
        <v>311700</v>
      </c>
      <c r="J41" s="195">
        <v>230350</v>
      </c>
      <c r="K41" s="195">
        <v>550700</v>
      </c>
      <c r="L41" s="195">
        <v>439450</v>
      </c>
      <c r="M41" s="195">
        <v>312150</v>
      </c>
      <c r="N41" s="195">
        <v>552200</v>
      </c>
      <c r="O41" s="195">
        <v>161100</v>
      </c>
      <c r="P41" s="195">
        <v>15700</v>
      </c>
      <c r="Q41" s="195">
        <v>377500</v>
      </c>
      <c r="R41" s="195">
        <v>107800</v>
      </c>
      <c r="S41" s="195">
        <v>119200</v>
      </c>
      <c r="T41" s="195">
        <v>113300</v>
      </c>
      <c r="U41" s="195">
        <v>286700</v>
      </c>
      <c r="V41" s="195">
        <v>22750</v>
      </c>
      <c r="W41" s="195">
        <v>62750</v>
      </c>
      <c r="X41" s="195">
        <v>53050</v>
      </c>
      <c r="Y41" s="195">
        <v>34650</v>
      </c>
      <c r="Z41" s="195">
        <v>0</v>
      </c>
      <c r="AA41" s="195">
        <v>326350</v>
      </c>
      <c r="AB41" s="195">
        <v>80900</v>
      </c>
      <c r="AC41" s="195">
        <v>0</v>
      </c>
      <c r="AD41" s="195">
        <v>38200</v>
      </c>
      <c r="AE41" s="195">
        <v>0</v>
      </c>
      <c r="AF41" s="195">
        <v>144300</v>
      </c>
      <c r="AG41" s="195">
        <v>0</v>
      </c>
      <c r="AH41" s="195">
        <v>0</v>
      </c>
      <c r="AI41" s="195">
        <v>629150</v>
      </c>
      <c r="AJ41" s="195">
        <v>126250</v>
      </c>
      <c r="AK41" s="195">
        <v>85350</v>
      </c>
      <c r="AL41" s="195">
        <v>44550</v>
      </c>
      <c r="AM41" s="195">
        <v>58450</v>
      </c>
      <c r="AN41" s="195">
        <v>102150</v>
      </c>
      <c r="AO41" s="195">
        <v>93300</v>
      </c>
      <c r="AP41" s="195">
        <v>103050</v>
      </c>
      <c r="AQ41" s="195">
        <v>251650</v>
      </c>
      <c r="AR41" s="195">
        <v>76950</v>
      </c>
      <c r="AS41" s="195">
        <v>138600</v>
      </c>
      <c r="AT41" s="195">
        <v>58100</v>
      </c>
      <c r="AU41" s="195">
        <v>249200</v>
      </c>
      <c r="AV41" s="195">
        <v>42250</v>
      </c>
      <c r="AW41" s="195">
        <v>49800</v>
      </c>
      <c r="AX41" s="195">
        <v>0</v>
      </c>
      <c r="AY41" s="195">
        <v>43400</v>
      </c>
      <c r="AZ41" s="195">
        <v>40950</v>
      </c>
      <c r="BA41" s="195">
        <v>35750</v>
      </c>
      <c r="BB41" s="195">
        <v>538550</v>
      </c>
      <c r="BC41" s="195">
        <v>169350</v>
      </c>
      <c r="BD41" s="195">
        <v>174700</v>
      </c>
      <c r="BE41" s="195">
        <v>209250</v>
      </c>
      <c r="BF41" s="195">
        <v>178700</v>
      </c>
      <c r="BG41" s="195">
        <v>325000</v>
      </c>
      <c r="BH41" s="195">
        <v>209000</v>
      </c>
      <c r="BI41" s="195">
        <v>179750</v>
      </c>
      <c r="BJ41" s="195">
        <v>73600</v>
      </c>
      <c r="BK41" s="195">
        <v>61150</v>
      </c>
      <c r="BL41" s="195">
        <v>33550</v>
      </c>
      <c r="BM41" s="195">
        <v>715400</v>
      </c>
      <c r="BN41" s="195">
        <v>337600</v>
      </c>
      <c r="BO41" s="195">
        <v>104050</v>
      </c>
      <c r="BP41" s="195">
        <v>33250</v>
      </c>
      <c r="BQ41" s="195">
        <v>63750</v>
      </c>
      <c r="BR41" s="195">
        <v>210800</v>
      </c>
      <c r="BS41" s="195">
        <v>0</v>
      </c>
      <c r="BT41" s="195">
        <v>265850</v>
      </c>
      <c r="BU41" s="195">
        <v>57400</v>
      </c>
      <c r="BV41" s="195">
        <v>170600</v>
      </c>
      <c r="BW41" s="195">
        <v>199550</v>
      </c>
      <c r="BX41" s="195">
        <v>167800</v>
      </c>
      <c r="BY41" s="195">
        <v>0</v>
      </c>
      <c r="BZ41" s="195">
        <v>152050</v>
      </c>
      <c r="CA41" s="195">
        <v>127350</v>
      </c>
      <c r="CB41" s="195">
        <v>60150</v>
      </c>
      <c r="CC41" s="201">
        <f>SUM(H41:CB41)</f>
        <v>12411600</v>
      </c>
    </row>
    <row r="42" spans="1:81" s="299" customFormat="1" ht="25.5" customHeight="1">
      <c r="A42" s="298"/>
      <c r="B42" s="521" t="s">
        <v>407</v>
      </c>
      <c r="C42" s="522"/>
      <c r="D42" s="522"/>
      <c r="E42" s="522"/>
      <c r="F42" s="522"/>
      <c r="G42" s="523"/>
      <c r="H42" s="194">
        <f>SUM(H41)</f>
        <v>1023700</v>
      </c>
      <c r="I42" s="194">
        <f t="shared" ref="I42:BT42" si="3">SUM(I41)</f>
        <v>311700</v>
      </c>
      <c r="J42" s="194">
        <f t="shared" si="3"/>
        <v>230350</v>
      </c>
      <c r="K42" s="194">
        <f t="shared" si="3"/>
        <v>550700</v>
      </c>
      <c r="L42" s="194">
        <f t="shared" si="3"/>
        <v>439450</v>
      </c>
      <c r="M42" s="194">
        <f t="shared" si="3"/>
        <v>312150</v>
      </c>
      <c r="N42" s="194">
        <f t="shared" si="3"/>
        <v>552200</v>
      </c>
      <c r="O42" s="194">
        <f t="shared" si="3"/>
        <v>161100</v>
      </c>
      <c r="P42" s="194">
        <f t="shared" si="3"/>
        <v>15700</v>
      </c>
      <c r="Q42" s="194">
        <f t="shared" si="3"/>
        <v>377500</v>
      </c>
      <c r="R42" s="194">
        <f t="shared" si="3"/>
        <v>107800</v>
      </c>
      <c r="S42" s="194">
        <f t="shared" si="3"/>
        <v>119200</v>
      </c>
      <c r="T42" s="194">
        <f t="shared" si="3"/>
        <v>113300</v>
      </c>
      <c r="U42" s="194">
        <f t="shared" si="3"/>
        <v>286700</v>
      </c>
      <c r="V42" s="194">
        <f t="shared" si="3"/>
        <v>22750</v>
      </c>
      <c r="W42" s="194">
        <f t="shared" si="3"/>
        <v>62750</v>
      </c>
      <c r="X42" s="194">
        <f t="shared" si="3"/>
        <v>53050</v>
      </c>
      <c r="Y42" s="194">
        <f t="shared" si="3"/>
        <v>34650</v>
      </c>
      <c r="Z42" s="194">
        <f t="shared" si="3"/>
        <v>0</v>
      </c>
      <c r="AA42" s="194">
        <f t="shared" si="3"/>
        <v>326350</v>
      </c>
      <c r="AB42" s="194">
        <f t="shared" si="3"/>
        <v>80900</v>
      </c>
      <c r="AC42" s="194">
        <f t="shared" si="3"/>
        <v>0</v>
      </c>
      <c r="AD42" s="194">
        <f t="shared" si="3"/>
        <v>38200</v>
      </c>
      <c r="AE42" s="194">
        <f t="shared" si="3"/>
        <v>0</v>
      </c>
      <c r="AF42" s="194">
        <f t="shared" si="3"/>
        <v>144300</v>
      </c>
      <c r="AG42" s="194">
        <f t="shared" si="3"/>
        <v>0</v>
      </c>
      <c r="AH42" s="194">
        <f t="shared" si="3"/>
        <v>0</v>
      </c>
      <c r="AI42" s="194">
        <f t="shared" si="3"/>
        <v>629150</v>
      </c>
      <c r="AJ42" s="194">
        <f t="shared" si="3"/>
        <v>126250</v>
      </c>
      <c r="AK42" s="194">
        <f t="shared" si="3"/>
        <v>85350</v>
      </c>
      <c r="AL42" s="194">
        <f t="shared" si="3"/>
        <v>44550</v>
      </c>
      <c r="AM42" s="194">
        <f t="shared" si="3"/>
        <v>58450</v>
      </c>
      <c r="AN42" s="194">
        <f t="shared" si="3"/>
        <v>102150</v>
      </c>
      <c r="AO42" s="194">
        <f t="shared" si="3"/>
        <v>93300</v>
      </c>
      <c r="AP42" s="194">
        <f t="shared" si="3"/>
        <v>103050</v>
      </c>
      <c r="AQ42" s="194">
        <f t="shared" si="3"/>
        <v>251650</v>
      </c>
      <c r="AR42" s="194">
        <f t="shared" si="3"/>
        <v>76950</v>
      </c>
      <c r="AS42" s="194">
        <f t="shared" si="3"/>
        <v>138600</v>
      </c>
      <c r="AT42" s="194">
        <f t="shared" si="3"/>
        <v>58100</v>
      </c>
      <c r="AU42" s="194">
        <f t="shared" si="3"/>
        <v>249200</v>
      </c>
      <c r="AV42" s="194">
        <f t="shared" si="3"/>
        <v>42250</v>
      </c>
      <c r="AW42" s="194">
        <f t="shared" si="3"/>
        <v>49800</v>
      </c>
      <c r="AX42" s="194">
        <f t="shared" si="3"/>
        <v>0</v>
      </c>
      <c r="AY42" s="194">
        <f t="shared" si="3"/>
        <v>43400</v>
      </c>
      <c r="AZ42" s="194">
        <f t="shared" si="3"/>
        <v>40950</v>
      </c>
      <c r="BA42" s="194">
        <f t="shared" si="3"/>
        <v>35750</v>
      </c>
      <c r="BB42" s="194">
        <f t="shared" si="3"/>
        <v>538550</v>
      </c>
      <c r="BC42" s="194">
        <f t="shared" si="3"/>
        <v>169350</v>
      </c>
      <c r="BD42" s="194">
        <f t="shared" si="3"/>
        <v>174700</v>
      </c>
      <c r="BE42" s="194">
        <f t="shared" si="3"/>
        <v>209250</v>
      </c>
      <c r="BF42" s="194">
        <f t="shared" si="3"/>
        <v>178700</v>
      </c>
      <c r="BG42" s="194">
        <f t="shared" si="3"/>
        <v>325000</v>
      </c>
      <c r="BH42" s="194">
        <f t="shared" si="3"/>
        <v>209000</v>
      </c>
      <c r="BI42" s="194">
        <f t="shared" si="3"/>
        <v>179750</v>
      </c>
      <c r="BJ42" s="194">
        <f t="shared" si="3"/>
        <v>73600</v>
      </c>
      <c r="BK42" s="194">
        <f t="shared" si="3"/>
        <v>61150</v>
      </c>
      <c r="BL42" s="194">
        <f t="shared" si="3"/>
        <v>33550</v>
      </c>
      <c r="BM42" s="194">
        <f t="shared" si="3"/>
        <v>715400</v>
      </c>
      <c r="BN42" s="194">
        <f t="shared" si="3"/>
        <v>337600</v>
      </c>
      <c r="BO42" s="194">
        <f t="shared" si="3"/>
        <v>104050</v>
      </c>
      <c r="BP42" s="194">
        <f t="shared" si="3"/>
        <v>33250</v>
      </c>
      <c r="BQ42" s="194">
        <f t="shared" si="3"/>
        <v>63750</v>
      </c>
      <c r="BR42" s="194">
        <f t="shared" si="3"/>
        <v>210800</v>
      </c>
      <c r="BS42" s="194">
        <f t="shared" si="3"/>
        <v>0</v>
      </c>
      <c r="BT42" s="194">
        <f t="shared" si="3"/>
        <v>265850</v>
      </c>
      <c r="BU42" s="194">
        <f t="shared" ref="BU42:CB42" si="4">SUM(BU41)</f>
        <v>57400</v>
      </c>
      <c r="BV42" s="194">
        <f t="shared" si="4"/>
        <v>170600</v>
      </c>
      <c r="BW42" s="194">
        <f t="shared" si="4"/>
        <v>199550</v>
      </c>
      <c r="BX42" s="194">
        <f t="shared" si="4"/>
        <v>167800</v>
      </c>
      <c r="BY42" s="194">
        <f t="shared" si="4"/>
        <v>0</v>
      </c>
      <c r="BZ42" s="194">
        <f t="shared" si="4"/>
        <v>152050</v>
      </c>
      <c r="CA42" s="194">
        <f t="shared" si="4"/>
        <v>127350</v>
      </c>
      <c r="CB42" s="194">
        <f t="shared" si="4"/>
        <v>60150</v>
      </c>
      <c r="CC42" s="194">
        <f>SUM(CC41)</f>
        <v>12411600</v>
      </c>
    </row>
    <row r="43" spans="1:81" s="109" customFormat="1" ht="25.5" customHeight="1">
      <c r="A43" s="136" t="s">
        <v>1458</v>
      </c>
      <c r="B43" s="280" t="s">
        <v>10</v>
      </c>
      <c r="C43" s="281" t="s">
        <v>11</v>
      </c>
      <c r="D43" s="282">
        <v>41020</v>
      </c>
      <c r="E43" s="281" t="s">
        <v>408</v>
      </c>
      <c r="F43" s="283" t="s">
        <v>409</v>
      </c>
      <c r="G43" s="284" t="s">
        <v>410</v>
      </c>
      <c r="H43" s="192">
        <v>3403726.16</v>
      </c>
      <c r="I43" s="171">
        <v>141222</v>
      </c>
      <c r="J43" s="171">
        <v>10448</v>
      </c>
      <c r="K43" s="171">
        <v>620</v>
      </c>
      <c r="L43" s="171">
        <v>10190</v>
      </c>
      <c r="M43" s="171">
        <v>0</v>
      </c>
      <c r="N43" s="171">
        <v>432989.5</v>
      </c>
      <c r="O43" s="171">
        <v>35006.5</v>
      </c>
      <c r="P43" s="171">
        <v>38547</v>
      </c>
      <c r="Q43" s="171">
        <v>960814.91</v>
      </c>
      <c r="R43" s="171">
        <v>16322</v>
      </c>
      <c r="S43" s="171">
        <v>60739</v>
      </c>
      <c r="T43" s="171">
        <v>471987</v>
      </c>
      <c r="U43" s="171">
        <v>280745.5</v>
      </c>
      <c r="V43" s="171">
        <v>21173</v>
      </c>
      <c r="W43" s="171">
        <v>0</v>
      </c>
      <c r="X43" s="171">
        <v>51218.5</v>
      </c>
      <c r="Y43" s="171">
        <v>0</v>
      </c>
      <c r="Z43" s="171">
        <v>326841.5</v>
      </c>
      <c r="AA43" s="171">
        <v>724251</v>
      </c>
      <c r="AB43" s="171">
        <v>433438.8</v>
      </c>
      <c r="AC43" s="171">
        <v>450577.25</v>
      </c>
      <c r="AD43" s="171">
        <v>438841</v>
      </c>
      <c r="AE43" s="171">
        <v>139370</v>
      </c>
      <c r="AF43" s="171">
        <v>360441.25</v>
      </c>
      <c r="AG43" s="171">
        <v>0</v>
      </c>
      <c r="AH43" s="171">
        <v>176868</v>
      </c>
      <c r="AI43" s="171">
        <v>250607.5</v>
      </c>
      <c r="AJ43" s="171">
        <v>0</v>
      </c>
      <c r="AK43" s="171">
        <v>68993</v>
      </c>
      <c r="AL43" s="171">
        <v>0</v>
      </c>
      <c r="AM43" s="171">
        <v>0</v>
      </c>
      <c r="AN43" s="171">
        <v>102633</v>
      </c>
      <c r="AO43" s="171">
        <v>15872</v>
      </c>
      <c r="AP43" s="171">
        <v>0</v>
      </c>
      <c r="AQ43" s="171">
        <v>0</v>
      </c>
      <c r="AR43" s="171">
        <v>0</v>
      </c>
      <c r="AS43" s="171">
        <v>22762</v>
      </c>
      <c r="AT43" s="171">
        <v>104925</v>
      </c>
      <c r="AU43" s="171">
        <v>16259</v>
      </c>
      <c r="AV43" s="171">
        <v>0</v>
      </c>
      <c r="AW43" s="171">
        <v>8333</v>
      </c>
      <c r="AX43" s="171">
        <v>0</v>
      </c>
      <c r="AY43" s="171">
        <v>49958</v>
      </c>
      <c r="AZ43" s="171">
        <v>0</v>
      </c>
      <c r="BA43" s="171">
        <v>0</v>
      </c>
      <c r="BB43" s="171">
        <v>331586</v>
      </c>
      <c r="BC43" s="171">
        <v>17340</v>
      </c>
      <c r="BD43" s="171">
        <v>324416</v>
      </c>
      <c r="BE43" s="171">
        <v>0</v>
      </c>
      <c r="BF43" s="171">
        <v>0</v>
      </c>
      <c r="BG43" s="171">
        <v>27157</v>
      </c>
      <c r="BH43" s="171">
        <v>151794</v>
      </c>
      <c r="BI43" s="171">
        <v>29496.75</v>
      </c>
      <c r="BJ43" s="171">
        <v>79822</v>
      </c>
      <c r="BK43" s="171">
        <v>8892.5</v>
      </c>
      <c r="BL43" s="171">
        <v>0</v>
      </c>
      <c r="BM43" s="171">
        <v>4945</v>
      </c>
      <c r="BN43" s="171">
        <v>300</v>
      </c>
      <c r="BO43" s="171">
        <v>11547</v>
      </c>
      <c r="BP43" s="171">
        <v>0</v>
      </c>
      <c r="BQ43" s="171">
        <v>0</v>
      </c>
      <c r="BR43" s="171">
        <v>87951</v>
      </c>
      <c r="BS43" s="171">
        <v>0</v>
      </c>
      <c r="BT43" s="171">
        <v>7611</v>
      </c>
      <c r="BU43" s="171">
        <v>11741</v>
      </c>
      <c r="BV43" s="171">
        <v>0</v>
      </c>
      <c r="BW43" s="171">
        <v>6927</v>
      </c>
      <c r="BX43" s="171">
        <v>0</v>
      </c>
      <c r="BY43" s="171">
        <v>345803</v>
      </c>
      <c r="BZ43" s="171">
        <v>6024</v>
      </c>
      <c r="CA43" s="171">
        <v>2575</v>
      </c>
      <c r="CB43" s="171">
        <v>0</v>
      </c>
      <c r="CC43" s="201">
        <f>SUM(H43:CB43)</f>
        <v>11082648.620000001</v>
      </c>
    </row>
    <row r="44" spans="1:81" s="109" customFormat="1" ht="25.5" customHeight="1">
      <c r="A44" s="136" t="s">
        <v>1459</v>
      </c>
      <c r="B44" s="280" t="s">
        <v>10</v>
      </c>
      <c r="C44" s="281" t="s">
        <v>11</v>
      </c>
      <c r="D44" s="282">
        <v>41020</v>
      </c>
      <c r="E44" s="281" t="s">
        <v>408</v>
      </c>
      <c r="F44" s="283" t="s">
        <v>412</v>
      </c>
      <c r="G44" s="284" t="s">
        <v>413</v>
      </c>
      <c r="H44" s="192">
        <v>5105110.49</v>
      </c>
      <c r="I44" s="171">
        <v>392562</v>
      </c>
      <c r="J44" s="171">
        <v>439384.8</v>
      </c>
      <c r="K44" s="171">
        <v>196344</v>
      </c>
      <c r="L44" s="171">
        <v>23995</v>
      </c>
      <c r="M44" s="171">
        <v>0</v>
      </c>
      <c r="N44" s="171">
        <v>13396477.449999999</v>
      </c>
      <c r="O44" s="171">
        <v>121855.5</v>
      </c>
      <c r="P44" s="171">
        <v>9476</v>
      </c>
      <c r="Q44" s="171">
        <v>570045</v>
      </c>
      <c r="R44" s="171">
        <v>0</v>
      </c>
      <c r="S44" s="171">
        <v>24495</v>
      </c>
      <c r="T44" s="171">
        <v>354888.12</v>
      </c>
      <c r="U44" s="171">
        <v>453740.5</v>
      </c>
      <c r="V44" s="171">
        <v>0</v>
      </c>
      <c r="W44" s="171">
        <v>20629.599999999999</v>
      </c>
      <c r="X44" s="171">
        <v>15147.5</v>
      </c>
      <c r="Y44" s="171">
        <v>0</v>
      </c>
      <c r="Z44" s="171">
        <v>2254226.42</v>
      </c>
      <c r="AA44" s="171">
        <v>795941</v>
      </c>
      <c r="AB44" s="171">
        <v>33155</v>
      </c>
      <c r="AC44" s="171">
        <v>743477</v>
      </c>
      <c r="AD44" s="171">
        <v>0</v>
      </c>
      <c r="AE44" s="171">
        <v>4089</v>
      </c>
      <c r="AF44" s="171">
        <v>41967</v>
      </c>
      <c r="AG44" s="171">
        <v>0</v>
      </c>
      <c r="AH44" s="171">
        <v>11151</v>
      </c>
      <c r="AI44" s="171">
        <v>14871138.9</v>
      </c>
      <c r="AJ44" s="171">
        <v>12493</v>
      </c>
      <c r="AK44" s="171">
        <v>28897</v>
      </c>
      <c r="AL44" s="171">
        <v>0</v>
      </c>
      <c r="AM44" s="171">
        <v>0</v>
      </c>
      <c r="AN44" s="171">
        <v>10259</v>
      </c>
      <c r="AO44" s="171">
        <v>0</v>
      </c>
      <c r="AP44" s="171">
        <v>8327</v>
      </c>
      <c r="AQ44" s="171">
        <v>18076</v>
      </c>
      <c r="AR44" s="171">
        <v>0</v>
      </c>
      <c r="AS44" s="171">
        <v>0</v>
      </c>
      <c r="AT44" s="171">
        <v>15060</v>
      </c>
      <c r="AU44" s="171">
        <v>2535664.77</v>
      </c>
      <c r="AV44" s="171">
        <v>0</v>
      </c>
      <c r="AW44" s="171">
        <v>7972</v>
      </c>
      <c r="AX44" s="171">
        <v>105358</v>
      </c>
      <c r="AY44" s="171">
        <v>9214</v>
      </c>
      <c r="AZ44" s="171">
        <v>0</v>
      </c>
      <c r="BA44" s="171">
        <v>4268</v>
      </c>
      <c r="BB44" s="171">
        <v>2799642.5</v>
      </c>
      <c r="BC44" s="171">
        <v>0</v>
      </c>
      <c r="BD44" s="171">
        <v>47713</v>
      </c>
      <c r="BE44" s="171">
        <v>25333</v>
      </c>
      <c r="BF44" s="171">
        <v>51136</v>
      </c>
      <c r="BG44" s="171">
        <v>22154</v>
      </c>
      <c r="BH44" s="171">
        <v>386169.75</v>
      </c>
      <c r="BI44" s="171">
        <v>60954.25</v>
      </c>
      <c r="BJ44" s="171">
        <v>71346</v>
      </c>
      <c r="BK44" s="171">
        <v>29247</v>
      </c>
      <c r="BL44" s="171">
        <v>0</v>
      </c>
      <c r="BM44" s="171">
        <v>2738518.15</v>
      </c>
      <c r="BN44" s="171">
        <v>211069.13</v>
      </c>
      <c r="BO44" s="171">
        <v>24622</v>
      </c>
      <c r="BP44" s="171">
        <v>5247</v>
      </c>
      <c r="BQ44" s="171">
        <v>9097</v>
      </c>
      <c r="BR44" s="171">
        <v>6053</v>
      </c>
      <c r="BS44" s="171">
        <v>3874</v>
      </c>
      <c r="BT44" s="171">
        <v>1786829.41</v>
      </c>
      <c r="BU44" s="171">
        <v>14624</v>
      </c>
      <c r="BV44" s="171">
        <v>0</v>
      </c>
      <c r="BW44" s="171">
        <v>10329.75</v>
      </c>
      <c r="BX44" s="171">
        <v>14106</v>
      </c>
      <c r="BY44" s="171">
        <v>806523.69</v>
      </c>
      <c r="BZ44" s="171">
        <v>18589</v>
      </c>
      <c r="CA44" s="171">
        <v>0</v>
      </c>
      <c r="CB44" s="171">
        <v>0</v>
      </c>
      <c r="CC44" s="201">
        <f t="shared" ref="CC44:CC57" si="5">SUM(H44:CB44)</f>
        <v>51778062.68</v>
      </c>
    </row>
    <row r="45" spans="1:81" s="109" customFormat="1" ht="25.5" customHeight="1">
      <c r="A45" s="136" t="s">
        <v>1458</v>
      </c>
      <c r="B45" s="280" t="s">
        <v>10</v>
      </c>
      <c r="C45" s="281" t="s">
        <v>11</v>
      </c>
      <c r="D45" s="282">
        <v>41020</v>
      </c>
      <c r="E45" s="281" t="s">
        <v>408</v>
      </c>
      <c r="F45" s="283" t="s">
        <v>1413</v>
      </c>
      <c r="G45" s="284" t="s">
        <v>1548</v>
      </c>
      <c r="H45" s="192">
        <v>0</v>
      </c>
      <c r="I45" s="171">
        <v>0</v>
      </c>
      <c r="J45" s="171">
        <v>0</v>
      </c>
      <c r="K45" s="171">
        <v>7509</v>
      </c>
      <c r="L45" s="171">
        <v>687</v>
      </c>
      <c r="M45" s="171">
        <v>0</v>
      </c>
      <c r="N45" s="171">
        <v>2759</v>
      </c>
      <c r="O45" s="171">
        <v>0</v>
      </c>
      <c r="P45" s="171">
        <v>0</v>
      </c>
      <c r="Q45" s="171">
        <v>0</v>
      </c>
      <c r="R45" s="171">
        <v>0</v>
      </c>
      <c r="S45" s="171">
        <v>0</v>
      </c>
      <c r="T45" s="171">
        <v>5546.5</v>
      </c>
      <c r="U45" s="171">
        <v>0</v>
      </c>
      <c r="V45" s="171">
        <v>0</v>
      </c>
      <c r="W45" s="171">
        <v>0</v>
      </c>
      <c r="X45" s="171">
        <v>0</v>
      </c>
      <c r="Y45" s="171">
        <v>0</v>
      </c>
      <c r="Z45" s="171">
        <v>0</v>
      </c>
      <c r="AA45" s="171">
        <v>261</v>
      </c>
      <c r="AB45" s="171">
        <v>0</v>
      </c>
      <c r="AC45" s="171">
        <v>0</v>
      </c>
      <c r="AD45" s="171">
        <v>0</v>
      </c>
      <c r="AE45" s="171">
        <v>4435</v>
      </c>
      <c r="AF45" s="171">
        <v>0</v>
      </c>
      <c r="AG45" s="171">
        <v>0</v>
      </c>
      <c r="AH45" s="171">
        <v>0</v>
      </c>
      <c r="AI45" s="171">
        <v>0</v>
      </c>
      <c r="AJ45" s="171">
        <v>0</v>
      </c>
      <c r="AK45" s="171">
        <v>0</v>
      </c>
      <c r="AL45" s="171">
        <v>0</v>
      </c>
      <c r="AM45" s="171">
        <v>0</v>
      </c>
      <c r="AN45" s="171">
        <v>0</v>
      </c>
      <c r="AO45" s="171">
        <v>0</v>
      </c>
      <c r="AP45" s="171">
        <v>0</v>
      </c>
      <c r="AQ45" s="171">
        <v>0</v>
      </c>
      <c r="AR45" s="171">
        <v>0</v>
      </c>
      <c r="AS45" s="171">
        <v>0</v>
      </c>
      <c r="AT45" s="171">
        <v>0</v>
      </c>
      <c r="AU45" s="171">
        <v>0</v>
      </c>
      <c r="AV45" s="171">
        <v>0</v>
      </c>
      <c r="AW45" s="171">
        <v>0</v>
      </c>
      <c r="AX45" s="171">
        <v>0</v>
      </c>
      <c r="AY45" s="171">
        <v>0</v>
      </c>
      <c r="AZ45" s="171">
        <v>0</v>
      </c>
      <c r="BA45" s="171">
        <v>0</v>
      </c>
      <c r="BB45" s="171">
        <v>37714.75</v>
      </c>
      <c r="BC45" s="171">
        <v>0</v>
      </c>
      <c r="BD45" s="171">
        <v>0</v>
      </c>
      <c r="BE45" s="171">
        <v>0</v>
      </c>
      <c r="BF45" s="171">
        <v>0</v>
      </c>
      <c r="BG45" s="171">
        <v>0</v>
      </c>
      <c r="BH45" s="171">
        <v>0</v>
      </c>
      <c r="BI45" s="171">
        <v>0</v>
      </c>
      <c r="BJ45" s="171">
        <v>0</v>
      </c>
      <c r="BK45" s="171">
        <v>0</v>
      </c>
      <c r="BL45" s="171">
        <v>0</v>
      </c>
      <c r="BM45" s="171">
        <v>56241</v>
      </c>
      <c r="BN45" s="171">
        <v>0</v>
      </c>
      <c r="BO45" s="171">
        <v>0</v>
      </c>
      <c r="BP45" s="171">
        <v>0</v>
      </c>
      <c r="BQ45" s="171">
        <v>0</v>
      </c>
      <c r="BR45" s="171">
        <v>0</v>
      </c>
      <c r="BS45" s="171">
        <v>0</v>
      </c>
      <c r="BT45" s="171">
        <v>0</v>
      </c>
      <c r="BU45" s="171">
        <v>0</v>
      </c>
      <c r="BV45" s="171">
        <v>0</v>
      </c>
      <c r="BW45" s="171">
        <v>0</v>
      </c>
      <c r="BX45" s="171">
        <v>0</v>
      </c>
      <c r="BY45" s="171">
        <v>0</v>
      </c>
      <c r="BZ45" s="171">
        <v>0</v>
      </c>
      <c r="CA45" s="171">
        <v>0</v>
      </c>
      <c r="CB45" s="171">
        <v>0</v>
      </c>
      <c r="CC45" s="201">
        <f t="shared" si="5"/>
        <v>115153.25</v>
      </c>
    </row>
    <row r="46" spans="1:81" s="109" customFormat="1" ht="25.5" customHeight="1">
      <c r="A46" s="136" t="s">
        <v>1459</v>
      </c>
      <c r="B46" s="280" t="s">
        <v>10</v>
      </c>
      <c r="C46" s="281" t="s">
        <v>11</v>
      </c>
      <c r="D46" s="282">
        <v>41020</v>
      </c>
      <c r="E46" s="281" t="s">
        <v>408</v>
      </c>
      <c r="F46" s="283" t="s">
        <v>1414</v>
      </c>
      <c r="G46" s="284" t="s">
        <v>1549</v>
      </c>
      <c r="H46" s="192">
        <v>0</v>
      </c>
      <c r="I46" s="171">
        <v>0</v>
      </c>
      <c r="J46" s="171">
        <v>0</v>
      </c>
      <c r="K46" s="171">
        <v>0</v>
      </c>
      <c r="L46" s="171">
        <v>0</v>
      </c>
      <c r="M46" s="171">
        <v>0</v>
      </c>
      <c r="N46" s="171">
        <v>0</v>
      </c>
      <c r="O46" s="171">
        <v>0</v>
      </c>
      <c r="P46" s="171">
        <v>0</v>
      </c>
      <c r="Q46" s="171">
        <v>0</v>
      </c>
      <c r="R46" s="171">
        <v>0</v>
      </c>
      <c r="S46" s="171">
        <v>0</v>
      </c>
      <c r="T46" s="171">
        <v>0</v>
      </c>
      <c r="U46" s="171">
        <v>0</v>
      </c>
      <c r="V46" s="171">
        <v>0</v>
      </c>
      <c r="W46" s="171">
        <v>0</v>
      </c>
      <c r="X46" s="171">
        <v>0</v>
      </c>
      <c r="Y46" s="171">
        <v>0</v>
      </c>
      <c r="Z46" s="171">
        <v>0</v>
      </c>
      <c r="AA46" s="171">
        <v>70613.13</v>
      </c>
      <c r="AB46" s="171">
        <v>0</v>
      </c>
      <c r="AC46" s="171">
        <v>0</v>
      </c>
      <c r="AD46" s="171">
        <v>0</v>
      </c>
      <c r="AE46" s="171">
        <v>0</v>
      </c>
      <c r="AF46" s="171">
        <v>0</v>
      </c>
      <c r="AG46" s="171">
        <v>0</v>
      </c>
      <c r="AH46" s="171">
        <v>0</v>
      </c>
      <c r="AI46" s="171">
        <v>0</v>
      </c>
      <c r="AJ46" s="171">
        <v>0</v>
      </c>
      <c r="AK46" s="171">
        <v>0</v>
      </c>
      <c r="AL46" s="171">
        <v>0</v>
      </c>
      <c r="AM46" s="171">
        <v>0</v>
      </c>
      <c r="AN46" s="171">
        <v>0</v>
      </c>
      <c r="AO46" s="171">
        <v>0</v>
      </c>
      <c r="AP46" s="171">
        <v>0</v>
      </c>
      <c r="AQ46" s="171">
        <v>0</v>
      </c>
      <c r="AR46" s="171">
        <v>0</v>
      </c>
      <c r="AS46" s="171">
        <v>0</v>
      </c>
      <c r="AT46" s="171">
        <v>0</v>
      </c>
      <c r="AU46" s="171">
        <v>0</v>
      </c>
      <c r="AV46" s="171">
        <v>0</v>
      </c>
      <c r="AW46" s="171">
        <v>0</v>
      </c>
      <c r="AX46" s="171">
        <v>0</v>
      </c>
      <c r="AY46" s="171">
        <v>0</v>
      </c>
      <c r="AZ46" s="171">
        <v>0</v>
      </c>
      <c r="BA46" s="171">
        <v>0</v>
      </c>
      <c r="BB46" s="171">
        <v>0</v>
      </c>
      <c r="BC46" s="171">
        <v>0</v>
      </c>
      <c r="BD46" s="171">
        <v>0</v>
      </c>
      <c r="BE46" s="171">
        <v>0</v>
      </c>
      <c r="BF46" s="171">
        <v>0</v>
      </c>
      <c r="BG46" s="171">
        <v>0</v>
      </c>
      <c r="BH46" s="171">
        <v>0</v>
      </c>
      <c r="BI46" s="171">
        <v>0</v>
      </c>
      <c r="BJ46" s="171">
        <v>0</v>
      </c>
      <c r="BK46" s="171">
        <v>0</v>
      </c>
      <c r="BL46" s="171">
        <v>0</v>
      </c>
      <c r="BM46" s="171">
        <v>64856.25</v>
      </c>
      <c r="BN46" s="171">
        <v>0</v>
      </c>
      <c r="BO46" s="171">
        <v>0</v>
      </c>
      <c r="BP46" s="171">
        <v>0</v>
      </c>
      <c r="BQ46" s="171">
        <v>0</v>
      </c>
      <c r="BR46" s="171">
        <v>0</v>
      </c>
      <c r="BS46" s="171">
        <v>0</v>
      </c>
      <c r="BT46" s="171">
        <v>0</v>
      </c>
      <c r="BU46" s="171">
        <v>0</v>
      </c>
      <c r="BV46" s="171">
        <v>0</v>
      </c>
      <c r="BW46" s="171">
        <v>0</v>
      </c>
      <c r="BX46" s="171">
        <v>0</v>
      </c>
      <c r="BY46" s="171">
        <v>0</v>
      </c>
      <c r="BZ46" s="171">
        <v>0</v>
      </c>
      <c r="CA46" s="171">
        <v>0</v>
      </c>
      <c r="CB46" s="171">
        <v>0</v>
      </c>
      <c r="CC46" s="201">
        <f t="shared" si="5"/>
        <v>135469.38</v>
      </c>
    </row>
    <row r="47" spans="1:81" s="109" customFormat="1" ht="25.5" customHeight="1">
      <c r="A47" s="136" t="s">
        <v>1460</v>
      </c>
      <c r="B47" s="280" t="s">
        <v>10</v>
      </c>
      <c r="C47" s="281" t="s">
        <v>11</v>
      </c>
      <c r="D47" s="282">
        <v>41020</v>
      </c>
      <c r="E47" s="281" t="s">
        <v>408</v>
      </c>
      <c r="F47" s="283" t="s">
        <v>1415</v>
      </c>
      <c r="G47" s="284" t="s">
        <v>1490</v>
      </c>
      <c r="H47" s="192">
        <v>0</v>
      </c>
      <c r="I47" s="171">
        <v>0</v>
      </c>
      <c r="J47" s="171">
        <v>0</v>
      </c>
      <c r="K47" s="171">
        <v>0</v>
      </c>
      <c r="L47" s="171">
        <v>0</v>
      </c>
      <c r="M47" s="171">
        <v>0</v>
      </c>
      <c r="N47" s="171">
        <v>0</v>
      </c>
      <c r="O47" s="171">
        <v>0</v>
      </c>
      <c r="P47" s="171">
        <v>0</v>
      </c>
      <c r="Q47" s="171">
        <v>0</v>
      </c>
      <c r="R47" s="171">
        <v>-50</v>
      </c>
      <c r="S47" s="171">
        <v>0</v>
      </c>
      <c r="T47" s="171">
        <v>0</v>
      </c>
      <c r="U47" s="171">
        <v>0</v>
      </c>
      <c r="V47" s="171">
        <v>0</v>
      </c>
      <c r="W47" s="171">
        <v>0</v>
      </c>
      <c r="X47" s="171">
        <v>-5884.68</v>
      </c>
      <c r="Y47" s="171">
        <v>0</v>
      </c>
      <c r="Z47" s="171">
        <v>0</v>
      </c>
      <c r="AA47" s="171">
        <v>0</v>
      </c>
      <c r="AB47" s="171">
        <v>0</v>
      </c>
      <c r="AC47" s="171">
        <v>0</v>
      </c>
      <c r="AD47" s="171">
        <v>0</v>
      </c>
      <c r="AE47" s="171">
        <v>0</v>
      </c>
      <c r="AF47" s="171">
        <v>0</v>
      </c>
      <c r="AG47" s="171">
        <v>0</v>
      </c>
      <c r="AH47" s="171">
        <v>0</v>
      </c>
      <c r="AI47" s="171">
        <v>0</v>
      </c>
      <c r="AJ47" s="171">
        <v>0</v>
      </c>
      <c r="AK47" s="171">
        <v>0</v>
      </c>
      <c r="AL47" s="171">
        <v>0</v>
      </c>
      <c r="AM47" s="171">
        <v>0</v>
      </c>
      <c r="AN47" s="171">
        <v>0</v>
      </c>
      <c r="AO47" s="171">
        <v>0</v>
      </c>
      <c r="AP47" s="171">
        <v>0</v>
      </c>
      <c r="AQ47" s="171">
        <v>0</v>
      </c>
      <c r="AR47" s="171">
        <v>0</v>
      </c>
      <c r="AS47" s="171">
        <v>0</v>
      </c>
      <c r="AT47" s="171">
        <v>0</v>
      </c>
      <c r="AU47" s="171">
        <v>0</v>
      </c>
      <c r="AV47" s="171">
        <v>0</v>
      </c>
      <c r="AW47" s="171">
        <v>0</v>
      </c>
      <c r="AX47" s="171">
        <v>0</v>
      </c>
      <c r="AY47" s="171">
        <v>0</v>
      </c>
      <c r="AZ47" s="171">
        <v>0</v>
      </c>
      <c r="BA47" s="171">
        <v>0</v>
      </c>
      <c r="BB47" s="171">
        <v>0</v>
      </c>
      <c r="BC47" s="171">
        <v>0</v>
      </c>
      <c r="BD47" s="171">
        <v>-6197</v>
      </c>
      <c r="BE47" s="171">
        <v>0</v>
      </c>
      <c r="BF47" s="171">
        <v>0</v>
      </c>
      <c r="BG47" s="171">
        <v>0</v>
      </c>
      <c r="BH47" s="171">
        <v>0</v>
      </c>
      <c r="BI47" s="171">
        <v>0</v>
      </c>
      <c r="BJ47" s="171">
        <v>0</v>
      </c>
      <c r="BK47" s="171">
        <v>0</v>
      </c>
      <c r="BL47" s="171">
        <v>0</v>
      </c>
      <c r="BM47" s="171">
        <v>0</v>
      </c>
      <c r="BN47" s="171">
        <v>0</v>
      </c>
      <c r="BO47" s="171">
        <v>0</v>
      </c>
      <c r="BP47" s="171">
        <v>-2989</v>
      </c>
      <c r="BQ47" s="171">
        <v>0</v>
      </c>
      <c r="BR47" s="171">
        <v>0</v>
      </c>
      <c r="BS47" s="171">
        <v>0</v>
      </c>
      <c r="BT47" s="171">
        <v>0</v>
      </c>
      <c r="BU47" s="171">
        <v>0</v>
      </c>
      <c r="BV47" s="171">
        <v>0</v>
      </c>
      <c r="BW47" s="171">
        <v>0</v>
      </c>
      <c r="BX47" s="171">
        <v>0</v>
      </c>
      <c r="BY47" s="171">
        <v>0</v>
      </c>
      <c r="BZ47" s="171">
        <v>0</v>
      </c>
      <c r="CA47" s="171">
        <v>0</v>
      </c>
      <c r="CB47" s="171">
        <v>0</v>
      </c>
      <c r="CC47" s="201">
        <f t="shared" si="5"/>
        <v>-15120.68</v>
      </c>
    </row>
    <row r="48" spans="1:81" s="109" customFormat="1" ht="25.5" customHeight="1">
      <c r="A48" s="136" t="s">
        <v>1460</v>
      </c>
      <c r="B48" s="280" t="s">
        <v>10</v>
      </c>
      <c r="C48" s="281" t="s">
        <v>11</v>
      </c>
      <c r="D48" s="282">
        <v>42020</v>
      </c>
      <c r="E48" s="281" t="s">
        <v>411</v>
      </c>
      <c r="F48" s="283" t="s">
        <v>1416</v>
      </c>
      <c r="G48" s="284" t="s">
        <v>1491</v>
      </c>
      <c r="H48" s="192">
        <v>0</v>
      </c>
      <c r="I48" s="171">
        <v>0</v>
      </c>
      <c r="J48" s="171">
        <v>0</v>
      </c>
      <c r="K48" s="171">
        <v>0</v>
      </c>
      <c r="L48" s="171">
        <v>0</v>
      </c>
      <c r="M48" s="171">
        <v>0</v>
      </c>
      <c r="N48" s="171">
        <v>0</v>
      </c>
      <c r="O48" s="171">
        <v>0</v>
      </c>
      <c r="P48" s="171">
        <v>0</v>
      </c>
      <c r="Q48" s="171">
        <v>0</v>
      </c>
      <c r="R48" s="171">
        <v>0</v>
      </c>
      <c r="S48" s="171">
        <v>0</v>
      </c>
      <c r="T48" s="171">
        <v>0</v>
      </c>
      <c r="U48" s="171">
        <v>0</v>
      </c>
      <c r="V48" s="171">
        <v>0</v>
      </c>
      <c r="W48" s="171">
        <v>0</v>
      </c>
      <c r="X48" s="171">
        <v>4379.82</v>
      </c>
      <c r="Y48" s="171">
        <v>0</v>
      </c>
      <c r="Z48" s="171">
        <v>0</v>
      </c>
      <c r="AA48" s="171">
        <v>0</v>
      </c>
      <c r="AB48" s="171">
        <v>0</v>
      </c>
      <c r="AC48" s="171">
        <v>0</v>
      </c>
      <c r="AD48" s="171">
        <v>0</v>
      </c>
      <c r="AE48" s="171">
        <v>0</v>
      </c>
      <c r="AF48" s="171">
        <v>0</v>
      </c>
      <c r="AG48" s="171">
        <v>0</v>
      </c>
      <c r="AH48" s="171">
        <v>0</v>
      </c>
      <c r="AI48" s="171">
        <v>0</v>
      </c>
      <c r="AJ48" s="171">
        <v>0</v>
      </c>
      <c r="AK48" s="171">
        <v>0</v>
      </c>
      <c r="AL48" s="171">
        <v>19393</v>
      </c>
      <c r="AM48" s="171">
        <v>0</v>
      </c>
      <c r="AN48" s="171">
        <v>0</v>
      </c>
      <c r="AO48" s="171">
        <v>0</v>
      </c>
      <c r="AP48" s="171">
        <v>0</v>
      </c>
      <c r="AQ48" s="171">
        <v>0</v>
      </c>
      <c r="AR48" s="171">
        <v>0</v>
      </c>
      <c r="AS48" s="171">
        <v>0</v>
      </c>
      <c r="AT48" s="171">
        <v>0</v>
      </c>
      <c r="AU48" s="171">
        <v>0</v>
      </c>
      <c r="AV48" s="171">
        <v>0</v>
      </c>
      <c r="AW48" s="171">
        <v>0</v>
      </c>
      <c r="AX48" s="171">
        <v>0</v>
      </c>
      <c r="AY48" s="171">
        <v>0</v>
      </c>
      <c r="AZ48" s="171">
        <v>0</v>
      </c>
      <c r="BA48" s="171">
        <v>0</v>
      </c>
      <c r="BB48" s="171">
        <v>11282.83</v>
      </c>
      <c r="BC48" s="171">
        <v>0</v>
      </c>
      <c r="BD48" s="171">
        <v>1122</v>
      </c>
      <c r="BE48" s="171">
        <v>0</v>
      </c>
      <c r="BF48" s="171">
        <v>0</v>
      </c>
      <c r="BG48" s="171">
        <v>0</v>
      </c>
      <c r="BH48" s="171">
        <v>0</v>
      </c>
      <c r="BI48" s="171">
        <v>0</v>
      </c>
      <c r="BJ48" s="171">
        <v>0</v>
      </c>
      <c r="BK48" s="171">
        <v>0</v>
      </c>
      <c r="BL48" s="171">
        <v>0</v>
      </c>
      <c r="BM48" s="171">
        <v>0</v>
      </c>
      <c r="BN48" s="171">
        <v>0</v>
      </c>
      <c r="BO48" s="171">
        <v>0</v>
      </c>
      <c r="BP48" s="171">
        <v>0</v>
      </c>
      <c r="BQ48" s="171">
        <v>0</v>
      </c>
      <c r="BR48" s="171">
        <v>0</v>
      </c>
      <c r="BS48" s="171">
        <v>0</v>
      </c>
      <c r="BT48" s="171">
        <v>0</v>
      </c>
      <c r="BU48" s="171">
        <v>0</v>
      </c>
      <c r="BV48" s="171">
        <v>0</v>
      </c>
      <c r="BW48" s="171">
        <v>0</v>
      </c>
      <c r="BX48" s="171">
        <v>0</v>
      </c>
      <c r="BY48" s="171">
        <v>0</v>
      </c>
      <c r="BZ48" s="171">
        <v>0</v>
      </c>
      <c r="CA48" s="171">
        <v>0</v>
      </c>
      <c r="CB48" s="171">
        <v>0</v>
      </c>
      <c r="CC48" s="201">
        <f t="shared" si="5"/>
        <v>36177.65</v>
      </c>
    </row>
    <row r="49" spans="1:81" s="299" customFormat="1" ht="25.5" customHeight="1">
      <c r="A49" s="298"/>
      <c r="B49" s="521" t="s">
        <v>414</v>
      </c>
      <c r="C49" s="522"/>
      <c r="D49" s="522"/>
      <c r="E49" s="522"/>
      <c r="F49" s="522"/>
      <c r="G49" s="523"/>
      <c r="H49" s="194">
        <f>SUM(H43:H48)</f>
        <v>8508836.6500000004</v>
      </c>
      <c r="I49" s="194">
        <f t="shared" ref="I49:BT49" si="6">SUM(I43:I48)</f>
        <v>533784</v>
      </c>
      <c r="J49" s="194">
        <f t="shared" si="6"/>
        <v>449832.8</v>
      </c>
      <c r="K49" s="194">
        <f t="shared" si="6"/>
        <v>204473</v>
      </c>
      <c r="L49" s="194">
        <f t="shared" si="6"/>
        <v>34872</v>
      </c>
      <c r="M49" s="194">
        <f t="shared" si="6"/>
        <v>0</v>
      </c>
      <c r="N49" s="194">
        <f t="shared" si="6"/>
        <v>13832225.949999999</v>
      </c>
      <c r="O49" s="194">
        <f t="shared" si="6"/>
        <v>156862</v>
      </c>
      <c r="P49" s="194">
        <f t="shared" si="6"/>
        <v>48023</v>
      </c>
      <c r="Q49" s="194">
        <f t="shared" si="6"/>
        <v>1530859.9100000001</v>
      </c>
      <c r="R49" s="194">
        <f t="shared" si="6"/>
        <v>16272</v>
      </c>
      <c r="S49" s="194">
        <f t="shared" si="6"/>
        <v>85234</v>
      </c>
      <c r="T49" s="194">
        <f t="shared" si="6"/>
        <v>832421.62</v>
      </c>
      <c r="U49" s="194">
        <f t="shared" si="6"/>
        <v>734486</v>
      </c>
      <c r="V49" s="194">
        <f t="shared" si="6"/>
        <v>21173</v>
      </c>
      <c r="W49" s="194">
        <f t="shared" si="6"/>
        <v>20629.599999999999</v>
      </c>
      <c r="X49" s="194">
        <f t="shared" si="6"/>
        <v>64861.14</v>
      </c>
      <c r="Y49" s="194">
        <f t="shared" si="6"/>
        <v>0</v>
      </c>
      <c r="Z49" s="194">
        <f t="shared" si="6"/>
        <v>2581067.92</v>
      </c>
      <c r="AA49" s="194">
        <f t="shared" si="6"/>
        <v>1591066.13</v>
      </c>
      <c r="AB49" s="194">
        <f t="shared" si="6"/>
        <v>466593.8</v>
      </c>
      <c r="AC49" s="194">
        <f t="shared" si="6"/>
        <v>1194054.25</v>
      </c>
      <c r="AD49" s="194">
        <f t="shared" si="6"/>
        <v>438841</v>
      </c>
      <c r="AE49" s="194">
        <f t="shared" si="6"/>
        <v>147894</v>
      </c>
      <c r="AF49" s="194">
        <f t="shared" si="6"/>
        <v>402408.25</v>
      </c>
      <c r="AG49" s="194">
        <f t="shared" si="6"/>
        <v>0</v>
      </c>
      <c r="AH49" s="194">
        <f t="shared" si="6"/>
        <v>188019</v>
      </c>
      <c r="AI49" s="194">
        <f t="shared" si="6"/>
        <v>15121746.4</v>
      </c>
      <c r="AJ49" s="194">
        <f t="shared" si="6"/>
        <v>12493</v>
      </c>
      <c r="AK49" s="194">
        <f t="shared" si="6"/>
        <v>97890</v>
      </c>
      <c r="AL49" s="194">
        <f t="shared" si="6"/>
        <v>19393</v>
      </c>
      <c r="AM49" s="194">
        <f t="shared" si="6"/>
        <v>0</v>
      </c>
      <c r="AN49" s="194">
        <f t="shared" si="6"/>
        <v>112892</v>
      </c>
      <c r="AO49" s="194">
        <f t="shared" si="6"/>
        <v>15872</v>
      </c>
      <c r="AP49" s="194">
        <f t="shared" si="6"/>
        <v>8327</v>
      </c>
      <c r="AQ49" s="194">
        <f t="shared" si="6"/>
        <v>18076</v>
      </c>
      <c r="AR49" s="194">
        <f t="shared" si="6"/>
        <v>0</v>
      </c>
      <c r="AS49" s="194">
        <f t="shared" si="6"/>
        <v>22762</v>
      </c>
      <c r="AT49" s="194">
        <f t="shared" si="6"/>
        <v>119985</v>
      </c>
      <c r="AU49" s="194">
        <f t="shared" si="6"/>
        <v>2551923.77</v>
      </c>
      <c r="AV49" s="194">
        <f t="shared" si="6"/>
        <v>0</v>
      </c>
      <c r="AW49" s="194">
        <f t="shared" si="6"/>
        <v>16305</v>
      </c>
      <c r="AX49" s="194">
        <f t="shared" si="6"/>
        <v>105358</v>
      </c>
      <c r="AY49" s="194">
        <f t="shared" si="6"/>
        <v>59172</v>
      </c>
      <c r="AZ49" s="194">
        <f t="shared" si="6"/>
        <v>0</v>
      </c>
      <c r="BA49" s="194">
        <f t="shared" si="6"/>
        <v>4268</v>
      </c>
      <c r="BB49" s="194">
        <f t="shared" si="6"/>
        <v>3180226.08</v>
      </c>
      <c r="BC49" s="194">
        <f t="shared" si="6"/>
        <v>17340</v>
      </c>
      <c r="BD49" s="194">
        <f t="shared" si="6"/>
        <v>367054</v>
      </c>
      <c r="BE49" s="194">
        <f t="shared" si="6"/>
        <v>25333</v>
      </c>
      <c r="BF49" s="194">
        <f t="shared" si="6"/>
        <v>51136</v>
      </c>
      <c r="BG49" s="194">
        <f t="shared" si="6"/>
        <v>49311</v>
      </c>
      <c r="BH49" s="194">
        <f t="shared" si="6"/>
        <v>537963.75</v>
      </c>
      <c r="BI49" s="194">
        <f t="shared" si="6"/>
        <v>90451</v>
      </c>
      <c r="BJ49" s="194">
        <f t="shared" si="6"/>
        <v>151168</v>
      </c>
      <c r="BK49" s="194">
        <f t="shared" si="6"/>
        <v>38139.5</v>
      </c>
      <c r="BL49" s="194">
        <f t="shared" si="6"/>
        <v>0</v>
      </c>
      <c r="BM49" s="194">
        <f t="shared" si="6"/>
        <v>2864560.4</v>
      </c>
      <c r="BN49" s="194">
        <f t="shared" si="6"/>
        <v>211369.13</v>
      </c>
      <c r="BO49" s="194">
        <f t="shared" si="6"/>
        <v>36169</v>
      </c>
      <c r="BP49" s="194">
        <f t="shared" si="6"/>
        <v>2258</v>
      </c>
      <c r="BQ49" s="194">
        <f t="shared" si="6"/>
        <v>9097</v>
      </c>
      <c r="BR49" s="194">
        <f t="shared" si="6"/>
        <v>94004</v>
      </c>
      <c r="BS49" s="194">
        <f t="shared" si="6"/>
        <v>3874</v>
      </c>
      <c r="BT49" s="194">
        <f t="shared" si="6"/>
        <v>1794440.41</v>
      </c>
      <c r="BU49" s="194">
        <f t="shared" ref="BU49:CB49" si="7">SUM(BU43:BU48)</f>
        <v>26365</v>
      </c>
      <c r="BV49" s="194">
        <f t="shared" si="7"/>
        <v>0</v>
      </c>
      <c r="BW49" s="194">
        <f t="shared" si="7"/>
        <v>17256.75</v>
      </c>
      <c r="BX49" s="194">
        <f t="shared" si="7"/>
        <v>14106</v>
      </c>
      <c r="BY49" s="194">
        <f t="shared" si="7"/>
        <v>1152326.69</v>
      </c>
      <c r="BZ49" s="194">
        <f t="shared" si="7"/>
        <v>24613</v>
      </c>
      <c r="CA49" s="194">
        <f t="shared" si="7"/>
        <v>2575</v>
      </c>
      <c r="CB49" s="194">
        <f t="shared" si="7"/>
        <v>0</v>
      </c>
      <c r="CC49" s="194">
        <f>SUM(CC43:CC48)</f>
        <v>63132390.899999999</v>
      </c>
    </row>
    <row r="50" spans="1:81" s="109" customFormat="1" ht="25.5" customHeight="1">
      <c r="A50" s="136" t="s">
        <v>1458</v>
      </c>
      <c r="B50" s="280" t="s">
        <v>12</v>
      </c>
      <c r="C50" s="281" t="s">
        <v>13</v>
      </c>
      <c r="D50" s="282">
        <v>41030</v>
      </c>
      <c r="E50" s="281" t="s">
        <v>415</v>
      </c>
      <c r="F50" s="283" t="s">
        <v>416</v>
      </c>
      <c r="G50" s="284" t="s">
        <v>417</v>
      </c>
      <c r="H50" s="192">
        <v>7097094.75</v>
      </c>
      <c r="I50" s="171">
        <v>586852.75</v>
      </c>
      <c r="J50" s="171">
        <v>593127.36</v>
      </c>
      <c r="K50" s="171">
        <v>136242</v>
      </c>
      <c r="L50" s="171">
        <v>100958.5</v>
      </c>
      <c r="M50" s="171">
        <v>25259.95</v>
      </c>
      <c r="N50" s="171">
        <v>10054185</v>
      </c>
      <c r="O50" s="171">
        <v>514277</v>
      </c>
      <c r="P50" s="171">
        <v>111843</v>
      </c>
      <c r="Q50" s="171">
        <v>467338.75</v>
      </c>
      <c r="R50" s="171">
        <v>56300.5</v>
      </c>
      <c r="S50" s="171">
        <v>284658</v>
      </c>
      <c r="T50" s="171">
        <v>1348083</v>
      </c>
      <c r="U50" s="171">
        <v>274055</v>
      </c>
      <c r="V50" s="171">
        <v>105284</v>
      </c>
      <c r="W50" s="171">
        <v>111473.75</v>
      </c>
      <c r="X50" s="171">
        <v>152234</v>
      </c>
      <c r="Y50" s="171">
        <v>138121.5</v>
      </c>
      <c r="Z50" s="171">
        <v>5765655.25</v>
      </c>
      <c r="AA50" s="171">
        <v>265057.45</v>
      </c>
      <c r="AB50" s="171">
        <v>65309</v>
      </c>
      <c r="AC50" s="171">
        <v>1381999.12</v>
      </c>
      <c r="AD50" s="171">
        <v>520956.5</v>
      </c>
      <c r="AE50" s="171">
        <v>224904.25</v>
      </c>
      <c r="AF50" s="171">
        <v>208603.5</v>
      </c>
      <c r="AG50" s="171">
        <v>64556</v>
      </c>
      <c r="AH50" s="171">
        <v>82897</v>
      </c>
      <c r="AI50" s="171">
        <v>9714130.4000000004</v>
      </c>
      <c r="AJ50" s="171">
        <v>528099.78</v>
      </c>
      <c r="AK50" s="171">
        <v>550210.75</v>
      </c>
      <c r="AL50" s="171">
        <v>80301</v>
      </c>
      <c r="AM50" s="171">
        <v>209103</v>
      </c>
      <c r="AN50" s="171">
        <v>192653</v>
      </c>
      <c r="AO50" s="171">
        <v>189240</v>
      </c>
      <c r="AP50" s="171">
        <v>400805</v>
      </c>
      <c r="AQ50" s="171">
        <v>172568.5</v>
      </c>
      <c r="AR50" s="171">
        <v>112847.75</v>
      </c>
      <c r="AS50" s="171">
        <v>186171.5</v>
      </c>
      <c r="AT50" s="171">
        <v>169780</v>
      </c>
      <c r="AU50" s="171">
        <v>1734807.5</v>
      </c>
      <c r="AV50" s="171">
        <v>112555.58</v>
      </c>
      <c r="AW50" s="171">
        <v>165732</v>
      </c>
      <c r="AX50" s="171">
        <v>160027</v>
      </c>
      <c r="AY50" s="171">
        <v>402344.82</v>
      </c>
      <c r="AZ50" s="171">
        <v>14726</v>
      </c>
      <c r="BA50" s="171">
        <v>22888</v>
      </c>
      <c r="BB50" s="171">
        <v>3796234.25</v>
      </c>
      <c r="BC50" s="171">
        <v>61650</v>
      </c>
      <c r="BD50" s="171">
        <v>652310.75</v>
      </c>
      <c r="BE50" s="171">
        <v>222243.36</v>
      </c>
      <c r="BF50" s="171">
        <v>274093</v>
      </c>
      <c r="BG50" s="171">
        <v>942029.5</v>
      </c>
      <c r="BH50" s="171">
        <v>532578.28</v>
      </c>
      <c r="BI50" s="171">
        <v>595466</v>
      </c>
      <c r="BJ50" s="171">
        <v>225458</v>
      </c>
      <c r="BK50" s="171">
        <v>63306</v>
      </c>
      <c r="BL50" s="171">
        <v>91266.5</v>
      </c>
      <c r="BM50" s="171">
        <v>4796987.2</v>
      </c>
      <c r="BN50" s="171">
        <v>840375.72</v>
      </c>
      <c r="BO50" s="171">
        <v>155091.84</v>
      </c>
      <c r="BP50" s="171">
        <v>272707</v>
      </c>
      <c r="BQ50" s="171">
        <v>148987</v>
      </c>
      <c r="BR50" s="171">
        <v>97818</v>
      </c>
      <c r="BS50" s="171">
        <v>111048.5</v>
      </c>
      <c r="BT50" s="171">
        <v>3719967</v>
      </c>
      <c r="BU50" s="171">
        <v>103886</v>
      </c>
      <c r="BV50" s="171">
        <v>115123.75</v>
      </c>
      <c r="BW50" s="171">
        <v>259541.75</v>
      </c>
      <c r="BX50" s="171">
        <v>432566.81</v>
      </c>
      <c r="BY50" s="171">
        <v>1137794.3400000001</v>
      </c>
      <c r="BZ50" s="171">
        <v>144767</v>
      </c>
      <c r="CA50" s="171">
        <v>77947.75</v>
      </c>
      <c r="CB50" s="171">
        <v>77344</v>
      </c>
      <c r="CC50" s="201">
        <f>SUM(H50:CB50)</f>
        <v>65804907.760000013</v>
      </c>
    </row>
    <row r="51" spans="1:81" s="109" customFormat="1" ht="25.5" customHeight="1">
      <c r="A51" s="136" t="s">
        <v>1459</v>
      </c>
      <c r="B51" s="280" t="s">
        <v>12</v>
      </c>
      <c r="C51" s="281" t="s">
        <v>13</v>
      </c>
      <c r="D51" s="282">
        <v>42030</v>
      </c>
      <c r="E51" s="281" t="s">
        <v>418</v>
      </c>
      <c r="F51" s="283" t="s">
        <v>419</v>
      </c>
      <c r="G51" s="284" t="s">
        <v>1550</v>
      </c>
      <c r="H51" s="192">
        <v>3521191.68</v>
      </c>
      <c r="I51" s="171">
        <v>314298.5</v>
      </c>
      <c r="J51" s="171">
        <v>516214</v>
      </c>
      <c r="K51" s="171">
        <v>89739</v>
      </c>
      <c r="L51" s="171">
        <v>72282</v>
      </c>
      <c r="M51" s="171">
        <v>2690</v>
      </c>
      <c r="N51" s="171">
        <v>5159347.29</v>
      </c>
      <c r="O51" s="171">
        <v>173864</v>
      </c>
      <c r="P51" s="171">
        <v>11131.5</v>
      </c>
      <c r="Q51" s="171">
        <v>149522.5</v>
      </c>
      <c r="R51" s="171">
        <v>69678</v>
      </c>
      <c r="S51" s="171">
        <v>88835</v>
      </c>
      <c r="T51" s="171">
        <v>1113697.5</v>
      </c>
      <c r="U51" s="171">
        <v>91693</v>
      </c>
      <c r="V51" s="171">
        <v>9368</v>
      </c>
      <c r="W51" s="171">
        <v>0</v>
      </c>
      <c r="X51" s="171">
        <v>64671.5</v>
      </c>
      <c r="Y51" s="171">
        <v>0</v>
      </c>
      <c r="Z51" s="171">
        <v>1950109.6</v>
      </c>
      <c r="AA51" s="171">
        <v>157606.66</v>
      </c>
      <c r="AB51" s="171">
        <v>51230</v>
      </c>
      <c r="AC51" s="171">
        <v>332476</v>
      </c>
      <c r="AD51" s="171">
        <v>28732</v>
      </c>
      <c r="AE51" s="171">
        <v>50742.25</v>
      </c>
      <c r="AF51" s="171">
        <v>8102</v>
      </c>
      <c r="AG51" s="171">
        <v>8257</v>
      </c>
      <c r="AH51" s="171">
        <v>3394</v>
      </c>
      <c r="AI51" s="171">
        <v>9633299.8300000001</v>
      </c>
      <c r="AJ51" s="171">
        <v>268171.32</v>
      </c>
      <c r="AK51" s="171">
        <v>87062</v>
      </c>
      <c r="AL51" s="171">
        <v>53763</v>
      </c>
      <c r="AM51" s="171">
        <v>40784</v>
      </c>
      <c r="AN51" s="171">
        <v>52543</v>
      </c>
      <c r="AO51" s="171">
        <v>27443.9</v>
      </c>
      <c r="AP51" s="171">
        <v>39137</v>
      </c>
      <c r="AQ51" s="171">
        <v>68260</v>
      </c>
      <c r="AR51" s="171">
        <v>64311</v>
      </c>
      <c r="AS51" s="171">
        <v>38574</v>
      </c>
      <c r="AT51" s="171">
        <v>44469.49</v>
      </c>
      <c r="AU51" s="171">
        <v>1521997.67</v>
      </c>
      <c r="AV51" s="171">
        <v>0</v>
      </c>
      <c r="AW51" s="171">
        <v>0</v>
      </c>
      <c r="AX51" s="171">
        <v>11432</v>
      </c>
      <c r="AY51" s="171">
        <v>13192.75</v>
      </c>
      <c r="AZ51" s="171">
        <v>0</v>
      </c>
      <c r="BA51" s="171">
        <v>0</v>
      </c>
      <c r="BB51" s="171">
        <v>2292202</v>
      </c>
      <c r="BC51" s="171">
        <v>12135</v>
      </c>
      <c r="BD51" s="171">
        <v>57494.5</v>
      </c>
      <c r="BE51" s="171">
        <v>112119</v>
      </c>
      <c r="BF51" s="171">
        <v>50053.5</v>
      </c>
      <c r="BG51" s="171">
        <v>38612.5</v>
      </c>
      <c r="BH51" s="171">
        <v>255940.19</v>
      </c>
      <c r="BI51" s="171">
        <v>246896.05</v>
      </c>
      <c r="BJ51" s="171">
        <v>106744.5</v>
      </c>
      <c r="BK51" s="171">
        <v>0</v>
      </c>
      <c r="BL51" s="171">
        <v>1737.75</v>
      </c>
      <c r="BM51" s="171">
        <v>4110264.75</v>
      </c>
      <c r="BN51" s="171">
        <v>560429.48</v>
      </c>
      <c r="BO51" s="171">
        <v>28805</v>
      </c>
      <c r="BP51" s="171">
        <v>52993.55</v>
      </c>
      <c r="BQ51" s="171">
        <v>0</v>
      </c>
      <c r="BR51" s="171">
        <v>3397</v>
      </c>
      <c r="BS51" s="171">
        <v>8072</v>
      </c>
      <c r="BT51" s="171">
        <v>1354460.47</v>
      </c>
      <c r="BU51" s="171">
        <v>2538.5</v>
      </c>
      <c r="BV51" s="171">
        <v>1134.93</v>
      </c>
      <c r="BW51" s="171">
        <v>30229.25</v>
      </c>
      <c r="BX51" s="171">
        <v>46140.25</v>
      </c>
      <c r="BY51" s="171">
        <v>788281</v>
      </c>
      <c r="BZ51" s="171">
        <v>85165.29</v>
      </c>
      <c r="CA51" s="171">
        <v>28391.5</v>
      </c>
      <c r="CB51" s="171">
        <v>30190</v>
      </c>
      <c r="CC51" s="201">
        <f t="shared" si="5"/>
        <v>36307741.899999991</v>
      </c>
    </row>
    <row r="52" spans="1:81" s="109" customFormat="1" ht="25.5" customHeight="1">
      <c r="A52" s="136" t="s">
        <v>1460</v>
      </c>
      <c r="B52" s="280" t="s">
        <v>12</v>
      </c>
      <c r="C52" s="281" t="s">
        <v>13</v>
      </c>
      <c r="D52" s="282">
        <v>44030</v>
      </c>
      <c r="E52" s="110" t="s">
        <v>420</v>
      </c>
      <c r="F52" s="283" t="s">
        <v>421</v>
      </c>
      <c r="G52" s="284" t="s">
        <v>1551</v>
      </c>
      <c r="H52" s="192">
        <v>-4849519.72</v>
      </c>
      <c r="I52" s="192">
        <v>0</v>
      </c>
      <c r="J52" s="192">
        <v>-173097.88</v>
      </c>
      <c r="K52" s="192">
        <v>0</v>
      </c>
      <c r="L52" s="192">
        <v>-12918.05</v>
      </c>
      <c r="M52" s="192">
        <v>0</v>
      </c>
      <c r="N52" s="192">
        <v>-594524.02</v>
      </c>
      <c r="O52" s="192">
        <v>-45669.95</v>
      </c>
      <c r="P52" s="192">
        <v>0</v>
      </c>
      <c r="Q52" s="192">
        <v>-42784.57</v>
      </c>
      <c r="R52" s="192">
        <v>-13417.31</v>
      </c>
      <c r="S52" s="192">
        <v>0</v>
      </c>
      <c r="T52" s="192">
        <v>-203559.09</v>
      </c>
      <c r="U52" s="192">
        <v>-28505.93</v>
      </c>
      <c r="V52" s="192">
        <v>0</v>
      </c>
      <c r="W52" s="192">
        <v>0</v>
      </c>
      <c r="X52" s="192">
        <v>-26003.15</v>
      </c>
      <c r="Y52" s="192">
        <v>0</v>
      </c>
      <c r="Z52" s="192">
        <v>0</v>
      </c>
      <c r="AA52" s="192">
        <v>-7175.56</v>
      </c>
      <c r="AB52" s="192">
        <v>-5713.28</v>
      </c>
      <c r="AC52" s="192">
        <v>-196869.46</v>
      </c>
      <c r="AD52" s="192">
        <v>-24020.68</v>
      </c>
      <c r="AE52" s="192">
        <v>-23974.21</v>
      </c>
      <c r="AF52" s="192">
        <v>0</v>
      </c>
      <c r="AG52" s="192">
        <v>0</v>
      </c>
      <c r="AH52" s="192">
        <v>0</v>
      </c>
      <c r="AI52" s="192">
        <v>-1584171.55</v>
      </c>
      <c r="AJ52" s="192">
        <v>-73272.09</v>
      </c>
      <c r="AK52" s="192">
        <v>-78514.37</v>
      </c>
      <c r="AL52" s="192">
        <v>-377.7</v>
      </c>
      <c r="AM52" s="192">
        <v>0</v>
      </c>
      <c r="AN52" s="192">
        <v>-14022.35</v>
      </c>
      <c r="AO52" s="192">
        <v>0</v>
      </c>
      <c r="AP52" s="192">
        <v>0</v>
      </c>
      <c r="AQ52" s="192">
        <v>-14538.52</v>
      </c>
      <c r="AR52" s="192">
        <v>-11281.66</v>
      </c>
      <c r="AS52" s="192">
        <v>1237.58</v>
      </c>
      <c r="AT52" s="192">
        <v>-7660.54</v>
      </c>
      <c r="AU52" s="192">
        <v>-139529.60999999999</v>
      </c>
      <c r="AV52" s="192">
        <v>0</v>
      </c>
      <c r="AW52" s="192">
        <v>0</v>
      </c>
      <c r="AX52" s="192">
        <v>-540.5</v>
      </c>
      <c r="AY52" s="192">
        <v>0</v>
      </c>
      <c r="AZ52" s="192">
        <v>-1750.25</v>
      </c>
      <c r="BA52" s="192">
        <v>0</v>
      </c>
      <c r="BB52" s="192">
        <v>-54739.55</v>
      </c>
      <c r="BC52" s="192">
        <v>-3826.56</v>
      </c>
      <c r="BD52" s="192">
        <v>-17974.45</v>
      </c>
      <c r="BE52" s="192">
        <v>-3996.3</v>
      </c>
      <c r="BF52" s="192">
        <v>-14927.17</v>
      </c>
      <c r="BG52" s="192">
        <v>-7876.9</v>
      </c>
      <c r="BH52" s="192">
        <v>-7932.42</v>
      </c>
      <c r="BI52" s="192">
        <v>-17559.86</v>
      </c>
      <c r="BJ52" s="192">
        <v>0</v>
      </c>
      <c r="BK52" s="192">
        <v>-989</v>
      </c>
      <c r="BL52" s="192">
        <v>-3450</v>
      </c>
      <c r="BM52" s="192">
        <v>-335177.74</v>
      </c>
      <c r="BN52" s="192">
        <v>0</v>
      </c>
      <c r="BO52" s="192">
        <v>-1912.56</v>
      </c>
      <c r="BP52" s="192">
        <v>-4292.5</v>
      </c>
      <c r="BQ52" s="192">
        <v>0</v>
      </c>
      <c r="BR52" s="192">
        <v>-223.12</v>
      </c>
      <c r="BS52" s="192">
        <v>-2302.73</v>
      </c>
      <c r="BT52" s="192">
        <v>-208569.21</v>
      </c>
      <c r="BU52" s="192">
        <v>-7079.77</v>
      </c>
      <c r="BV52" s="192">
        <v>-188.91</v>
      </c>
      <c r="BW52" s="192">
        <v>-2254.4499999999998</v>
      </c>
      <c r="BX52" s="192">
        <v>-1338.36</v>
      </c>
      <c r="BY52" s="192">
        <v>-81551.45</v>
      </c>
      <c r="BZ52" s="192">
        <v>-5568.71</v>
      </c>
      <c r="CA52" s="192">
        <v>0</v>
      </c>
      <c r="CB52" s="192">
        <v>-9080.68</v>
      </c>
      <c r="CC52" s="201">
        <f t="shared" si="5"/>
        <v>-8964986.8199999984</v>
      </c>
    </row>
    <row r="53" spans="1:81" s="109" customFormat="1" ht="25.5" customHeight="1">
      <c r="A53" s="136" t="s">
        <v>1460</v>
      </c>
      <c r="B53" s="280" t="s">
        <v>12</v>
      </c>
      <c r="C53" s="281" t="s">
        <v>13</v>
      </c>
      <c r="D53" s="282">
        <v>44030</v>
      </c>
      <c r="E53" s="110" t="s">
        <v>420</v>
      </c>
      <c r="F53" s="283" t="s">
        <v>422</v>
      </c>
      <c r="G53" s="284" t="s">
        <v>1552</v>
      </c>
      <c r="H53" s="192">
        <v>0</v>
      </c>
      <c r="I53" s="192">
        <v>0</v>
      </c>
      <c r="J53" s="192">
        <v>23972.52</v>
      </c>
      <c r="K53" s="192">
        <v>0</v>
      </c>
      <c r="L53" s="192">
        <v>2577.9899999999998</v>
      </c>
      <c r="M53" s="192">
        <v>0</v>
      </c>
      <c r="N53" s="192">
        <v>483777</v>
      </c>
      <c r="O53" s="192">
        <v>13277.6</v>
      </c>
      <c r="P53" s="192">
        <v>0</v>
      </c>
      <c r="Q53" s="192">
        <v>38746.379999999997</v>
      </c>
      <c r="R53" s="192">
        <v>8447.56</v>
      </c>
      <c r="S53" s="192">
        <v>2100</v>
      </c>
      <c r="T53" s="192">
        <v>91938.38</v>
      </c>
      <c r="U53" s="192">
        <v>9295.31</v>
      </c>
      <c r="V53" s="192">
        <v>0</v>
      </c>
      <c r="W53" s="192">
        <v>0</v>
      </c>
      <c r="X53" s="192">
        <v>1701.18</v>
      </c>
      <c r="Y53" s="192">
        <v>0</v>
      </c>
      <c r="Z53" s="192">
        <v>2839372.23</v>
      </c>
      <c r="AA53" s="192">
        <v>15614.73</v>
      </c>
      <c r="AB53" s="192">
        <v>3079.26</v>
      </c>
      <c r="AC53" s="192">
        <v>35276.550000000003</v>
      </c>
      <c r="AD53" s="192">
        <v>3545.55</v>
      </c>
      <c r="AE53" s="192">
        <v>0</v>
      </c>
      <c r="AF53" s="192">
        <v>0</v>
      </c>
      <c r="AG53" s="192">
        <v>0</v>
      </c>
      <c r="AH53" s="192">
        <v>0</v>
      </c>
      <c r="AI53" s="192">
        <v>500915.15</v>
      </c>
      <c r="AJ53" s="192">
        <v>28812.35</v>
      </c>
      <c r="AK53" s="192">
        <v>27471.45</v>
      </c>
      <c r="AL53" s="192">
        <v>650.08000000000004</v>
      </c>
      <c r="AM53" s="192">
        <v>0</v>
      </c>
      <c r="AN53" s="192">
        <v>26376.22</v>
      </c>
      <c r="AO53" s="192">
        <v>0</v>
      </c>
      <c r="AP53" s="192">
        <v>2183.9299999999998</v>
      </c>
      <c r="AQ53" s="192">
        <v>17720.939999999999</v>
      </c>
      <c r="AR53" s="192">
        <v>25496.63</v>
      </c>
      <c r="AS53" s="192">
        <v>17034.57</v>
      </c>
      <c r="AT53" s="192">
        <v>0</v>
      </c>
      <c r="AU53" s="192">
        <v>362624.9</v>
      </c>
      <c r="AV53" s="192">
        <v>0</v>
      </c>
      <c r="AW53" s="192">
        <v>0</v>
      </c>
      <c r="AX53" s="192">
        <v>4840.63</v>
      </c>
      <c r="AY53" s="192">
        <v>0</v>
      </c>
      <c r="AZ53" s="192">
        <v>0</v>
      </c>
      <c r="BA53" s="192">
        <v>0</v>
      </c>
      <c r="BB53" s="192">
        <v>604780.88</v>
      </c>
      <c r="BC53" s="192">
        <v>0</v>
      </c>
      <c r="BD53" s="192">
        <v>16901.55</v>
      </c>
      <c r="BE53" s="192">
        <v>7284.17</v>
      </c>
      <c r="BF53" s="192">
        <v>6173.78</v>
      </c>
      <c r="BG53" s="192">
        <v>0</v>
      </c>
      <c r="BH53" s="192">
        <v>11512.47</v>
      </c>
      <c r="BI53" s="192">
        <v>0</v>
      </c>
      <c r="BJ53" s="192">
        <v>0</v>
      </c>
      <c r="BK53" s="192">
        <v>0</v>
      </c>
      <c r="BL53" s="192">
        <v>1325.96</v>
      </c>
      <c r="BM53" s="192">
        <v>453787.29</v>
      </c>
      <c r="BN53" s="192">
        <v>0</v>
      </c>
      <c r="BO53" s="192">
        <v>7743.1</v>
      </c>
      <c r="BP53" s="192">
        <v>0</v>
      </c>
      <c r="BQ53" s="192">
        <v>0</v>
      </c>
      <c r="BR53" s="192">
        <v>0</v>
      </c>
      <c r="BS53" s="192">
        <v>20</v>
      </c>
      <c r="BT53" s="192">
        <v>281877.81</v>
      </c>
      <c r="BU53" s="192">
        <v>0</v>
      </c>
      <c r="BV53" s="192">
        <v>0</v>
      </c>
      <c r="BW53" s="192">
        <v>9986.68</v>
      </c>
      <c r="BX53" s="192">
        <v>4381.54</v>
      </c>
      <c r="BY53" s="192">
        <v>243966.86</v>
      </c>
      <c r="BZ53" s="192">
        <v>1133.3599999999999</v>
      </c>
      <c r="CA53" s="192">
        <v>0</v>
      </c>
      <c r="CB53" s="192">
        <v>6384.95</v>
      </c>
      <c r="CC53" s="201">
        <f t="shared" si="5"/>
        <v>6244109.4900000002</v>
      </c>
    </row>
    <row r="54" spans="1:81" s="278" customFormat="1" ht="25.5" customHeight="1">
      <c r="A54" s="279" t="s">
        <v>1458</v>
      </c>
      <c r="B54" s="280" t="s">
        <v>12</v>
      </c>
      <c r="C54" s="281" t="s">
        <v>13</v>
      </c>
      <c r="D54" s="282"/>
      <c r="E54" s="291"/>
      <c r="F54" s="304" t="s">
        <v>423</v>
      </c>
      <c r="G54" s="305" t="s">
        <v>1553</v>
      </c>
      <c r="H54" s="192">
        <v>1182755</v>
      </c>
      <c r="I54" s="192">
        <v>0</v>
      </c>
      <c r="J54" s="192">
        <v>11500</v>
      </c>
      <c r="K54" s="192">
        <v>109934</v>
      </c>
      <c r="L54" s="192">
        <v>48559</v>
      </c>
      <c r="M54" s="192">
        <v>0</v>
      </c>
      <c r="N54" s="192">
        <v>1112175.75</v>
      </c>
      <c r="O54" s="192">
        <v>0</v>
      </c>
      <c r="P54" s="192">
        <v>0</v>
      </c>
      <c r="Q54" s="192">
        <v>1107366.83</v>
      </c>
      <c r="R54" s="192">
        <v>6164</v>
      </c>
      <c r="S54" s="192">
        <v>0</v>
      </c>
      <c r="T54" s="192">
        <v>129746</v>
      </c>
      <c r="U54" s="192">
        <v>0</v>
      </c>
      <c r="V54" s="192">
        <v>0</v>
      </c>
      <c r="W54" s="192">
        <v>0</v>
      </c>
      <c r="X54" s="192">
        <v>0</v>
      </c>
      <c r="Y54" s="192">
        <v>0</v>
      </c>
      <c r="Z54" s="192">
        <v>321</v>
      </c>
      <c r="AA54" s="192">
        <v>0</v>
      </c>
      <c r="AB54" s="192">
        <v>129117.5</v>
      </c>
      <c r="AC54" s="192">
        <v>28651.5</v>
      </c>
      <c r="AD54" s="192">
        <v>211114.5</v>
      </c>
      <c r="AE54" s="192">
        <v>0</v>
      </c>
      <c r="AF54" s="192">
        <v>0</v>
      </c>
      <c r="AG54" s="192">
        <v>9204</v>
      </c>
      <c r="AH54" s="192">
        <v>0</v>
      </c>
      <c r="AI54" s="192">
        <v>320230.2</v>
      </c>
      <c r="AJ54" s="192">
        <v>0</v>
      </c>
      <c r="AK54" s="192">
        <v>0</v>
      </c>
      <c r="AL54" s="192">
        <v>0</v>
      </c>
      <c r="AM54" s="192">
        <v>0</v>
      </c>
      <c r="AN54" s="192">
        <v>2253.5</v>
      </c>
      <c r="AO54" s="192">
        <v>0</v>
      </c>
      <c r="AP54" s="192">
        <v>0</v>
      </c>
      <c r="AQ54" s="192">
        <v>0</v>
      </c>
      <c r="AR54" s="192">
        <v>0</v>
      </c>
      <c r="AS54" s="192">
        <v>1520</v>
      </c>
      <c r="AT54" s="192">
        <v>0</v>
      </c>
      <c r="AU54" s="192">
        <v>157948.75</v>
      </c>
      <c r="AV54" s="192">
        <v>0</v>
      </c>
      <c r="AW54" s="192">
        <v>0</v>
      </c>
      <c r="AX54" s="192">
        <v>8879</v>
      </c>
      <c r="AY54" s="192">
        <v>0</v>
      </c>
      <c r="AZ54" s="192">
        <v>0</v>
      </c>
      <c r="BA54" s="192">
        <v>0</v>
      </c>
      <c r="BB54" s="192">
        <v>806440.75</v>
      </c>
      <c r="BC54" s="192">
        <v>0</v>
      </c>
      <c r="BD54" s="192">
        <v>32817.5</v>
      </c>
      <c r="BE54" s="192">
        <v>121157.75</v>
      </c>
      <c r="BF54" s="192">
        <v>0</v>
      </c>
      <c r="BG54" s="192">
        <v>0</v>
      </c>
      <c r="BH54" s="192">
        <v>31404</v>
      </c>
      <c r="BI54" s="192">
        <v>416</v>
      </c>
      <c r="BJ54" s="192">
        <v>0</v>
      </c>
      <c r="BK54" s="192">
        <v>0</v>
      </c>
      <c r="BL54" s="192">
        <v>15655</v>
      </c>
      <c r="BM54" s="192">
        <v>672743</v>
      </c>
      <c r="BN54" s="192">
        <v>0</v>
      </c>
      <c r="BO54" s="192">
        <v>0</v>
      </c>
      <c r="BP54" s="192">
        <v>0</v>
      </c>
      <c r="BQ54" s="192">
        <v>45771</v>
      </c>
      <c r="BR54" s="192">
        <v>0</v>
      </c>
      <c r="BS54" s="192">
        <v>0</v>
      </c>
      <c r="BT54" s="192">
        <v>321026.5</v>
      </c>
      <c r="BU54" s="192">
        <v>0</v>
      </c>
      <c r="BV54" s="192">
        <v>8893</v>
      </c>
      <c r="BW54" s="192">
        <v>1633</v>
      </c>
      <c r="BX54" s="192">
        <v>0</v>
      </c>
      <c r="BY54" s="192">
        <v>221706.08</v>
      </c>
      <c r="BZ54" s="192">
        <v>0</v>
      </c>
      <c r="CA54" s="192">
        <v>0</v>
      </c>
      <c r="CB54" s="192">
        <v>12809.5</v>
      </c>
      <c r="CC54" s="201">
        <f t="shared" si="5"/>
        <v>6869913.6100000003</v>
      </c>
    </row>
    <row r="55" spans="1:81" s="278" customFormat="1" ht="25.5" customHeight="1">
      <c r="A55" s="279" t="s">
        <v>1459</v>
      </c>
      <c r="B55" s="280" t="s">
        <v>12</v>
      </c>
      <c r="C55" s="281" t="s">
        <v>13</v>
      </c>
      <c r="D55" s="282"/>
      <c r="E55" s="291"/>
      <c r="F55" s="304" t="s">
        <v>424</v>
      </c>
      <c r="G55" s="305" t="s">
        <v>1492</v>
      </c>
      <c r="H55" s="192">
        <v>984599.64</v>
      </c>
      <c r="I55" s="192">
        <v>0</v>
      </c>
      <c r="J55" s="192">
        <v>258615.21</v>
      </c>
      <c r="K55" s="192">
        <v>96393</v>
      </c>
      <c r="L55" s="192">
        <v>30108.25</v>
      </c>
      <c r="M55" s="192">
        <v>0</v>
      </c>
      <c r="N55" s="192">
        <v>785220.14</v>
      </c>
      <c r="O55" s="192">
        <v>0</v>
      </c>
      <c r="P55" s="192">
        <v>0</v>
      </c>
      <c r="Q55" s="192">
        <v>389720.86</v>
      </c>
      <c r="R55" s="192">
        <v>0</v>
      </c>
      <c r="S55" s="192">
        <v>0</v>
      </c>
      <c r="T55" s="192">
        <v>53230</v>
      </c>
      <c r="U55" s="192">
        <v>0</v>
      </c>
      <c r="V55" s="192">
        <v>0</v>
      </c>
      <c r="W55" s="192">
        <v>0</v>
      </c>
      <c r="X55" s="192">
        <v>0</v>
      </c>
      <c r="Y55" s="192">
        <v>0</v>
      </c>
      <c r="Z55" s="192">
        <v>17549.07</v>
      </c>
      <c r="AA55" s="192">
        <v>0</v>
      </c>
      <c r="AB55" s="192">
        <v>407.25</v>
      </c>
      <c r="AC55" s="192">
        <v>0</v>
      </c>
      <c r="AD55" s="192">
        <v>15002</v>
      </c>
      <c r="AE55" s="192">
        <v>0</v>
      </c>
      <c r="AF55" s="192">
        <v>0</v>
      </c>
      <c r="AG55" s="192">
        <v>0</v>
      </c>
      <c r="AH55" s="192">
        <v>0</v>
      </c>
      <c r="AI55" s="192">
        <v>0</v>
      </c>
      <c r="AJ55" s="192">
        <v>0</v>
      </c>
      <c r="AK55" s="192">
        <v>0</v>
      </c>
      <c r="AL55" s="192">
        <v>0</v>
      </c>
      <c r="AM55" s="192">
        <v>0</v>
      </c>
      <c r="AN55" s="192">
        <v>0</v>
      </c>
      <c r="AO55" s="192">
        <v>0</v>
      </c>
      <c r="AP55" s="192">
        <v>0</v>
      </c>
      <c r="AQ55" s="192">
        <v>0</v>
      </c>
      <c r="AR55" s="192">
        <v>0</v>
      </c>
      <c r="AS55" s="192">
        <v>0</v>
      </c>
      <c r="AT55" s="192">
        <v>0</v>
      </c>
      <c r="AU55" s="192">
        <v>151204.25</v>
      </c>
      <c r="AV55" s="192">
        <v>0</v>
      </c>
      <c r="AW55" s="192">
        <v>0</v>
      </c>
      <c r="AX55" s="192">
        <v>0</v>
      </c>
      <c r="AY55" s="192">
        <v>0</v>
      </c>
      <c r="AZ55" s="192">
        <v>0</v>
      </c>
      <c r="BA55" s="192">
        <v>0</v>
      </c>
      <c r="BB55" s="192">
        <v>1424866</v>
      </c>
      <c r="BC55" s="192">
        <v>0</v>
      </c>
      <c r="BD55" s="192">
        <v>5776</v>
      </c>
      <c r="BE55" s="192">
        <v>47073.25</v>
      </c>
      <c r="BF55" s="192">
        <v>0</v>
      </c>
      <c r="BG55" s="192">
        <v>0</v>
      </c>
      <c r="BH55" s="192">
        <v>12426.5</v>
      </c>
      <c r="BI55" s="192">
        <v>0</v>
      </c>
      <c r="BJ55" s="192">
        <v>0</v>
      </c>
      <c r="BK55" s="192">
        <v>0</v>
      </c>
      <c r="BL55" s="192">
        <v>0</v>
      </c>
      <c r="BM55" s="192">
        <v>970829.83</v>
      </c>
      <c r="BN55" s="192">
        <v>0</v>
      </c>
      <c r="BO55" s="192">
        <v>0</v>
      </c>
      <c r="BP55" s="192">
        <v>0</v>
      </c>
      <c r="BQ55" s="192">
        <v>0</v>
      </c>
      <c r="BR55" s="192">
        <v>0</v>
      </c>
      <c r="BS55" s="192">
        <v>0</v>
      </c>
      <c r="BT55" s="192">
        <v>338906</v>
      </c>
      <c r="BU55" s="192">
        <v>0</v>
      </c>
      <c r="BV55" s="192">
        <v>0</v>
      </c>
      <c r="BW55" s="192">
        <v>0</v>
      </c>
      <c r="BX55" s="192">
        <v>0</v>
      </c>
      <c r="BY55" s="192">
        <v>21368.49</v>
      </c>
      <c r="BZ55" s="192">
        <v>0</v>
      </c>
      <c r="CA55" s="192">
        <v>0</v>
      </c>
      <c r="CB55" s="192">
        <v>0</v>
      </c>
      <c r="CC55" s="201">
        <f t="shared" si="5"/>
        <v>5603295.7400000002</v>
      </c>
    </row>
    <row r="56" spans="1:81" s="278" customFormat="1" ht="25.5" customHeight="1">
      <c r="A56" s="279" t="s">
        <v>1460</v>
      </c>
      <c r="B56" s="280" t="s">
        <v>12</v>
      </c>
      <c r="C56" s="281" t="s">
        <v>13</v>
      </c>
      <c r="D56" s="282"/>
      <c r="E56" s="291"/>
      <c r="F56" s="304" t="s">
        <v>425</v>
      </c>
      <c r="G56" s="305" t="s">
        <v>1554</v>
      </c>
      <c r="H56" s="192">
        <v>-107824.25</v>
      </c>
      <c r="I56" s="192">
        <v>0</v>
      </c>
      <c r="J56" s="192">
        <v>-54980.74</v>
      </c>
      <c r="K56" s="192">
        <v>-5608.2</v>
      </c>
      <c r="L56" s="192">
        <v>-7918.45</v>
      </c>
      <c r="M56" s="192">
        <v>0</v>
      </c>
      <c r="N56" s="192">
        <v>-167169.35</v>
      </c>
      <c r="O56" s="192">
        <v>0</v>
      </c>
      <c r="P56" s="192">
        <v>0</v>
      </c>
      <c r="Q56" s="192">
        <v>0</v>
      </c>
      <c r="R56" s="192">
        <v>0</v>
      </c>
      <c r="S56" s="192">
        <v>0</v>
      </c>
      <c r="T56" s="192">
        <v>-3466.47</v>
      </c>
      <c r="U56" s="192">
        <v>0</v>
      </c>
      <c r="V56" s="192">
        <v>0</v>
      </c>
      <c r="W56" s="192">
        <v>0</v>
      </c>
      <c r="X56" s="192">
        <v>0</v>
      </c>
      <c r="Y56" s="192">
        <v>0</v>
      </c>
      <c r="Z56" s="192">
        <v>0</v>
      </c>
      <c r="AA56" s="192">
        <v>0</v>
      </c>
      <c r="AB56" s="192">
        <v>-25</v>
      </c>
      <c r="AC56" s="192">
        <v>0</v>
      </c>
      <c r="AD56" s="192">
        <v>0</v>
      </c>
      <c r="AE56" s="192">
        <v>0</v>
      </c>
      <c r="AF56" s="192">
        <v>0</v>
      </c>
      <c r="AG56" s="192">
        <v>0</v>
      </c>
      <c r="AH56" s="192">
        <v>0</v>
      </c>
      <c r="AI56" s="192">
        <v>0</v>
      </c>
      <c r="AJ56" s="192">
        <v>0</v>
      </c>
      <c r="AK56" s="192">
        <v>0</v>
      </c>
      <c r="AL56" s="192">
        <v>0</v>
      </c>
      <c r="AM56" s="192">
        <v>0</v>
      </c>
      <c r="AN56" s="192">
        <v>0</v>
      </c>
      <c r="AO56" s="192">
        <v>0</v>
      </c>
      <c r="AP56" s="192">
        <v>0</v>
      </c>
      <c r="AQ56" s="192">
        <v>0</v>
      </c>
      <c r="AR56" s="192">
        <v>0</v>
      </c>
      <c r="AS56" s="192">
        <v>0</v>
      </c>
      <c r="AT56" s="192">
        <v>0</v>
      </c>
      <c r="AU56" s="192">
        <v>-3165.77</v>
      </c>
      <c r="AV56" s="192">
        <v>0</v>
      </c>
      <c r="AW56" s="192">
        <v>0</v>
      </c>
      <c r="AX56" s="192">
        <v>0</v>
      </c>
      <c r="AY56" s="192">
        <v>0</v>
      </c>
      <c r="AZ56" s="192">
        <v>0</v>
      </c>
      <c r="BA56" s="192">
        <v>0</v>
      </c>
      <c r="BB56" s="192">
        <v>-122240.85</v>
      </c>
      <c r="BC56" s="192">
        <v>0</v>
      </c>
      <c r="BD56" s="192">
        <v>-11847.12</v>
      </c>
      <c r="BE56" s="192">
        <v>0</v>
      </c>
      <c r="BF56" s="192">
        <v>0</v>
      </c>
      <c r="BG56" s="192">
        <v>0</v>
      </c>
      <c r="BH56" s="192">
        <v>0</v>
      </c>
      <c r="BI56" s="192">
        <v>0</v>
      </c>
      <c r="BJ56" s="192">
        <v>0</v>
      </c>
      <c r="BK56" s="192">
        <v>0</v>
      </c>
      <c r="BL56" s="192">
        <v>0</v>
      </c>
      <c r="BM56" s="192">
        <v>0</v>
      </c>
      <c r="BN56" s="192">
        <v>0</v>
      </c>
      <c r="BO56" s="192">
        <v>0</v>
      </c>
      <c r="BP56" s="192">
        <v>0</v>
      </c>
      <c r="BQ56" s="192">
        <v>0</v>
      </c>
      <c r="BR56" s="192">
        <v>0</v>
      </c>
      <c r="BS56" s="192">
        <v>-1828</v>
      </c>
      <c r="BT56" s="192">
        <v>-47935.13</v>
      </c>
      <c r="BU56" s="192">
        <v>0</v>
      </c>
      <c r="BV56" s="192">
        <v>0</v>
      </c>
      <c r="BW56" s="192">
        <v>-750</v>
      </c>
      <c r="BX56" s="192">
        <v>0</v>
      </c>
      <c r="BY56" s="192">
        <v>0</v>
      </c>
      <c r="BZ56" s="192">
        <v>0</v>
      </c>
      <c r="CA56" s="192">
        <v>0</v>
      </c>
      <c r="CB56" s="192">
        <v>0</v>
      </c>
      <c r="CC56" s="201">
        <f t="shared" si="5"/>
        <v>-534759.32999999996</v>
      </c>
    </row>
    <row r="57" spans="1:81" s="278" customFormat="1" ht="25.5" customHeight="1">
      <c r="A57" s="279" t="s">
        <v>1460</v>
      </c>
      <c r="B57" s="280" t="s">
        <v>12</v>
      </c>
      <c r="C57" s="281" t="s">
        <v>13</v>
      </c>
      <c r="D57" s="282"/>
      <c r="E57" s="291"/>
      <c r="F57" s="304" t="s">
        <v>426</v>
      </c>
      <c r="G57" s="305" t="s">
        <v>1555</v>
      </c>
      <c r="H57" s="192">
        <v>103999.34</v>
      </c>
      <c r="I57" s="192">
        <v>0</v>
      </c>
      <c r="J57" s="192">
        <v>185223.56</v>
      </c>
      <c r="K57" s="192">
        <v>4342.8500000000004</v>
      </c>
      <c r="L57" s="192">
        <v>7581</v>
      </c>
      <c r="M57" s="192">
        <v>0</v>
      </c>
      <c r="N57" s="192">
        <v>110515.23</v>
      </c>
      <c r="O57" s="192">
        <v>0</v>
      </c>
      <c r="P57" s="192">
        <v>0</v>
      </c>
      <c r="Q57" s="192">
        <v>0</v>
      </c>
      <c r="R57" s="192">
        <v>0</v>
      </c>
      <c r="S57" s="192">
        <v>0</v>
      </c>
      <c r="T57" s="192">
        <v>14510.88</v>
      </c>
      <c r="U57" s="192">
        <v>0</v>
      </c>
      <c r="V57" s="192">
        <v>0</v>
      </c>
      <c r="W57" s="192">
        <v>0</v>
      </c>
      <c r="X57" s="192">
        <v>0</v>
      </c>
      <c r="Y57" s="192">
        <v>0</v>
      </c>
      <c r="Z57" s="192">
        <v>0</v>
      </c>
      <c r="AA57" s="192">
        <v>0</v>
      </c>
      <c r="AB57" s="192">
        <v>0</v>
      </c>
      <c r="AC57" s="192">
        <v>0</v>
      </c>
      <c r="AD57" s="192">
        <v>0</v>
      </c>
      <c r="AE57" s="192">
        <v>0</v>
      </c>
      <c r="AF57" s="192">
        <v>0</v>
      </c>
      <c r="AG57" s="192">
        <v>0</v>
      </c>
      <c r="AH57" s="192">
        <v>0</v>
      </c>
      <c r="AI57" s="192">
        <v>0</v>
      </c>
      <c r="AJ57" s="192">
        <v>0</v>
      </c>
      <c r="AK57" s="192">
        <v>0</v>
      </c>
      <c r="AL57" s="192">
        <v>0</v>
      </c>
      <c r="AM57" s="192">
        <v>0</v>
      </c>
      <c r="AN57" s="192">
        <v>0</v>
      </c>
      <c r="AO57" s="192">
        <v>0</v>
      </c>
      <c r="AP57" s="192">
        <v>0</v>
      </c>
      <c r="AQ57" s="192">
        <v>0</v>
      </c>
      <c r="AR57" s="192">
        <v>0</v>
      </c>
      <c r="AS57" s="192">
        <v>0</v>
      </c>
      <c r="AT57" s="192">
        <v>0</v>
      </c>
      <c r="AU57" s="192">
        <v>50754.61</v>
      </c>
      <c r="AV57" s="192">
        <v>0</v>
      </c>
      <c r="AW57" s="192">
        <v>0</v>
      </c>
      <c r="AX57" s="192">
        <v>0</v>
      </c>
      <c r="AY57" s="192">
        <v>0</v>
      </c>
      <c r="AZ57" s="192">
        <v>0</v>
      </c>
      <c r="BA57" s="192">
        <v>0</v>
      </c>
      <c r="BB57" s="192">
        <v>165892.1</v>
      </c>
      <c r="BC57" s="192">
        <v>0</v>
      </c>
      <c r="BD57" s="192">
        <v>1212.18</v>
      </c>
      <c r="BE57" s="192">
        <v>0</v>
      </c>
      <c r="BF57" s="192">
        <v>0</v>
      </c>
      <c r="BG57" s="192">
        <v>0</v>
      </c>
      <c r="BH57" s="192">
        <v>0</v>
      </c>
      <c r="BI57" s="192">
        <v>0</v>
      </c>
      <c r="BJ57" s="192">
        <v>0</v>
      </c>
      <c r="BK57" s="192">
        <v>0</v>
      </c>
      <c r="BL57" s="192">
        <v>220</v>
      </c>
      <c r="BM57" s="192">
        <v>0</v>
      </c>
      <c r="BN57" s="192">
        <v>0</v>
      </c>
      <c r="BO57" s="192">
        <v>0</v>
      </c>
      <c r="BP57" s="192">
        <v>0</v>
      </c>
      <c r="BQ57" s="192">
        <v>0</v>
      </c>
      <c r="BR57" s="192">
        <v>0</v>
      </c>
      <c r="BS57" s="192">
        <v>0</v>
      </c>
      <c r="BT57" s="192">
        <v>69649.679999999993</v>
      </c>
      <c r="BU57" s="192">
        <v>0</v>
      </c>
      <c r="BV57" s="192">
        <v>0</v>
      </c>
      <c r="BW57" s="192">
        <v>0</v>
      </c>
      <c r="BX57" s="192">
        <v>0</v>
      </c>
      <c r="BY57" s="192">
        <v>9148.2000000000007</v>
      </c>
      <c r="BZ57" s="192">
        <v>0</v>
      </c>
      <c r="CA57" s="192">
        <v>0</v>
      </c>
      <c r="CB57" s="192">
        <v>0</v>
      </c>
      <c r="CC57" s="201">
        <f t="shared" si="5"/>
        <v>723049.62999999989</v>
      </c>
    </row>
    <row r="58" spans="1:81" s="299" customFormat="1" ht="25.5" customHeight="1">
      <c r="A58" s="298"/>
      <c r="B58" s="521" t="s">
        <v>427</v>
      </c>
      <c r="C58" s="522"/>
      <c r="D58" s="522"/>
      <c r="E58" s="522"/>
      <c r="F58" s="522"/>
      <c r="G58" s="523"/>
      <c r="H58" s="194">
        <f>SUM(H50:H57)</f>
        <v>7932296.4399999995</v>
      </c>
      <c r="I58" s="194">
        <f t="shared" ref="I58:BT58" si="8">SUM(I50:I57)</f>
        <v>901151.25</v>
      </c>
      <c r="J58" s="194">
        <f t="shared" si="8"/>
        <v>1360574.03</v>
      </c>
      <c r="K58" s="194">
        <f t="shared" si="8"/>
        <v>431042.64999999997</v>
      </c>
      <c r="L58" s="194">
        <f t="shared" si="8"/>
        <v>241230.24</v>
      </c>
      <c r="M58" s="194">
        <f t="shared" si="8"/>
        <v>27949.95</v>
      </c>
      <c r="N58" s="194">
        <f t="shared" si="8"/>
        <v>16943527.039999999</v>
      </c>
      <c r="O58" s="194">
        <f t="shared" si="8"/>
        <v>655748.65</v>
      </c>
      <c r="P58" s="194">
        <f t="shared" si="8"/>
        <v>122974.5</v>
      </c>
      <c r="Q58" s="194">
        <f t="shared" si="8"/>
        <v>2109910.75</v>
      </c>
      <c r="R58" s="194">
        <f t="shared" si="8"/>
        <v>127172.75</v>
      </c>
      <c r="S58" s="194">
        <f t="shared" si="8"/>
        <v>375593</v>
      </c>
      <c r="T58" s="194">
        <f t="shared" si="8"/>
        <v>2544180.1999999997</v>
      </c>
      <c r="U58" s="194">
        <f t="shared" si="8"/>
        <v>346537.38</v>
      </c>
      <c r="V58" s="194">
        <f t="shared" si="8"/>
        <v>114652</v>
      </c>
      <c r="W58" s="194">
        <f t="shared" si="8"/>
        <v>111473.75</v>
      </c>
      <c r="X58" s="194">
        <f t="shared" si="8"/>
        <v>192603.53</v>
      </c>
      <c r="Y58" s="194">
        <f t="shared" si="8"/>
        <v>138121.5</v>
      </c>
      <c r="Z58" s="194">
        <f t="shared" si="8"/>
        <v>10573007.15</v>
      </c>
      <c r="AA58" s="194">
        <f t="shared" si="8"/>
        <v>431103.27999999997</v>
      </c>
      <c r="AB58" s="194">
        <f t="shared" si="8"/>
        <v>243404.72999999998</v>
      </c>
      <c r="AC58" s="194">
        <f t="shared" si="8"/>
        <v>1581533.7100000002</v>
      </c>
      <c r="AD58" s="194">
        <f t="shared" si="8"/>
        <v>755329.87</v>
      </c>
      <c r="AE58" s="194">
        <f t="shared" si="8"/>
        <v>251672.29</v>
      </c>
      <c r="AF58" s="194">
        <f t="shared" si="8"/>
        <v>216705.5</v>
      </c>
      <c r="AG58" s="194">
        <f t="shared" si="8"/>
        <v>82017</v>
      </c>
      <c r="AH58" s="194">
        <f t="shared" si="8"/>
        <v>86291</v>
      </c>
      <c r="AI58" s="194">
        <f t="shared" si="8"/>
        <v>18584404.029999997</v>
      </c>
      <c r="AJ58" s="194">
        <f t="shared" si="8"/>
        <v>751811.3600000001</v>
      </c>
      <c r="AK58" s="194">
        <f t="shared" si="8"/>
        <v>586229.82999999996</v>
      </c>
      <c r="AL58" s="194">
        <f t="shared" si="8"/>
        <v>134336.37999999998</v>
      </c>
      <c r="AM58" s="194">
        <f t="shared" si="8"/>
        <v>249887</v>
      </c>
      <c r="AN58" s="194">
        <f t="shared" si="8"/>
        <v>259803.37</v>
      </c>
      <c r="AO58" s="194">
        <f t="shared" si="8"/>
        <v>216683.9</v>
      </c>
      <c r="AP58" s="194">
        <f t="shared" si="8"/>
        <v>442125.93</v>
      </c>
      <c r="AQ58" s="194">
        <f t="shared" si="8"/>
        <v>244010.92</v>
      </c>
      <c r="AR58" s="194">
        <f t="shared" si="8"/>
        <v>191373.72</v>
      </c>
      <c r="AS58" s="194">
        <f t="shared" si="8"/>
        <v>244537.65</v>
      </c>
      <c r="AT58" s="194">
        <f t="shared" si="8"/>
        <v>206588.94999999998</v>
      </c>
      <c r="AU58" s="194">
        <f t="shared" si="8"/>
        <v>3836642.3</v>
      </c>
      <c r="AV58" s="194">
        <f t="shared" si="8"/>
        <v>112555.58</v>
      </c>
      <c r="AW58" s="194">
        <f t="shared" si="8"/>
        <v>165732</v>
      </c>
      <c r="AX58" s="194">
        <f t="shared" si="8"/>
        <v>184638.13</v>
      </c>
      <c r="AY58" s="194">
        <f t="shared" si="8"/>
        <v>415537.57</v>
      </c>
      <c r="AZ58" s="194">
        <f t="shared" si="8"/>
        <v>12975.75</v>
      </c>
      <c r="BA58" s="194">
        <f t="shared" si="8"/>
        <v>22888</v>
      </c>
      <c r="BB58" s="194">
        <f t="shared" si="8"/>
        <v>8913435.5800000001</v>
      </c>
      <c r="BC58" s="194">
        <f t="shared" si="8"/>
        <v>69958.44</v>
      </c>
      <c r="BD58" s="194">
        <f t="shared" si="8"/>
        <v>736690.91000000015</v>
      </c>
      <c r="BE58" s="194">
        <f t="shared" si="8"/>
        <v>505881.23</v>
      </c>
      <c r="BF58" s="194">
        <f t="shared" si="8"/>
        <v>315393.11000000004</v>
      </c>
      <c r="BG58" s="194">
        <f t="shared" si="8"/>
        <v>972765.1</v>
      </c>
      <c r="BH58" s="194">
        <f t="shared" si="8"/>
        <v>835929.0199999999</v>
      </c>
      <c r="BI58" s="194">
        <f t="shared" si="8"/>
        <v>825218.19000000006</v>
      </c>
      <c r="BJ58" s="194">
        <f t="shared" si="8"/>
        <v>332202.5</v>
      </c>
      <c r="BK58" s="194">
        <f t="shared" si="8"/>
        <v>62317</v>
      </c>
      <c r="BL58" s="194">
        <f t="shared" si="8"/>
        <v>106755.21</v>
      </c>
      <c r="BM58" s="194">
        <f t="shared" si="8"/>
        <v>10669434.329999998</v>
      </c>
      <c r="BN58" s="194">
        <f t="shared" si="8"/>
        <v>1400805.2</v>
      </c>
      <c r="BO58" s="194">
        <f t="shared" si="8"/>
        <v>189727.38</v>
      </c>
      <c r="BP58" s="194">
        <f t="shared" si="8"/>
        <v>321408.05</v>
      </c>
      <c r="BQ58" s="194">
        <f t="shared" si="8"/>
        <v>194758</v>
      </c>
      <c r="BR58" s="194">
        <f t="shared" si="8"/>
        <v>100991.88</v>
      </c>
      <c r="BS58" s="194">
        <f t="shared" si="8"/>
        <v>115009.77</v>
      </c>
      <c r="BT58" s="194">
        <f t="shared" si="8"/>
        <v>5829383.1199999992</v>
      </c>
      <c r="BU58" s="194">
        <f t="shared" ref="BU58:CB58" si="9">SUM(BU50:BU57)</f>
        <v>99344.73</v>
      </c>
      <c r="BV58" s="194">
        <f t="shared" si="9"/>
        <v>124962.76999999999</v>
      </c>
      <c r="BW58" s="194">
        <f t="shared" si="9"/>
        <v>298386.23</v>
      </c>
      <c r="BX58" s="194">
        <f t="shared" si="9"/>
        <v>481750.24</v>
      </c>
      <c r="BY58" s="194">
        <f t="shared" si="9"/>
        <v>2340713.5200000005</v>
      </c>
      <c r="BZ58" s="194">
        <f t="shared" si="9"/>
        <v>225496.93999999997</v>
      </c>
      <c r="CA58" s="194">
        <f t="shared" si="9"/>
        <v>106339.25</v>
      </c>
      <c r="CB58" s="194">
        <f t="shared" si="9"/>
        <v>117647.77</v>
      </c>
      <c r="CC58" s="194">
        <f>SUM(CC50:CC57)</f>
        <v>112053271.97999999</v>
      </c>
    </row>
    <row r="59" spans="1:81" s="109" customFormat="1" ht="25.5" customHeight="1">
      <c r="A59" s="136" t="s">
        <v>1458</v>
      </c>
      <c r="B59" s="280" t="s">
        <v>14</v>
      </c>
      <c r="C59" s="281" t="s">
        <v>15</v>
      </c>
      <c r="D59" s="282"/>
      <c r="E59" s="281"/>
      <c r="F59" s="283" t="s">
        <v>428</v>
      </c>
      <c r="G59" s="284" t="s">
        <v>429</v>
      </c>
      <c r="H59" s="192">
        <v>42730</v>
      </c>
      <c r="I59" s="171">
        <v>604320</v>
      </c>
      <c r="J59" s="171">
        <v>150170</v>
      </c>
      <c r="K59" s="171">
        <v>28550</v>
      </c>
      <c r="L59" s="171">
        <v>79460</v>
      </c>
      <c r="M59" s="171">
        <v>0</v>
      </c>
      <c r="N59" s="171">
        <v>687074</v>
      </c>
      <c r="O59" s="171">
        <v>136770</v>
      </c>
      <c r="P59" s="171">
        <v>0</v>
      </c>
      <c r="Q59" s="171">
        <v>207560</v>
      </c>
      <c r="R59" s="171">
        <v>0</v>
      </c>
      <c r="S59" s="171">
        <v>0</v>
      </c>
      <c r="T59" s="171">
        <v>4920</v>
      </c>
      <c r="U59" s="171">
        <v>0</v>
      </c>
      <c r="V59" s="171">
        <v>0</v>
      </c>
      <c r="W59" s="171">
        <v>0</v>
      </c>
      <c r="X59" s="171">
        <v>0</v>
      </c>
      <c r="Y59" s="171">
        <v>0</v>
      </c>
      <c r="Z59" s="171">
        <v>18400</v>
      </c>
      <c r="AA59" s="171">
        <v>172130</v>
      </c>
      <c r="AB59" s="171">
        <v>27780</v>
      </c>
      <c r="AC59" s="171">
        <v>0</v>
      </c>
      <c r="AD59" s="171">
        <v>0</v>
      </c>
      <c r="AE59" s="171">
        <v>0</v>
      </c>
      <c r="AF59" s="171">
        <v>0</v>
      </c>
      <c r="AG59" s="171">
        <v>0</v>
      </c>
      <c r="AH59" s="171">
        <v>0</v>
      </c>
      <c r="AI59" s="171">
        <v>716010</v>
      </c>
      <c r="AJ59" s="171">
        <v>0</v>
      </c>
      <c r="AK59" s="171">
        <v>37070</v>
      </c>
      <c r="AL59" s="171">
        <v>26020</v>
      </c>
      <c r="AM59" s="171">
        <v>96550</v>
      </c>
      <c r="AN59" s="171">
        <v>2920</v>
      </c>
      <c r="AO59" s="171">
        <v>45285</v>
      </c>
      <c r="AP59" s="171">
        <v>0</v>
      </c>
      <c r="AQ59" s="171">
        <v>0</v>
      </c>
      <c r="AR59" s="171">
        <v>5200</v>
      </c>
      <c r="AS59" s="171">
        <v>8530</v>
      </c>
      <c r="AT59" s="171">
        <v>1210</v>
      </c>
      <c r="AU59" s="171">
        <v>396750</v>
      </c>
      <c r="AV59" s="171">
        <v>53730</v>
      </c>
      <c r="AW59" s="171">
        <v>0</v>
      </c>
      <c r="AX59" s="171">
        <v>0</v>
      </c>
      <c r="AY59" s="171">
        <v>0</v>
      </c>
      <c r="AZ59" s="171">
        <v>11190</v>
      </c>
      <c r="BA59" s="171">
        <v>33300</v>
      </c>
      <c r="BB59" s="171">
        <v>142930</v>
      </c>
      <c r="BC59" s="171">
        <v>13460.5</v>
      </c>
      <c r="BD59" s="171">
        <v>0</v>
      </c>
      <c r="BE59" s="171">
        <v>0</v>
      </c>
      <c r="BF59" s="171">
        <v>0</v>
      </c>
      <c r="BG59" s="171">
        <v>19550</v>
      </c>
      <c r="BH59" s="171">
        <v>346812</v>
      </c>
      <c r="BI59" s="171">
        <v>0</v>
      </c>
      <c r="BJ59" s="171">
        <v>150930</v>
      </c>
      <c r="BK59" s="171">
        <v>0</v>
      </c>
      <c r="BL59" s="171">
        <v>0</v>
      </c>
      <c r="BM59" s="171">
        <v>33440</v>
      </c>
      <c r="BN59" s="171">
        <v>213293.38</v>
      </c>
      <c r="BO59" s="171">
        <v>0</v>
      </c>
      <c r="BP59" s="171">
        <v>30090</v>
      </c>
      <c r="BQ59" s="171">
        <v>47320</v>
      </c>
      <c r="BR59" s="171">
        <v>0</v>
      </c>
      <c r="BS59" s="171">
        <v>50447.5</v>
      </c>
      <c r="BT59" s="171">
        <v>653470</v>
      </c>
      <c r="BU59" s="171">
        <v>107920</v>
      </c>
      <c r="BV59" s="171">
        <v>94020</v>
      </c>
      <c r="BW59" s="171">
        <v>19160</v>
      </c>
      <c r="BX59" s="171">
        <v>7420</v>
      </c>
      <c r="BY59" s="171">
        <v>0</v>
      </c>
      <c r="BZ59" s="171">
        <v>0</v>
      </c>
      <c r="CA59" s="171">
        <v>0</v>
      </c>
      <c r="CB59" s="171">
        <v>23872</v>
      </c>
      <c r="CC59" s="201">
        <f>SUM(H59:CB59)</f>
        <v>5547764.3799999999</v>
      </c>
    </row>
    <row r="60" spans="1:81" s="109" customFormat="1" ht="25.5" customHeight="1">
      <c r="A60" s="136" t="s">
        <v>1458</v>
      </c>
      <c r="B60" s="280" t="s">
        <v>14</v>
      </c>
      <c r="C60" s="281" t="s">
        <v>15</v>
      </c>
      <c r="D60" s="282">
        <v>41040</v>
      </c>
      <c r="E60" s="281" t="s">
        <v>430</v>
      </c>
      <c r="F60" s="283" t="s">
        <v>431</v>
      </c>
      <c r="G60" s="284" t="s">
        <v>432</v>
      </c>
      <c r="H60" s="192">
        <v>33636118.780000001</v>
      </c>
      <c r="I60" s="171">
        <v>5420092.71</v>
      </c>
      <c r="J60" s="171">
        <v>6979166.8700000001</v>
      </c>
      <c r="K60" s="171">
        <v>1412199</v>
      </c>
      <c r="L60" s="171">
        <v>1446465.35</v>
      </c>
      <c r="M60" s="171">
        <v>282362.89</v>
      </c>
      <c r="N60" s="171">
        <v>102020656</v>
      </c>
      <c r="O60" s="171">
        <v>4523758.5</v>
      </c>
      <c r="P60" s="171">
        <v>604009</v>
      </c>
      <c r="Q60" s="171">
        <v>10287421.83</v>
      </c>
      <c r="R60" s="171">
        <v>878293</v>
      </c>
      <c r="S60" s="171">
        <v>2567424</v>
      </c>
      <c r="T60" s="171">
        <v>11518887</v>
      </c>
      <c r="U60" s="171">
        <v>2133926</v>
      </c>
      <c r="V60" s="171">
        <v>361385.6</v>
      </c>
      <c r="W60" s="171">
        <v>1633406.3</v>
      </c>
      <c r="X60" s="171">
        <v>1052852.5</v>
      </c>
      <c r="Y60" s="171">
        <v>1428820.75</v>
      </c>
      <c r="Z60" s="171">
        <v>47824429.25</v>
      </c>
      <c r="AA60" s="171">
        <v>1787365.43</v>
      </c>
      <c r="AB60" s="171">
        <v>857537.34</v>
      </c>
      <c r="AC60" s="171">
        <v>8575584.9600000009</v>
      </c>
      <c r="AD60" s="171">
        <v>3725399.5</v>
      </c>
      <c r="AE60" s="171">
        <v>1813164.72</v>
      </c>
      <c r="AF60" s="171">
        <v>1396718.6</v>
      </c>
      <c r="AG60" s="171">
        <v>548149</v>
      </c>
      <c r="AH60" s="171">
        <v>355355</v>
      </c>
      <c r="AI60" s="171">
        <v>83390352.170000002</v>
      </c>
      <c r="AJ60" s="171">
        <v>3433586.22</v>
      </c>
      <c r="AK60" s="171">
        <v>1953513</v>
      </c>
      <c r="AL60" s="171">
        <v>945369</v>
      </c>
      <c r="AM60" s="171">
        <v>959223</v>
      </c>
      <c r="AN60" s="171">
        <v>1810637.5</v>
      </c>
      <c r="AO60" s="171">
        <v>1409898.25</v>
      </c>
      <c r="AP60" s="171">
        <v>2427307</v>
      </c>
      <c r="AQ60" s="171">
        <v>1931183</v>
      </c>
      <c r="AR60" s="171">
        <v>1007861</v>
      </c>
      <c r="AS60" s="171">
        <v>1601756</v>
      </c>
      <c r="AT60" s="171">
        <v>2016801</v>
      </c>
      <c r="AU60" s="171">
        <v>22197581.149999999</v>
      </c>
      <c r="AV60" s="171">
        <v>1561814.1</v>
      </c>
      <c r="AW60" s="171">
        <v>1946139</v>
      </c>
      <c r="AX60" s="171">
        <v>1775683</v>
      </c>
      <c r="AY60" s="171">
        <v>3478267.39</v>
      </c>
      <c r="AZ60" s="171">
        <v>227998</v>
      </c>
      <c r="BA60" s="171">
        <v>396186.5</v>
      </c>
      <c r="BB60" s="171">
        <v>35672552</v>
      </c>
      <c r="BC60" s="171">
        <v>1130439</v>
      </c>
      <c r="BD60" s="171">
        <v>3812415.75</v>
      </c>
      <c r="BE60" s="171">
        <v>2386582.7599999998</v>
      </c>
      <c r="BF60" s="171">
        <v>1777516</v>
      </c>
      <c r="BG60" s="171">
        <v>5776441</v>
      </c>
      <c r="BH60" s="171">
        <v>6970616.6298000002</v>
      </c>
      <c r="BI60" s="171">
        <v>3632795.55</v>
      </c>
      <c r="BJ60" s="171">
        <v>1340778.5</v>
      </c>
      <c r="BK60" s="171">
        <v>612364.65</v>
      </c>
      <c r="BL60" s="171">
        <v>919470.25</v>
      </c>
      <c r="BM60" s="171">
        <v>56158765.5</v>
      </c>
      <c r="BN60" s="171">
        <v>8118949.2199999997</v>
      </c>
      <c r="BO60" s="171">
        <v>1530652</v>
      </c>
      <c r="BP60" s="171">
        <v>1023232</v>
      </c>
      <c r="BQ60" s="171">
        <v>1354860</v>
      </c>
      <c r="BR60" s="171">
        <v>1066373</v>
      </c>
      <c r="BS60" s="171">
        <v>1250211.25</v>
      </c>
      <c r="BT60" s="171">
        <v>25999892.280000001</v>
      </c>
      <c r="BU60" s="171">
        <v>983219.45</v>
      </c>
      <c r="BV60" s="171">
        <v>1060076.5</v>
      </c>
      <c r="BW60" s="171">
        <v>1646472.5</v>
      </c>
      <c r="BX60" s="171">
        <v>3583466.38</v>
      </c>
      <c r="BY60" s="171">
        <v>10954610.1</v>
      </c>
      <c r="BZ60" s="171">
        <v>1132752</v>
      </c>
      <c r="CA60" s="171">
        <v>539544.55000000005</v>
      </c>
      <c r="CB60" s="171">
        <v>918140.5</v>
      </c>
      <c r="CC60" s="201">
        <f t="shared" ref="CC60:CC126" si="10">SUM(H60:CB60)</f>
        <v>570895295.47980011</v>
      </c>
    </row>
    <row r="61" spans="1:81" s="109" customFormat="1" ht="25.5" customHeight="1">
      <c r="A61" s="136" t="s">
        <v>1459</v>
      </c>
      <c r="B61" s="280" t="s">
        <v>14</v>
      </c>
      <c r="C61" s="281" t="s">
        <v>15</v>
      </c>
      <c r="D61" s="282">
        <v>42040</v>
      </c>
      <c r="E61" s="281" t="s">
        <v>433</v>
      </c>
      <c r="F61" s="283" t="s">
        <v>434</v>
      </c>
      <c r="G61" s="284" t="s">
        <v>435</v>
      </c>
      <c r="H61" s="192">
        <v>18561516.539999999</v>
      </c>
      <c r="I61" s="171">
        <v>2666011</v>
      </c>
      <c r="J61" s="171">
        <v>5316355.9000000004</v>
      </c>
      <c r="K61" s="171">
        <v>1146700</v>
      </c>
      <c r="L61" s="171">
        <v>252311.64</v>
      </c>
      <c r="M61" s="171">
        <v>28346.83</v>
      </c>
      <c r="N61" s="171">
        <v>40536791.18</v>
      </c>
      <c r="O61" s="171">
        <v>3139029.25</v>
      </c>
      <c r="P61" s="171">
        <v>137127</v>
      </c>
      <c r="Q61" s="171">
        <v>4917466.57</v>
      </c>
      <c r="R61" s="171">
        <v>188544</v>
      </c>
      <c r="S61" s="171">
        <v>444524</v>
      </c>
      <c r="T61" s="171">
        <v>10059248.59</v>
      </c>
      <c r="U61" s="171">
        <v>1335832.75</v>
      </c>
      <c r="V61" s="171">
        <v>0</v>
      </c>
      <c r="W61" s="171">
        <v>399816.6</v>
      </c>
      <c r="X61" s="171">
        <v>259886</v>
      </c>
      <c r="Y61" s="171">
        <v>320981.45</v>
      </c>
      <c r="Z61" s="171">
        <v>20314523.5</v>
      </c>
      <c r="AA61" s="171">
        <v>1425278.37</v>
      </c>
      <c r="AB61" s="171">
        <v>331668.5</v>
      </c>
      <c r="AC61" s="171">
        <v>4804515</v>
      </c>
      <c r="AD61" s="171">
        <v>384287</v>
      </c>
      <c r="AE61" s="171">
        <v>364095.31</v>
      </c>
      <c r="AF61" s="171">
        <v>707769.5</v>
      </c>
      <c r="AG61" s="171">
        <v>44528</v>
      </c>
      <c r="AH61" s="171">
        <v>10139</v>
      </c>
      <c r="AI61" s="171">
        <v>70282324.209999993</v>
      </c>
      <c r="AJ61" s="171">
        <v>440375</v>
      </c>
      <c r="AK61" s="171">
        <v>377978</v>
      </c>
      <c r="AL61" s="171">
        <v>435449</v>
      </c>
      <c r="AM61" s="171">
        <v>249459</v>
      </c>
      <c r="AN61" s="171">
        <v>257870</v>
      </c>
      <c r="AO61" s="171">
        <v>115605.75999999999</v>
      </c>
      <c r="AP61" s="171">
        <v>449602</v>
      </c>
      <c r="AQ61" s="171">
        <v>998592</v>
      </c>
      <c r="AR61" s="171">
        <v>161265</v>
      </c>
      <c r="AS61" s="171">
        <v>302940.92</v>
      </c>
      <c r="AT61" s="171">
        <v>263075</v>
      </c>
      <c r="AU61" s="171">
        <v>18634627.010000002</v>
      </c>
      <c r="AV61" s="171">
        <v>211005.21</v>
      </c>
      <c r="AW61" s="171">
        <v>136319</v>
      </c>
      <c r="AX61" s="171">
        <v>269959.3</v>
      </c>
      <c r="AY61" s="171">
        <v>438160</v>
      </c>
      <c r="AZ61" s="171">
        <v>0</v>
      </c>
      <c r="BA61" s="171">
        <v>114580.75</v>
      </c>
      <c r="BB61" s="171">
        <v>24268780.75</v>
      </c>
      <c r="BC61" s="171">
        <v>203857</v>
      </c>
      <c r="BD61" s="171">
        <v>1098595.25</v>
      </c>
      <c r="BE61" s="171">
        <v>420177.5</v>
      </c>
      <c r="BF61" s="171">
        <v>1042821.1</v>
      </c>
      <c r="BG61" s="171">
        <v>935007</v>
      </c>
      <c r="BH61" s="171">
        <v>4356696.4999000002</v>
      </c>
      <c r="BI61" s="171">
        <v>1655571.12</v>
      </c>
      <c r="BJ61" s="171">
        <v>495818.75</v>
      </c>
      <c r="BK61" s="171">
        <v>45700.1</v>
      </c>
      <c r="BL61" s="171">
        <v>142422</v>
      </c>
      <c r="BM61" s="171">
        <v>37028701.579999998</v>
      </c>
      <c r="BN61" s="171">
        <v>4433202.04</v>
      </c>
      <c r="BO61" s="171">
        <v>321007</v>
      </c>
      <c r="BP61" s="171">
        <v>160273.26999999999</v>
      </c>
      <c r="BQ61" s="171">
        <v>254303</v>
      </c>
      <c r="BR61" s="171">
        <v>160218</v>
      </c>
      <c r="BS61" s="171">
        <v>268738.5</v>
      </c>
      <c r="BT61" s="171">
        <v>20276108.920000002</v>
      </c>
      <c r="BU61" s="171">
        <v>199849</v>
      </c>
      <c r="BV61" s="171">
        <v>482922.06</v>
      </c>
      <c r="BW61" s="171">
        <v>385876.25</v>
      </c>
      <c r="BX61" s="171">
        <v>1122468.49</v>
      </c>
      <c r="BY61" s="171">
        <v>7086996.3799999999</v>
      </c>
      <c r="BZ61" s="171">
        <v>266937</v>
      </c>
      <c r="CA61" s="171">
        <v>128946.15</v>
      </c>
      <c r="CB61" s="171">
        <v>267159</v>
      </c>
      <c r="CC61" s="201">
        <f t="shared" si="10"/>
        <v>319745634.34990001</v>
      </c>
    </row>
    <row r="62" spans="1:81" s="109" customFormat="1" ht="25.5" customHeight="1">
      <c r="A62" s="136" t="s">
        <v>1460</v>
      </c>
      <c r="B62" s="280" t="s">
        <v>14</v>
      </c>
      <c r="C62" s="281" t="s">
        <v>15</v>
      </c>
      <c r="D62" s="282">
        <v>44020</v>
      </c>
      <c r="E62" s="291" t="s">
        <v>436</v>
      </c>
      <c r="F62" s="283" t="s">
        <v>437</v>
      </c>
      <c r="G62" s="284" t="s">
        <v>438</v>
      </c>
      <c r="H62" s="192">
        <v>-4447135.41</v>
      </c>
      <c r="I62" s="171">
        <v>0</v>
      </c>
      <c r="J62" s="171">
        <v>-1469109.94</v>
      </c>
      <c r="K62" s="171">
        <v>-73796.490000000005</v>
      </c>
      <c r="L62" s="171">
        <v>-29609.45</v>
      </c>
      <c r="M62" s="171">
        <v>0</v>
      </c>
      <c r="N62" s="171">
        <v>-3729955.36</v>
      </c>
      <c r="O62" s="171">
        <v>-510765.2</v>
      </c>
      <c r="P62" s="171">
        <v>-14391.11</v>
      </c>
      <c r="Q62" s="171">
        <v>-388959.13</v>
      </c>
      <c r="R62" s="171">
        <v>-31823.74</v>
      </c>
      <c r="S62" s="171">
        <v>-2004.5</v>
      </c>
      <c r="T62" s="171">
        <v>-2893062.55</v>
      </c>
      <c r="U62" s="171">
        <v>-138164.65</v>
      </c>
      <c r="V62" s="171">
        <v>0</v>
      </c>
      <c r="W62" s="171">
        <v>-3132.2</v>
      </c>
      <c r="X62" s="171">
        <v>-50764.5</v>
      </c>
      <c r="Y62" s="171">
        <v>0</v>
      </c>
      <c r="Z62" s="171">
        <v>-3712206.29</v>
      </c>
      <c r="AA62" s="171">
        <v>-348974.36</v>
      </c>
      <c r="AB62" s="171">
        <v>-32454.12</v>
      </c>
      <c r="AC62" s="171">
        <v>0</v>
      </c>
      <c r="AD62" s="171">
        <v>-90733.32</v>
      </c>
      <c r="AE62" s="171">
        <v>-297763.21999999997</v>
      </c>
      <c r="AF62" s="171">
        <v>-27308.5</v>
      </c>
      <c r="AG62" s="171">
        <v>0</v>
      </c>
      <c r="AH62" s="171">
        <v>0</v>
      </c>
      <c r="AI62" s="171">
        <v>-12343802.789999999</v>
      </c>
      <c r="AJ62" s="171">
        <v>-77539.7</v>
      </c>
      <c r="AK62" s="171">
        <v>-343480.4</v>
      </c>
      <c r="AL62" s="171">
        <v>-78626.899999999994</v>
      </c>
      <c r="AM62" s="171">
        <v>0</v>
      </c>
      <c r="AN62" s="171">
        <v>-48920.639999999999</v>
      </c>
      <c r="AO62" s="171">
        <v>0</v>
      </c>
      <c r="AP62" s="171">
        <v>-12564.91</v>
      </c>
      <c r="AQ62" s="171">
        <v>-91555.14</v>
      </c>
      <c r="AR62" s="171">
        <v>0</v>
      </c>
      <c r="AS62" s="171">
        <v>-22299.53</v>
      </c>
      <c r="AT62" s="171">
        <v>-63945.23</v>
      </c>
      <c r="AU62" s="171">
        <v>-2225228.87</v>
      </c>
      <c r="AV62" s="171">
        <v>0</v>
      </c>
      <c r="AW62" s="171">
        <v>-4605.0600000000004</v>
      </c>
      <c r="AX62" s="171">
        <v>-79227.88</v>
      </c>
      <c r="AY62" s="171">
        <v>-6047.75</v>
      </c>
      <c r="AZ62" s="171">
        <v>0</v>
      </c>
      <c r="BA62" s="171">
        <v>-19440.84</v>
      </c>
      <c r="BB62" s="171">
        <v>-3861516.95</v>
      </c>
      <c r="BC62" s="171">
        <v>-99996.7</v>
      </c>
      <c r="BD62" s="171">
        <v>-140248.23000000001</v>
      </c>
      <c r="BE62" s="171">
        <v>-10298.27</v>
      </c>
      <c r="BF62" s="171">
        <v>-361641.78</v>
      </c>
      <c r="BG62" s="171">
        <v>-87970.67</v>
      </c>
      <c r="BH62" s="171">
        <v>-35412.519899999999</v>
      </c>
      <c r="BI62" s="171">
        <v>-430029.21</v>
      </c>
      <c r="BJ62" s="171">
        <v>0</v>
      </c>
      <c r="BK62" s="171">
        <v>-6176.5</v>
      </c>
      <c r="BL62" s="171">
        <v>-9317.82</v>
      </c>
      <c r="BM62" s="171">
        <v>-3918899.48</v>
      </c>
      <c r="BN62" s="171">
        <v>0</v>
      </c>
      <c r="BO62" s="171">
        <v>-9445.51</v>
      </c>
      <c r="BP62" s="171">
        <v>-20076.259999999998</v>
      </c>
      <c r="BQ62" s="171">
        <v>2188.39</v>
      </c>
      <c r="BR62" s="171">
        <v>-28456.55</v>
      </c>
      <c r="BS62" s="171">
        <v>-17975.740000000002</v>
      </c>
      <c r="BT62" s="171">
        <v>-4289133.87</v>
      </c>
      <c r="BU62" s="171">
        <v>-51345.78</v>
      </c>
      <c r="BV62" s="171">
        <v>-7589.91</v>
      </c>
      <c r="BW62" s="171">
        <v>-24996.7</v>
      </c>
      <c r="BX62" s="171">
        <v>-67032.98</v>
      </c>
      <c r="BY62" s="171">
        <v>-234525.72</v>
      </c>
      <c r="BZ62" s="171">
        <v>-7510.21</v>
      </c>
      <c r="CA62" s="171">
        <v>0</v>
      </c>
      <c r="CB62" s="171">
        <v>0</v>
      </c>
      <c r="CC62" s="201">
        <f t="shared" si="10"/>
        <v>-47426808.649900004</v>
      </c>
    </row>
    <row r="63" spans="1:81" s="109" customFormat="1" ht="25.5" customHeight="1">
      <c r="A63" s="136" t="s">
        <v>1460</v>
      </c>
      <c r="B63" s="280" t="s">
        <v>14</v>
      </c>
      <c r="C63" s="281" t="s">
        <v>15</v>
      </c>
      <c r="D63" s="282">
        <v>44020</v>
      </c>
      <c r="E63" s="291" t="s">
        <v>436</v>
      </c>
      <c r="F63" s="283" t="s">
        <v>439</v>
      </c>
      <c r="G63" s="284" t="s">
        <v>440</v>
      </c>
      <c r="H63" s="192">
        <v>3638035.7</v>
      </c>
      <c r="I63" s="171">
        <v>0</v>
      </c>
      <c r="J63" s="171">
        <v>1188808.93</v>
      </c>
      <c r="K63" s="171">
        <v>55803.42</v>
      </c>
      <c r="L63" s="171">
        <v>23805.1</v>
      </c>
      <c r="M63" s="171">
        <v>0</v>
      </c>
      <c r="N63" s="171">
        <v>2986655.22</v>
      </c>
      <c r="O63" s="171">
        <v>152764.65</v>
      </c>
      <c r="P63" s="171">
        <v>0</v>
      </c>
      <c r="Q63" s="171">
        <v>321840.53000000003</v>
      </c>
      <c r="R63" s="171">
        <v>923.01</v>
      </c>
      <c r="S63" s="171">
        <v>1835.25</v>
      </c>
      <c r="T63" s="171">
        <v>487356.97</v>
      </c>
      <c r="U63" s="171">
        <v>0</v>
      </c>
      <c r="V63" s="171">
        <v>0</v>
      </c>
      <c r="W63" s="171">
        <v>14755.15</v>
      </c>
      <c r="X63" s="171">
        <v>23091.89</v>
      </c>
      <c r="Y63" s="171">
        <v>110049.95</v>
      </c>
      <c r="Z63" s="171">
        <v>710201.77</v>
      </c>
      <c r="AA63" s="171">
        <v>99561.45</v>
      </c>
      <c r="AB63" s="171">
        <v>26660.99</v>
      </c>
      <c r="AC63" s="171">
        <v>0</v>
      </c>
      <c r="AD63" s="171">
        <v>17437.740000000002</v>
      </c>
      <c r="AE63" s="171">
        <v>0</v>
      </c>
      <c r="AF63" s="171">
        <v>-252971.1</v>
      </c>
      <c r="AG63" s="171">
        <v>0</v>
      </c>
      <c r="AH63" s="171">
        <v>0</v>
      </c>
      <c r="AI63" s="171">
        <v>5439962.6600000001</v>
      </c>
      <c r="AJ63" s="171">
        <v>235551.88</v>
      </c>
      <c r="AK63" s="171">
        <v>462148.38</v>
      </c>
      <c r="AL63" s="171">
        <v>12748.86</v>
      </c>
      <c r="AM63" s="171">
        <v>0</v>
      </c>
      <c r="AN63" s="171">
        <v>37547.440000000002</v>
      </c>
      <c r="AO63" s="171">
        <v>0</v>
      </c>
      <c r="AP63" s="171">
        <v>10692.32</v>
      </c>
      <c r="AQ63" s="171">
        <v>150626.46</v>
      </c>
      <c r="AR63" s="171">
        <v>0</v>
      </c>
      <c r="AS63" s="171">
        <v>8365.94</v>
      </c>
      <c r="AT63" s="171">
        <v>3749.67</v>
      </c>
      <c r="AU63" s="171">
        <v>3433255.65</v>
      </c>
      <c r="AV63" s="171">
        <v>0</v>
      </c>
      <c r="AW63" s="171">
        <v>9886.58</v>
      </c>
      <c r="AX63" s="171">
        <v>28450.63</v>
      </c>
      <c r="AY63" s="171">
        <v>0</v>
      </c>
      <c r="AZ63" s="171">
        <v>0</v>
      </c>
      <c r="BA63" s="171">
        <v>0</v>
      </c>
      <c r="BB63" s="171">
        <v>3995282.63</v>
      </c>
      <c r="BC63" s="171">
        <v>0</v>
      </c>
      <c r="BD63" s="171">
        <v>201874.8</v>
      </c>
      <c r="BE63" s="171">
        <v>99455.42</v>
      </c>
      <c r="BF63" s="171">
        <v>55795.17</v>
      </c>
      <c r="BG63" s="171">
        <v>0</v>
      </c>
      <c r="BH63" s="171">
        <v>165726.85990000001</v>
      </c>
      <c r="BI63" s="171">
        <v>0</v>
      </c>
      <c r="BJ63" s="171">
        <v>0</v>
      </c>
      <c r="BK63" s="171">
        <v>0</v>
      </c>
      <c r="BL63" s="171">
        <v>44036.65</v>
      </c>
      <c r="BM63" s="171">
        <v>7229500.2300000004</v>
      </c>
      <c r="BN63" s="171">
        <v>0</v>
      </c>
      <c r="BO63" s="171">
        <v>19086.38</v>
      </c>
      <c r="BP63" s="171">
        <v>0</v>
      </c>
      <c r="BQ63" s="171">
        <v>-24058.68</v>
      </c>
      <c r="BR63" s="171">
        <v>33920.15</v>
      </c>
      <c r="BS63" s="171">
        <v>18826.09</v>
      </c>
      <c r="BT63" s="171">
        <v>3164861.05</v>
      </c>
      <c r="BU63" s="171">
        <v>22927.35</v>
      </c>
      <c r="BV63" s="171">
        <v>17810.25</v>
      </c>
      <c r="BW63" s="171">
        <v>211509.49</v>
      </c>
      <c r="BX63" s="171">
        <v>29831.25</v>
      </c>
      <c r="BY63" s="171">
        <v>153649.17000000001</v>
      </c>
      <c r="BZ63" s="171">
        <v>4572.59</v>
      </c>
      <c r="CA63" s="171">
        <v>0</v>
      </c>
      <c r="CB63" s="171">
        <v>830.32</v>
      </c>
      <c r="CC63" s="201">
        <f t="shared" si="10"/>
        <v>34885040.259900004</v>
      </c>
    </row>
    <row r="64" spans="1:81" s="299" customFormat="1" ht="25.5" customHeight="1">
      <c r="A64" s="298"/>
      <c r="B64" s="521" t="s">
        <v>441</v>
      </c>
      <c r="C64" s="522"/>
      <c r="D64" s="522"/>
      <c r="E64" s="522"/>
      <c r="F64" s="522"/>
      <c r="G64" s="523"/>
      <c r="H64" s="194">
        <f>SUM(H59:H63)</f>
        <v>51431265.609999999</v>
      </c>
      <c r="I64" s="194">
        <f t="shared" ref="I64:BT64" si="11">SUM(I59:I63)</f>
        <v>8690423.7100000009</v>
      </c>
      <c r="J64" s="194">
        <f t="shared" si="11"/>
        <v>12165391.76</v>
      </c>
      <c r="K64" s="194">
        <f t="shared" si="11"/>
        <v>2569455.9299999997</v>
      </c>
      <c r="L64" s="194">
        <f t="shared" si="11"/>
        <v>1772432.6400000004</v>
      </c>
      <c r="M64" s="194">
        <f t="shared" si="11"/>
        <v>310709.72000000003</v>
      </c>
      <c r="N64" s="194">
        <f t="shared" si="11"/>
        <v>142501221.03999999</v>
      </c>
      <c r="O64" s="194">
        <f t="shared" si="11"/>
        <v>7441557.2000000002</v>
      </c>
      <c r="P64" s="194">
        <f t="shared" si="11"/>
        <v>726744.89</v>
      </c>
      <c r="Q64" s="194">
        <f t="shared" si="11"/>
        <v>15345329.799999999</v>
      </c>
      <c r="R64" s="194">
        <f t="shared" si="11"/>
        <v>1035936.27</v>
      </c>
      <c r="S64" s="194">
        <f t="shared" si="11"/>
        <v>3011778.75</v>
      </c>
      <c r="T64" s="194">
        <f t="shared" si="11"/>
        <v>19177350.009999998</v>
      </c>
      <c r="U64" s="194">
        <f t="shared" si="11"/>
        <v>3331594.1</v>
      </c>
      <c r="V64" s="194">
        <f t="shared" si="11"/>
        <v>361385.6</v>
      </c>
      <c r="W64" s="194">
        <f t="shared" si="11"/>
        <v>2044845.8499999999</v>
      </c>
      <c r="X64" s="194">
        <f t="shared" si="11"/>
        <v>1285065.8899999999</v>
      </c>
      <c r="Y64" s="194">
        <f t="shared" si="11"/>
        <v>1859852.15</v>
      </c>
      <c r="Z64" s="194">
        <f t="shared" si="11"/>
        <v>65155348.230000004</v>
      </c>
      <c r="AA64" s="194">
        <f t="shared" si="11"/>
        <v>3135360.89</v>
      </c>
      <c r="AB64" s="194">
        <f t="shared" si="11"/>
        <v>1211192.7099999997</v>
      </c>
      <c r="AC64" s="194">
        <f t="shared" si="11"/>
        <v>13380099.960000001</v>
      </c>
      <c r="AD64" s="194">
        <f t="shared" si="11"/>
        <v>4036390.9200000004</v>
      </c>
      <c r="AE64" s="194">
        <f t="shared" si="11"/>
        <v>1879496.8099999998</v>
      </c>
      <c r="AF64" s="194">
        <f t="shared" si="11"/>
        <v>1824208.5</v>
      </c>
      <c r="AG64" s="194">
        <f t="shared" si="11"/>
        <v>592677</v>
      </c>
      <c r="AH64" s="194">
        <f t="shared" si="11"/>
        <v>365494</v>
      </c>
      <c r="AI64" s="194">
        <f t="shared" si="11"/>
        <v>147484846.25</v>
      </c>
      <c r="AJ64" s="194">
        <f t="shared" si="11"/>
        <v>4031973.4</v>
      </c>
      <c r="AK64" s="194">
        <f t="shared" si="11"/>
        <v>2487228.98</v>
      </c>
      <c r="AL64" s="194">
        <f t="shared" si="11"/>
        <v>1340959.9600000002</v>
      </c>
      <c r="AM64" s="194">
        <f t="shared" si="11"/>
        <v>1305232</v>
      </c>
      <c r="AN64" s="194">
        <f t="shared" si="11"/>
        <v>2060054.3</v>
      </c>
      <c r="AO64" s="194">
        <f t="shared" si="11"/>
        <v>1570789.01</v>
      </c>
      <c r="AP64" s="194">
        <f t="shared" si="11"/>
        <v>2875036.4099999997</v>
      </c>
      <c r="AQ64" s="194">
        <f t="shared" si="11"/>
        <v>2988846.32</v>
      </c>
      <c r="AR64" s="194">
        <f t="shared" si="11"/>
        <v>1174326</v>
      </c>
      <c r="AS64" s="194">
        <f t="shared" si="11"/>
        <v>1899293.3299999998</v>
      </c>
      <c r="AT64" s="194">
        <f t="shared" si="11"/>
        <v>2220890.44</v>
      </c>
      <c r="AU64" s="194">
        <f t="shared" si="11"/>
        <v>42436984.939999998</v>
      </c>
      <c r="AV64" s="194">
        <f t="shared" si="11"/>
        <v>1826549.31</v>
      </c>
      <c r="AW64" s="194">
        <f t="shared" si="11"/>
        <v>2087739.52</v>
      </c>
      <c r="AX64" s="194">
        <f t="shared" si="11"/>
        <v>1994865.0499999998</v>
      </c>
      <c r="AY64" s="194">
        <f t="shared" si="11"/>
        <v>3910379.64</v>
      </c>
      <c r="AZ64" s="194">
        <f t="shared" si="11"/>
        <v>239188</v>
      </c>
      <c r="BA64" s="194">
        <f t="shared" si="11"/>
        <v>524626.41</v>
      </c>
      <c r="BB64" s="194">
        <f t="shared" si="11"/>
        <v>60218028.43</v>
      </c>
      <c r="BC64" s="194">
        <f t="shared" si="11"/>
        <v>1247759.8</v>
      </c>
      <c r="BD64" s="194">
        <f t="shared" si="11"/>
        <v>4972637.5699999994</v>
      </c>
      <c r="BE64" s="194">
        <f t="shared" si="11"/>
        <v>2895917.4099999997</v>
      </c>
      <c r="BF64" s="194">
        <f t="shared" si="11"/>
        <v>2514490.4900000002</v>
      </c>
      <c r="BG64" s="194">
        <f t="shared" si="11"/>
        <v>6643027.3300000001</v>
      </c>
      <c r="BH64" s="194">
        <f t="shared" si="11"/>
        <v>11804439.469700001</v>
      </c>
      <c r="BI64" s="194">
        <f t="shared" si="11"/>
        <v>4858337.46</v>
      </c>
      <c r="BJ64" s="194">
        <f t="shared" si="11"/>
        <v>1987527.25</v>
      </c>
      <c r="BK64" s="194">
        <f t="shared" si="11"/>
        <v>651888.25</v>
      </c>
      <c r="BL64" s="194">
        <f t="shared" si="11"/>
        <v>1096611.0799999998</v>
      </c>
      <c r="BM64" s="194">
        <f t="shared" si="11"/>
        <v>96531507.829999998</v>
      </c>
      <c r="BN64" s="194">
        <f t="shared" si="11"/>
        <v>12765444.640000001</v>
      </c>
      <c r="BO64" s="194">
        <f t="shared" si="11"/>
        <v>1861299.8699999999</v>
      </c>
      <c r="BP64" s="194">
        <f t="shared" si="11"/>
        <v>1193519.01</v>
      </c>
      <c r="BQ64" s="194">
        <f t="shared" si="11"/>
        <v>1634612.71</v>
      </c>
      <c r="BR64" s="194">
        <f t="shared" si="11"/>
        <v>1232054.5999999999</v>
      </c>
      <c r="BS64" s="194">
        <f t="shared" si="11"/>
        <v>1570247.6</v>
      </c>
      <c r="BT64" s="194">
        <f t="shared" si="11"/>
        <v>45805198.380000003</v>
      </c>
      <c r="BU64" s="194">
        <f t="shared" ref="BU64:CB64" si="12">SUM(BU59:BU63)</f>
        <v>1262570.02</v>
      </c>
      <c r="BV64" s="194">
        <f t="shared" si="12"/>
        <v>1647238.9000000001</v>
      </c>
      <c r="BW64" s="194">
        <f t="shared" si="12"/>
        <v>2238021.54</v>
      </c>
      <c r="BX64" s="194">
        <f t="shared" si="12"/>
        <v>4676153.1399999997</v>
      </c>
      <c r="BY64" s="194">
        <f t="shared" si="12"/>
        <v>17960729.930000003</v>
      </c>
      <c r="BZ64" s="194">
        <f t="shared" si="12"/>
        <v>1396751.3800000001</v>
      </c>
      <c r="CA64" s="194">
        <f t="shared" si="12"/>
        <v>668490.70000000007</v>
      </c>
      <c r="CB64" s="194">
        <f t="shared" si="12"/>
        <v>1210001.82</v>
      </c>
      <c r="CC64" s="194">
        <f>SUM(CC59:CC63)</f>
        <v>883646925.81970012</v>
      </c>
    </row>
    <row r="65" spans="1:81" s="109" customFormat="1" ht="25.5" customHeight="1">
      <c r="A65" s="136" t="s">
        <v>1460</v>
      </c>
      <c r="B65" s="280" t="s">
        <v>16</v>
      </c>
      <c r="C65" s="281" t="s">
        <v>17</v>
      </c>
      <c r="D65" s="282">
        <v>44040</v>
      </c>
      <c r="E65" s="111" t="s">
        <v>442</v>
      </c>
      <c r="F65" s="283" t="s">
        <v>443</v>
      </c>
      <c r="G65" s="284" t="s">
        <v>444</v>
      </c>
      <c r="H65" s="192">
        <v>1786427.52</v>
      </c>
      <c r="I65" s="171">
        <v>1463724.87</v>
      </c>
      <c r="J65" s="171">
        <v>1179745.9099999999</v>
      </c>
      <c r="K65" s="171">
        <v>0</v>
      </c>
      <c r="L65" s="171">
        <v>0</v>
      </c>
      <c r="M65" s="171">
        <v>0</v>
      </c>
      <c r="N65" s="171">
        <v>0</v>
      </c>
      <c r="O65" s="171">
        <v>1522723.44</v>
      </c>
      <c r="P65" s="171">
        <v>1307425.83</v>
      </c>
      <c r="Q65" s="171">
        <v>85263.6</v>
      </c>
      <c r="R65" s="171">
        <v>0</v>
      </c>
      <c r="S65" s="171">
        <v>0</v>
      </c>
      <c r="T65" s="171">
        <v>16784829.719999999</v>
      </c>
      <c r="U65" s="171">
        <v>0</v>
      </c>
      <c r="V65" s="171">
        <v>0</v>
      </c>
      <c r="W65" s="171">
        <v>143294.34</v>
      </c>
      <c r="X65" s="171">
        <v>0</v>
      </c>
      <c r="Y65" s="171">
        <v>0</v>
      </c>
      <c r="Z65" s="171">
        <v>5077122.25</v>
      </c>
      <c r="AA65" s="171">
        <v>0</v>
      </c>
      <c r="AB65" s="171">
        <v>0</v>
      </c>
      <c r="AC65" s="171">
        <v>60685</v>
      </c>
      <c r="AD65" s="171">
        <v>0</v>
      </c>
      <c r="AE65" s="171">
        <v>32671.27</v>
      </c>
      <c r="AF65" s="171">
        <v>0</v>
      </c>
      <c r="AG65" s="171">
        <v>0</v>
      </c>
      <c r="AH65" s="171">
        <v>0</v>
      </c>
      <c r="AI65" s="171">
        <v>8516118.1300000008</v>
      </c>
      <c r="AJ65" s="171">
        <v>0</v>
      </c>
      <c r="AK65" s="171">
        <v>0</v>
      </c>
      <c r="AL65" s="171">
        <v>0</v>
      </c>
      <c r="AM65" s="171">
        <v>0</v>
      </c>
      <c r="AN65" s="171">
        <v>0</v>
      </c>
      <c r="AO65" s="171">
        <v>0</v>
      </c>
      <c r="AP65" s="171">
        <v>0</v>
      </c>
      <c r="AQ65" s="171">
        <v>0</v>
      </c>
      <c r="AR65" s="171">
        <v>0</v>
      </c>
      <c r="AS65" s="171">
        <v>0</v>
      </c>
      <c r="AT65" s="171">
        <v>0</v>
      </c>
      <c r="AU65" s="171">
        <v>10154819.710000001</v>
      </c>
      <c r="AV65" s="171">
        <v>0</v>
      </c>
      <c r="AW65" s="171">
        <v>0</v>
      </c>
      <c r="AX65" s="171">
        <v>0</v>
      </c>
      <c r="AY65" s="171">
        <v>0</v>
      </c>
      <c r="AZ65" s="171">
        <v>0</v>
      </c>
      <c r="BA65" s="171">
        <v>0</v>
      </c>
      <c r="BB65" s="171">
        <v>56274712.420000002</v>
      </c>
      <c r="BC65" s="171">
        <v>0</v>
      </c>
      <c r="BD65" s="171">
        <v>0</v>
      </c>
      <c r="BE65" s="171">
        <v>0</v>
      </c>
      <c r="BF65" s="171">
        <v>0</v>
      </c>
      <c r="BG65" s="171">
        <v>0</v>
      </c>
      <c r="BH65" s="171">
        <v>0</v>
      </c>
      <c r="BI65" s="171">
        <v>0</v>
      </c>
      <c r="BJ65" s="171">
        <v>0</v>
      </c>
      <c r="BK65" s="171">
        <v>0</v>
      </c>
      <c r="BL65" s="171">
        <v>0</v>
      </c>
      <c r="BM65" s="171">
        <v>36736561.899999999</v>
      </c>
      <c r="BN65" s="171">
        <v>4067069.64</v>
      </c>
      <c r="BO65" s="171">
        <v>0</v>
      </c>
      <c r="BP65" s="171">
        <v>0</v>
      </c>
      <c r="BQ65" s="171">
        <v>0</v>
      </c>
      <c r="BR65" s="171">
        <v>0</v>
      </c>
      <c r="BS65" s="171">
        <v>0</v>
      </c>
      <c r="BT65" s="171">
        <v>10286316.189999999</v>
      </c>
      <c r="BU65" s="171">
        <v>0</v>
      </c>
      <c r="BV65" s="171">
        <v>0</v>
      </c>
      <c r="BW65" s="171">
        <v>0</v>
      </c>
      <c r="BX65" s="171">
        <v>0</v>
      </c>
      <c r="BY65" s="171">
        <v>98514.85</v>
      </c>
      <c r="BZ65" s="171">
        <v>0</v>
      </c>
      <c r="CA65" s="171">
        <v>0</v>
      </c>
      <c r="CB65" s="171">
        <v>0</v>
      </c>
      <c r="CC65" s="201">
        <f>SUM(H65:CB65)</f>
        <v>155578026.58999997</v>
      </c>
    </row>
    <row r="66" spans="1:81" s="109" customFormat="1" ht="25.5" customHeight="1">
      <c r="A66" s="136" t="s">
        <v>1458</v>
      </c>
      <c r="B66" s="280" t="s">
        <v>16</v>
      </c>
      <c r="C66" s="281" t="s">
        <v>17</v>
      </c>
      <c r="D66" s="282">
        <v>41050</v>
      </c>
      <c r="E66" s="110" t="s">
        <v>445</v>
      </c>
      <c r="F66" s="283" t="s">
        <v>446</v>
      </c>
      <c r="G66" s="284" t="s">
        <v>447</v>
      </c>
      <c r="H66" s="192">
        <v>13786812.189999999</v>
      </c>
      <c r="I66" s="171">
        <v>3291260.81</v>
      </c>
      <c r="J66" s="171">
        <v>4163208.04</v>
      </c>
      <c r="K66" s="171">
        <v>161359</v>
      </c>
      <c r="L66" s="171">
        <v>161145</v>
      </c>
      <c r="M66" s="171">
        <v>0</v>
      </c>
      <c r="N66" s="171">
        <v>59517436.5</v>
      </c>
      <c r="O66" s="171">
        <v>9755348</v>
      </c>
      <c r="P66" s="171">
        <v>2528165.96</v>
      </c>
      <c r="Q66" s="171">
        <v>4313912.3099999996</v>
      </c>
      <c r="R66" s="171">
        <v>178017.9</v>
      </c>
      <c r="S66" s="171">
        <v>7249278</v>
      </c>
      <c r="T66" s="171">
        <v>10730493</v>
      </c>
      <c r="U66" s="171">
        <v>2575894.5</v>
      </c>
      <c r="V66" s="171">
        <v>22930.81</v>
      </c>
      <c r="W66" s="171">
        <v>251784.75</v>
      </c>
      <c r="X66" s="171">
        <v>2811007.25</v>
      </c>
      <c r="Y66" s="171">
        <v>1444532.45</v>
      </c>
      <c r="Z66" s="171">
        <v>79509886.969999999</v>
      </c>
      <c r="AA66" s="171">
        <v>8604555.0099999998</v>
      </c>
      <c r="AB66" s="171">
        <v>1172273.49</v>
      </c>
      <c r="AC66" s="171">
        <v>5350263.66</v>
      </c>
      <c r="AD66" s="171">
        <v>1580856</v>
      </c>
      <c r="AE66" s="171">
        <v>2012882.78</v>
      </c>
      <c r="AF66" s="171">
        <v>5626457.75</v>
      </c>
      <c r="AG66" s="171">
        <v>64598.559999999998</v>
      </c>
      <c r="AH66" s="171">
        <v>2198325</v>
      </c>
      <c r="AI66" s="171">
        <v>25258719.5</v>
      </c>
      <c r="AJ66" s="171">
        <v>926217.07</v>
      </c>
      <c r="AK66" s="171">
        <v>1046036</v>
      </c>
      <c r="AL66" s="171">
        <v>398181</v>
      </c>
      <c r="AM66" s="171">
        <v>731285</v>
      </c>
      <c r="AN66" s="171">
        <v>765758.5</v>
      </c>
      <c r="AO66" s="171">
        <v>673903.49</v>
      </c>
      <c r="AP66" s="171">
        <v>733427</v>
      </c>
      <c r="AQ66" s="171">
        <v>922195.5</v>
      </c>
      <c r="AR66" s="171">
        <v>346836.5</v>
      </c>
      <c r="AS66" s="171">
        <v>1006673.5</v>
      </c>
      <c r="AT66" s="171">
        <v>586815.49</v>
      </c>
      <c r="AU66" s="171">
        <v>9472341.5</v>
      </c>
      <c r="AV66" s="171">
        <v>644053.56999999995</v>
      </c>
      <c r="AW66" s="171">
        <v>608252.25</v>
      </c>
      <c r="AX66" s="171">
        <v>661083.69999999995</v>
      </c>
      <c r="AY66" s="171">
        <v>941570.05</v>
      </c>
      <c r="AZ66" s="171">
        <v>326711.77</v>
      </c>
      <c r="BA66" s="171">
        <v>1119051.25</v>
      </c>
      <c r="BB66" s="171">
        <v>46467268.25</v>
      </c>
      <c r="BC66" s="171">
        <v>805473</v>
      </c>
      <c r="BD66" s="171">
        <v>1370179</v>
      </c>
      <c r="BE66" s="171">
        <v>4027077.51</v>
      </c>
      <c r="BF66" s="171">
        <v>733558.71</v>
      </c>
      <c r="BG66" s="171">
        <v>1739851</v>
      </c>
      <c r="BH66" s="171">
        <v>4563048.4000000004</v>
      </c>
      <c r="BI66" s="171">
        <v>1446397.1</v>
      </c>
      <c r="BJ66" s="171">
        <v>2643687.2000000002</v>
      </c>
      <c r="BK66" s="171">
        <v>626030.5</v>
      </c>
      <c r="BL66" s="171">
        <v>301443.25</v>
      </c>
      <c r="BM66" s="171">
        <v>43112545.390000001</v>
      </c>
      <c r="BN66" s="171">
        <v>11765142.07</v>
      </c>
      <c r="BO66" s="171">
        <v>1550809</v>
      </c>
      <c r="BP66" s="171">
        <v>1408449.21</v>
      </c>
      <c r="BQ66" s="171">
        <v>1488977</v>
      </c>
      <c r="BR66" s="171">
        <v>5700180</v>
      </c>
      <c r="BS66" s="171">
        <v>1103355.4099999999</v>
      </c>
      <c r="BT66" s="171">
        <v>15883900.35</v>
      </c>
      <c r="BU66" s="171">
        <v>464104.25</v>
      </c>
      <c r="BV66" s="171">
        <v>320762</v>
      </c>
      <c r="BW66" s="171">
        <v>1187642.75</v>
      </c>
      <c r="BX66" s="171">
        <v>2447641.7000000002</v>
      </c>
      <c r="BY66" s="171">
        <v>3241227.78</v>
      </c>
      <c r="BZ66" s="171">
        <v>603588.15</v>
      </c>
      <c r="CA66" s="171">
        <v>459670.9</v>
      </c>
      <c r="CB66" s="171">
        <v>427063.75</v>
      </c>
      <c r="CC66" s="201">
        <f t="shared" si="10"/>
        <v>432120871.95999986</v>
      </c>
    </row>
    <row r="67" spans="1:81" s="109" customFormat="1" ht="25.5" customHeight="1">
      <c r="A67" s="136" t="s">
        <v>1459</v>
      </c>
      <c r="B67" s="280" t="s">
        <v>16</v>
      </c>
      <c r="C67" s="281" t="s">
        <v>17</v>
      </c>
      <c r="D67" s="282">
        <v>42050</v>
      </c>
      <c r="E67" s="110" t="s">
        <v>448</v>
      </c>
      <c r="F67" s="283" t="s">
        <v>449</v>
      </c>
      <c r="G67" s="284" t="s">
        <v>450</v>
      </c>
      <c r="H67" s="192">
        <v>6196013.6500000004</v>
      </c>
      <c r="I67" s="171">
        <v>2838273.5</v>
      </c>
      <c r="J67" s="171">
        <v>2393802.64</v>
      </c>
      <c r="K67" s="171">
        <v>44264</v>
      </c>
      <c r="L67" s="171">
        <v>5578</v>
      </c>
      <c r="M67" s="171">
        <v>0</v>
      </c>
      <c r="N67" s="171">
        <v>45112665.799999997</v>
      </c>
      <c r="O67" s="171">
        <v>3800458.75</v>
      </c>
      <c r="P67" s="171">
        <v>459215</v>
      </c>
      <c r="Q67" s="171">
        <v>1982004.46</v>
      </c>
      <c r="R67" s="171">
        <v>6058.5</v>
      </c>
      <c r="S67" s="171">
        <v>1049952.75</v>
      </c>
      <c r="T67" s="171">
        <v>5874637</v>
      </c>
      <c r="U67" s="171">
        <v>1393914.5</v>
      </c>
      <c r="V67" s="171">
        <v>0</v>
      </c>
      <c r="W67" s="171">
        <v>13361.85</v>
      </c>
      <c r="X67" s="171">
        <v>460055</v>
      </c>
      <c r="Y67" s="171">
        <v>150912.45000000001</v>
      </c>
      <c r="Z67" s="171">
        <v>51932975.390000001</v>
      </c>
      <c r="AA67" s="171">
        <v>6753902.3399999999</v>
      </c>
      <c r="AB67" s="171">
        <v>392580</v>
      </c>
      <c r="AC67" s="171">
        <v>2778707</v>
      </c>
      <c r="AD67" s="171">
        <v>250327</v>
      </c>
      <c r="AE67" s="171">
        <v>358525.5</v>
      </c>
      <c r="AF67" s="171">
        <v>2425284.75</v>
      </c>
      <c r="AG67" s="171">
        <v>0</v>
      </c>
      <c r="AH67" s="171">
        <v>182249</v>
      </c>
      <c r="AI67" s="171">
        <v>24594298.699999999</v>
      </c>
      <c r="AJ67" s="171">
        <v>115786.3</v>
      </c>
      <c r="AK67" s="171">
        <v>130267.38</v>
      </c>
      <c r="AL67" s="171">
        <v>101851</v>
      </c>
      <c r="AM67" s="171">
        <v>87159.5</v>
      </c>
      <c r="AN67" s="171">
        <v>255378</v>
      </c>
      <c r="AO67" s="171">
        <v>127233.75</v>
      </c>
      <c r="AP67" s="171">
        <v>202699</v>
      </c>
      <c r="AQ67" s="171">
        <v>326028.75</v>
      </c>
      <c r="AR67" s="171">
        <v>39964.5</v>
      </c>
      <c r="AS67" s="171">
        <v>71366</v>
      </c>
      <c r="AT67" s="171">
        <v>46415.75</v>
      </c>
      <c r="AU67" s="171">
        <v>9742925.7200000007</v>
      </c>
      <c r="AV67" s="171">
        <v>84186.02</v>
      </c>
      <c r="AW67" s="171">
        <v>53925</v>
      </c>
      <c r="AX67" s="171">
        <v>172702.25</v>
      </c>
      <c r="AY67" s="171">
        <v>154525.25</v>
      </c>
      <c r="AZ67" s="171">
        <v>28586.5</v>
      </c>
      <c r="BA67" s="171">
        <v>324012</v>
      </c>
      <c r="BB67" s="171">
        <v>29511942</v>
      </c>
      <c r="BC67" s="171">
        <v>126366.5</v>
      </c>
      <c r="BD67" s="171">
        <v>316918.25</v>
      </c>
      <c r="BE67" s="171">
        <v>628006.36</v>
      </c>
      <c r="BF67" s="171">
        <v>179831.7</v>
      </c>
      <c r="BG67" s="171">
        <v>377980.86</v>
      </c>
      <c r="BH67" s="171">
        <v>3029395.5</v>
      </c>
      <c r="BI67" s="171">
        <v>879901.21</v>
      </c>
      <c r="BJ67" s="171">
        <v>602255.4</v>
      </c>
      <c r="BK67" s="171">
        <v>78133.25</v>
      </c>
      <c r="BL67" s="171">
        <v>61265.5</v>
      </c>
      <c r="BM67" s="171">
        <v>37052613.299999997</v>
      </c>
      <c r="BN67" s="171">
        <v>13758690.779999999</v>
      </c>
      <c r="BO67" s="171">
        <v>767057</v>
      </c>
      <c r="BP67" s="171">
        <v>74069.5</v>
      </c>
      <c r="BQ67" s="171">
        <v>106814</v>
      </c>
      <c r="BR67" s="171">
        <v>628275</v>
      </c>
      <c r="BS67" s="171">
        <v>173067.25</v>
      </c>
      <c r="BT67" s="171">
        <v>19879690.75</v>
      </c>
      <c r="BU67" s="171">
        <v>125253.5</v>
      </c>
      <c r="BV67" s="171">
        <v>133963</v>
      </c>
      <c r="BW67" s="171">
        <v>244030.4</v>
      </c>
      <c r="BX67" s="171">
        <v>657621.46</v>
      </c>
      <c r="BY67" s="171">
        <v>2096653.8</v>
      </c>
      <c r="BZ67" s="171">
        <v>165447.07</v>
      </c>
      <c r="CA67" s="171">
        <v>82431</v>
      </c>
      <c r="CB67" s="171">
        <v>58346.1</v>
      </c>
      <c r="CC67" s="201">
        <f t="shared" si="10"/>
        <v>285311050.64000005</v>
      </c>
    </row>
    <row r="68" spans="1:81" s="109" customFormat="1" ht="25.5" customHeight="1">
      <c r="A68" s="136" t="s">
        <v>1458</v>
      </c>
      <c r="B68" s="280" t="s">
        <v>16</v>
      </c>
      <c r="C68" s="281" t="s">
        <v>17</v>
      </c>
      <c r="D68" s="282">
        <v>41050</v>
      </c>
      <c r="E68" s="110" t="s">
        <v>445</v>
      </c>
      <c r="F68" s="283" t="s">
        <v>451</v>
      </c>
      <c r="G68" s="284" t="s">
        <v>1556</v>
      </c>
      <c r="H68" s="192">
        <v>402754</v>
      </c>
      <c r="I68" s="171">
        <v>16075.5</v>
      </c>
      <c r="J68" s="171">
        <v>30840.799999999999</v>
      </c>
      <c r="K68" s="171">
        <v>27486</v>
      </c>
      <c r="L68" s="171">
        <v>0</v>
      </c>
      <c r="M68" s="171">
        <v>4435.0200000000004</v>
      </c>
      <c r="N68" s="171">
        <v>1682528.05</v>
      </c>
      <c r="O68" s="171">
        <v>73746</v>
      </c>
      <c r="P68" s="171">
        <v>830</v>
      </c>
      <c r="Q68" s="171">
        <v>1638.75</v>
      </c>
      <c r="R68" s="171">
        <v>0</v>
      </c>
      <c r="S68" s="171">
        <v>12254</v>
      </c>
      <c r="T68" s="171">
        <v>961993</v>
      </c>
      <c r="U68" s="171">
        <v>116843.25</v>
      </c>
      <c r="V68" s="171">
        <v>0</v>
      </c>
      <c r="W68" s="171">
        <v>2268.5</v>
      </c>
      <c r="X68" s="171">
        <v>57466</v>
      </c>
      <c r="Y68" s="171">
        <v>0</v>
      </c>
      <c r="Z68" s="171">
        <v>4187746.5</v>
      </c>
      <c r="AA68" s="171">
        <v>0</v>
      </c>
      <c r="AB68" s="171">
        <v>0</v>
      </c>
      <c r="AC68" s="171">
        <v>0</v>
      </c>
      <c r="AD68" s="171">
        <v>41337</v>
      </c>
      <c r="AE68" s="171">
        <v>0</v>
      </c>
      <c r="AF68" s="171">
        <v>44316.5</v>
      </c>
      <c r="AG68" s="171">
        <v>332870</v>
      </c>
      <c r="AH68" s="171">
        <v>0</v>
      </c>
      <c r="AI68" s="171">
        <v>3781030</v>
      </c>
      <c r="AJ68" s="171">
        <v>4199</v>
      </c>
      <c r="AK68" s="171">
        <v>0</v>
      </c>
      <c r="AL68" s="171">
        <v>0</v>
      </c>
      <c r="AM68" s="171">
        <v>3343.85</v>
      </c>
      <c r="AN68" s="171">
        <v>0</v>
      </c>
      <c r="AO68" s="171">
        <v>8149</v>
      </c>
      <c r="AP68" s="171">
        <v>0</v>
      </c>
      <c r="AQ68" s="171">
        <v>0</v>
      </c>
      <c r="AR68" s="171">
        <v>17064.5</v>
      </c>
      <c r="AS68" s="171">
        <v>47659.5</v>
      </c>
      <c r="AT68" s="171">
        <v>0</v>
      </c>
      <c r="AU68" s="171">
        <v>12559.5</v>
      </c>
      <c r="AV68" s="171">
        <v>23934</v>
      </c>
      <c r="AW68" s="171">
        <v>2890</v>
      </c>
      <c r="AX68" s="171">
        <v>0</v>
      </c>
      <c r="AY68" s="171">
        <v>0</v>
      </c>
      <c r="AZ68" s="171">
        <v>0</v>
      </c>
      <c r="BA68" s="171">
        <v>0</v>
      </c>
      <c r="BB68" s="171">
        <v>426009</v>
      </c>
      <c r="BC68" s="171">
        <v>0</v>
      </c>
      <c r="BD68" s="171">
        <v>0</v>
      </c>
      <c r="BE68" s="171">
        <v>41134</v>
      </c>
      <c r="BF68" s="171">
        <v>124147</v>
      </c>
      <c r="BG68" s="171">
        <v>0</v>
      </c>
      <c r="BH68" s="171">
        <v>96395.5</v>
      </c>
      <c r="BI68" s="171">
        <v>373.75</v>
      </c>
      <c r="BJ68" s="171">
        <v>41266</v>
      </c>
      <c r="BK68" s="171">
        <v>1656</v>
      </c>
      <c r="BL68" s="171">
        <v>0</v>
      </c>
      <c r="BM68" s="171">
        <v>700554.4</v>
      </c>
      <c r="BN68" s="171">
        <v>592937.88</v>
      </c>
      <c r="BO68" s="171">
        <v>41586</v>
      </c>
      <c r="BP68" s="171">
        <v>0</v>
      </c>
      <c r="BQ68" s="171">
        <v>583</v>
      </c>
      <c r="BR68" s="171">
        <v>63024</v>
      </c>
      <c r="BS68" s="171">
        <v>0</v>
      </c>
      <c r="BT68" s="171">
        <v>112817</v>
      </c>
      <c r="BU68" s="171">
        <v>0</v>
      </c>
      <c r="BV68" s="171">
        <v>0</v>
      </c>
      <c r="BW68" s="171">
        <v>18967.25</v>
      </c>
      <c r="BX68" s="171">
        <v>59808.5</v>
      </c>
      <c r="BY68" s="171">
        <v>99443.17</v>
      </c>
      <c r="BZ68" s="171">
        <v>0</v>
      </c>
      <c r="CA68" s="171">
        <v>5977</v>
      </c>
      <c r="CB68" s="171">
        <v>0</v>
      </c>
      <c r="CC68" s="201">
        <f t="shared" si="10"/>
        <v>14324937.670000002</v>
      </c>
    </row>
    <row r="69" spans="1:81" s="109" customFormat="1" ht="25.5" customHeight="1">
      <c r="A69" s="136" t="s">
        <v>1459</v>
      </c>
      <c r="B69" s="280" t="s">
        <v>16</v>
      </c>
      <c r="C69" s="281" t="s">
        <v>17</v>
      </c>
      <c r="D69" s="282">
        <v>42050</v>
      </c>
      <c r="E69" s="110" t="s">
        <v>448</v>
      </c>
      <c r="F69" s="283" t="s">
        <v>452</v>
      </c>
      <c r="G69" s="284" t="s">
        <v>1557</v>
      </c>
      <c r="H69" s="192">
        <v>2736284.65</v>
      </c>
      <c r="I69" s="171">
        <v>13265.25</v>
      </c>
      <c r="J69" s="171">
        <v>442744</v>
      </c>
      <c r="K69" s="171">
        <v>63503</v>
      </c>
      <c r="L69" s="171">
        <v>0</v>
      </c>
      <c r="M69" s="171">
        <v>2196.5</v>
      </c>
      <c r="N69" s="171">
        <v>5608795.5</v>
      </c>
      <c r="O69" s="171">
        <v>2088.5</v>
      </c>
      <c r="P69" s="171">
        <v>11116</v>
      </c>
      <c r="Q69" s="171">
        <v>118122</v>
      </c>
      <c r="R69" s="171">
        <v>0</v>
      </c>
      <c r="S69" s="171">
        <v>0</v>
      </c>
      <c r="T69" s="171">
        <v>360001</v>
      </c>
      <c r="U69" s="171">
        <v>77915.25</v>
      </c>
      <c r="V69" s="171">
        <v>0</v>
      </c>
      <c r="W69" s="171">
        <v>88945.98</v>
      </c>
      <c r="X69" s="171">
        <v>0</v>
      </c>
      <c r="Y69" s="171">
        <v>0</v>
      </c>
      <c r="Z69" s="171">
        <v>5050711.75</v>
      </c>
      <c r="AA69" s="171">
        <v>144753</v>
      </c>
      <c r="AB69" s="171">
        <v>0</v>
      </c>
      <c r="AC69" s="171">
        <v>26148.5</v>
      </c>
      <c r="AD69" s="171">
        <v>0</v>
      </c>
      <c r="AE69" s="171">
        <v>0</v>
      </c>
      <c r="AF69" s="171">
        <v>0</v>
      </c>
      <c r="AG69" s="171">
        <v>84013</v>
      </c>
      <c r="AH69" s="171">
        <v>0</v>
      </c>
      <c r="AI69" s="171">
        <v>7142490</v>
      </c>
      <c r="AJ69" s="171">
        <v>0</v>
      </c>
      <c r="AK69" s="171">
        <v>0</v>
      </c>
      <c r="AL69" s="171">
        <v>0</v>
      </c>
      <c r="AM69" s="171">
        <v>23440.75</v>
      </c>
      <c r="AN69" s="171">
        <v>0</v>
      </c>
      <c r="AO69" s="171">
        <v>2086.5</v>
      </c>
      <c r="AP69" s="171">
        <v>0</v>
      </c>
      <c r="AQ69" s="171">
        <v>0</v>
      </c>
      <c r="AR69" s="171">
        <v>18717</v>
      </c>
      <c r="AS69" s="171">
        <v>6679.5</v>
      </c>
      <c r="AT69" s="171">
        <v>0</v>
      </c>
      <c r="AU69" s="171">
        <v>770694.75</v>
      </c>
      <c r="AV69" s="171">
        <v>8236</v>
      </c>
      <c r="AW69" s="171">
        <v>0</v>
      </c>
      <c r="AX69" s="171">
        <v>0</v>
      </c>
      <c r="AY69" s="171">
        <v>0</v>
      </c>
      <c r="AZ69" s="171">
        <v>0</v>
      </c>
      <c r="BA69" s="171">
        <v>0</v>
      </c>
      <c r="BB69" s="171">
        <v>2222134</v>
      </c>
      <c r="BC69" s="171">
        <v>0</v>
      </c>
      <c r="BD69" s="171">
        <v>0</v>
      </c>
      <c r="BE69" s="171">
        <v>0</v>
      </c>
      <c r="BF69" s="171">
        <v>43283</v>
      </c>
      <c r="BG69" s="171">
        <v>0</v>
      </c>
      <c r="BH69" s="171">
        <v>407762.5</v>
      </c>
      <c r="BI69" s="171">
        <v>120652.95</v>
      </c>
      <c r="BJ69" s="171">
        <v>41039</v>
      </c>
      <c r="BK69" s="171">
        <v>10319</v>
      </c>
      <c r="BL69" s="171">
        <v>0</v>
      </c>
      <c r="BM69" s="171">
        <v>1946344.1</v>
      </c>
      <c r="BN69" s="171">
        <v>124583.63</v>
      </c>
      <c r="BO69" s="171">
        <v>48349</v>
      </c>
      <c r="BP69" s="171">
        <v>0</v>
      </c>
      <c r="BQ69" s="171">
        <v>31561</v>
      </c>
      <c r="BR69" s="171">
        <v>0</v>
      </c>
      <c r="BS69" s="171">
        <v>0</v>
      </c>
      <c r="BT69" s="171">
        <v>884311</v>
      </c>
      <c r="BU69" s="171">
        <v>0</v>
      </c>
      <c r="BV69" s="171">
        <v>0</v>
      </c>
      <c r="BW69" s="171">
        <v>0</v>
      </c>
      <c r="BX69" s="171">
        <v>19400</v>
      </c>
      <c r="BY69" s="171">
        <v>177763.65</v>
      </c>
      <c r="BZ69" s="171">
        <v>4359</v>
      </c>
      <c r="CA69" s="171">
        <v>20517</v>
      </c>
      <c r="CB69" s="171">
        <v>1064</v>
      </c>
      <c r="CC69" s="201">
        <f t="shared" si="10"/>
        <v>28906391.210000001</v>
      </c>
    </row>
    <row r="70" spans="1:81" s="109" customFormat="1" ht="25.5" customHeight="1">
      <c r="A70" s="136" t="s">
        <v>1458</v>
      </c>
      <c r="B70" s="280" t="s">
        <v>16</v>
      </c>
      <c r="C70" s="281" t="s">
        <v>17</v>
      </c>
      <c r="D70" s="282"/>
      <c r="E70" s="110"/>
      <c r="F70" s="306" t="s">
        <v>1558</v>
      </c>
      <c r="G70" s="307" t="s">
        <v>1559</v>
      </c>
      <c r="H70" s="192">
        <v>17485</v>
      </c>
      <c r="I70" s="171">
        <v>0</v>
      </c>
      <c r="J70" s="171">
        <v>0</v>
      </c>
      <c r="K70" s="171">
        <v>1604</v>
      </c>
      <c r="L70" s="171">
        <v>6441</v>
      </c>
      <c r="M70" s="171">
        <v>0</v>
      </c>
      <c r="N70" s="171">
        <v>7602482.25</v>
      </c>
      <c r="O70" s="171">
        <v>0</v>
      </c>
      <c r="P70" s="171">
        <v>56279</v>
      </c>
      <c r="Q70" s="171">
        <v>5664033.5099999998</v>
      </c>
      <c r="R70" s="171">
        <v>921094.7</v>
      </c>
      <c r="S70" s="171">
        <v>0</v>
      </c>
      <c r="T70" s="171">
        <v>0</v>
      </c>
      <c r="U70" s="171">
        <v>9110</v>
      </c>
      <c r="V70" s="171">
        <v>240677.9</v>
      </c>
      <c r="W70" s="171">
        <v>0</v>
      </c>
      <c r="X70" s="171">
        <v>0</v>
      </c>
      <c r="Y70" s="171">
        <v>0</v>
      </c>
      <c r="Z70" s="171">
        <v>0</v>
      </c>
      <c r="AA70" s="171">
        <v>0</v>
      </c>
      <c r="AB70" s="171">
        <v>0</v>
      </c>
      <c r="AC70" s="171">
        <v>57235</v>
      </c>
      <c r="AD70" s="171">
        <v>0</v>
      </c>
      <c r="AE70" s="171">
        <v>0</v>
      </c>
      <c r="AF70" s="171">
        <v>0</v>
      </c>
      <c r="AG70" s="171">
        <v>0</v>
      </c>
      <c r="AH70" s="171">
        <v>0</v>
      </c>
      <c r="AI70" s="171">
        <v>0</v>
      </c>
      <c r="AJ70" s="171">
        <v>0</v>
      </c>
      <c r="AK70" s="171">
        <v>0</v>
      </c>
      <c r="AL70" s="171">
        <v>0</v>
      </c>
      <c r="AM70" s="171">
        <v>0</v>
      </c>
      <c r="AN70" s="171">
        <v>0</v>
      </c>
      <c r="AO70" s="171">
        <v>0</v>
      </c>
      <c r="AP70" s="171">
        <v>0</v>
      </c>
      <c r="AQ70" s="171">
        <v>0</v>
      </c>
      <c r="AR70" s="171">
        <v>0</v>
      </c>
      <c r="AS70" s="171">
        <v>572</v>
      </c>
      <c r="AT70" s="171">
        <v>17993.5</v>
      </c>
      <c r="AU70" s="171">
        <v>0</v>
      </c>
      <c r="AV70" s="171">
        <v>0</v>
      </c>
      <c r="AW70" s="171">
        <v>0</v>
      </c>
      <c r="AX70" s="171">
        <v>0</v>
      </c>
      <c r="AY70" s="171">
        <v>0</v>
      </c>
      <c r="AZ70" s="171">
        <v>0</v>
      </c>
      <c r="BA70" s="171">
        <v>0</v>
      </c>
      <c r="BB70" s="171">
        <v>0</v>
      </c>
      <c r="BC70" s="171">
        <v>0</v>
      </c>
      <c r="BD70" s="171">
        <v>0</v>
      </c>
      <c r="BE70" s="171">
        <v>0</v>
      </c>
      <c r="BF70" s="171">
        <v>0</v>
      </c>
      <c r="BG70" s="171">
        <v>0</v>
      </c>
      <c r="BH70" s="171">
        <v>0</v>
      </c>
      <c r="BI70" s="171">
        <v>0</v>
      </c>
      <c r="BJ70" s="171">
        <v>0</v>
      </c>
      <c r="BK70" s="171">
        <v>0</v>
      </c>
      <c r="BL70" s="171">
        <v>0</v>
      </c>
      <c r="BM70" s="171">
        <v>359391.3</v>
      </c>
      <c r="BN70" s="171">
        <v>0</v>
      </c>
      <c r="BO70" s="171">
        <v>0</v>
      </c>
      <c r="BP70" s="171">
        <v>0</v>
      </c>
      <c r="BQ70" s="171">
        <v>0</v>
      </c>
      <c r="BR70" s="171">
        <v>0</v>
      </c>
      <c r="BS70" s="171">
        <v>0</v>
      </c>
      <c r="BT70" s="171">
        <v>15641</v>
      </c>
      <c r="BU70" s="171">
        <v>0</v>
      </c>
      <c r="BV70" s="171">
        <v>0</v>
      </c>
      <c r="BW70" s="171">
        <v>0</v>
      </c>
      <c r="BX70" s="171">
        <v>0</v>
      </c>
      <c r="BY70" s="171">
        <v>0</v>
      </c>
      <c r="BZ70" s="171">
        <v>0</v>
      </c>
      <c r="CA70" s="171">
        <v>0</v>
      </c>
      <c r="CB70" s="171">
        <v>0</v>
      </c>
      <c r="CC70" s="201">
        <f t="shared" si="10"/>
        <v>14970040.16</v>
      </c>
    </row>
    <row r="71" spans="1:81" s="109" customFormat="1" ht="25.5" customHeight="1">
      <c r="A71" s="136" t="s">
        <v>1459</v>
      </c>
      <c r="B71" s="280" t="s">
        <v>16</v>
      </c>
      <c r="C71" s="281" t="s">
        <v>17</v>
      </c>
      <c r="D71" s="282"/>
      <c r="E71" s="110"/>
      <c r="F71" s="306" t="s">
        <v>1560</v>
      </c>
      <c r="G71" s="307" t="s">
        <v>1561</v>
      </c>
      <c r="H71" s="192">
        <v>447765.05</v>
      </c>
      <c r="I71" s="171">
        <v>0</v>
      </c>
      <c r="J71" s="171">
        <v>46000</v>
      </c>
      <c r="K71" s="171">
        <v>0</v>
      </c>
      <c r="L71" s="171">
        <v>0</v>
      </c>
      <c r="M71" s="171">
        <v>0</v>
      </c>
      <c r="N71" s="171">
        <v>8952322</v>
      </c>
      <c r="O71" s="171">
        <v>0</v>
      </c>
      <c r="P71" s="171">
        <v>0</v>
      </c>
      <c r="Q71" s="171">
        <v>299740</v>
      </c>
      <c r="R71" s="171">
        <v>20850.5</v>
      </c>
      <c r="S71" s="171">
        <v>0</v>
      </c>
      <c r="T71" s="171">
        <v>0</v>
      </c>
      <c r="U71" s="171">
        <v>172298.25</v>
      </c>
      <c r="V71" s="171">
        <v>0</v>
      </c>
      <c r="W71" s="171">
        <v>0</v>
      </c>
      <c r="X71" s="171">
        <v>0</v>
      </c>
      <c r="Y71" s="171">
        <v>0</v>
      </c>
      <c r="Z71" s="171">
        <v>0</v>
      </c>
      <c r="AA71" s="171">
        <v>0</v>
      </c>
      <c r="AB71" s="171">
        <v>0</v>
      </c>
      <c r="AC71" s="171">
        <v>0</v>
      </c>
      <c r="AD71" s="171">
        <v>0</v>
      </c>
      <c r="AE71" s="171">
        <v>0</v>
      </c>
      <c r="AF71" s="171">
        <v>0</v>
      </c>
      <c r="AG71" s="171">
        <v>0</v>
      </c>
      <c r="AH71" s="171">
        <v>0</v>
      </c>
      <c r="AI71" s="171">
        <v>0</v>
      </c>
      <c r="AJ71" s="171">
        <v>0</v>
      </c>
      <c r="AK71" s="171">
        <v>0</v>
      </c>
      <c r="AL71" s="171">
        <v>0</v>
      </c>
      <c r="AM71" s="171">
        <v>0</v>
      </c>
      <c r="AN71" s="171">
        <v>0</v>
      </c>
      <c r="AO71" s="171">
        <v>0</v>
      </c>
      <c r="AP71" s="171">
        <v>0</v>
      </c>
      <c r="AQ71" s="171">
        <v>0</v>
      </c>
      <c r="AR71" s="171">
        <v>0</v>
      </c>
      <c r="AS71" s="171">
        <v>0</v>
      </c>
      <c r="AT71" s="171">
        <v>7080.5</v>
      </c>
      <c r="AU71" s="171">
        <v>0</v>
      </c>
      <c r="AV71" s="171">
        <v>0</v>
      </c>
      <c r="AW71" s="171">
        <v>0</v>
      </c>
      <c r="AX71" s="171">
        <v>0</v>
      </c>
      <c r="AY71" s="171">
        <v>0</v>
      </c>
      <c r="AZ71" s="171">
        <v>0</v>
      </c>
      <c r="BA71" s="171">
        <v>0</v>
      </c>
      <c r="BB71" s="171">
        <v>0</v>
      </c>
      <c r="BC71" s="171">
        <v>0</v>
      </c>
      <c r="BD71" s="171">
        <v>0</v>
      </c>
      <c r="BE71" s="171">
        <v>0</v>
      </c>
      <c r="BF71" s="171">
        <v>0</v>
      </c>
      <c r="BG71" s="171">
        <v>0</v>
      </c>
      <c r="BH71" s="171">
        <v>0</v>
      </c>
      <c r="BI71" s="171">
        <v>0</v>
      </c>
      <c r="BJ71" s="171">
        <v>0</v>
      </c>
      <c r="BK71" s="171">
        <v>0</v>
      </c>
      <c r="BL71" s="171">
        <v>0</v>
      </c>
      <c r="BM71" s="171">
        <v>19691.37</v>
      </c>
      <c r="BN71" s="171">
        <v>0</v>
      </c>
      <c r="BO71" s="171">
        <v>0</v>
      </c>
      <c r="BP71" s="171">
        <v>0</v>
      </c>
      <c r="BQ71" s="171">
        <v>0</v>
      </c>
      <c r="BR71" s="171">
        <v>0</v>
      </c>
      <c r="BS71" s="171">
        <v>0</v>
      </c>
      <c r="BT71" s="171">
        <v>334747</v>
      </c>
      <c r="BU71" s="171">
        <v>0</v>
      </c>
      <c r="BV71" s="171">
        <v>0</v>
      </c>
      <c r="BW71" s="171">
        <v>0</v>
      </c>
      <c r="BX71" s="171">
        <v>0</v>
      </c>
      <c r="BY71" s="171">
        <v>0</v>
      </c>
      <c r="BZ71" s="171">
        <v>0</v>
      </c>
      <c r="CA71" s="171">
        <v>0</v>
      </c>
      <c r="CB71" s="171">
        <v>0</v>
      </c>
      <c r="CC71" s="201">
        <f t="shared" si="10"/>
        <v>10300494.67</v>
      </c>
    </row>
    <row r="72" spans="1:81" s="109" customFormat="1" ht="25.5" customHeight="1">
      <c r="A72" s="136" t="s">
        <v>1460</v>
      </c>
      <c r="B72" s="280" t="s">
        <v>16</v>
      </c>
      <c r="C72" s="281" t="s">
        <v>17</v>
      </c>
      <c r="D72" s="282">
        <v>43030</v>
      </c>
      <c r="E72" s="110" t="s">
        <v>453</v>
      </c>
      <c r="F72" s="283" t="s">
        <v>454</v>
      </c>
      <c r="G72" s="284" t="s">
        <v>455</v>
      </c>
      <c r="H72" s="192">
        <v>4963480.59</v>
      </c>
      <c r="I72" s="171">
        <v>1159754.82</v>
      </c>
      <c r="J72" s="171">
        <v>668965.77</v>
      </c>
      <c r="K72" s="171">
        <v>491444.73</v>
      </c>
      <c r="L72" s="171">
        <v>67666.350000000006</v>
      </c>
      <c r="M72" s="171">
        <v>48006.64</v>
      </c>
      <c r="N72" s="171">
        <v>2914936.94</v>
      </c>
      <c r="O72" s="171">
        <v>908323.52</v>
      </c>
      <c r="P72" s="171">
        <v>372165.09</v>
      </c>
      <c r="Q72" s="171">
        <v>382756.83</v>
      </c>
      <c r="R72" s="171">
        <v>86007.31</v>
      </c>
      <c r="S72" s="171">
        <v>380385.3</v>
      </c>
      <c r="T72" s="171">
        <v>858741.43</v>
      </c>
      <c r="U72" s="171">
        <v>538036.56000000006</v>
      </c>
      <c r="V72" s="171">
        <v>33577</v>
      </c>
      <c r="W72" s="171">
        <v>27184.18</v>
      </c>
      <c r="X72" s="171">
        <v>137518</v>
      </c>
      <c r="Y72" s="171">
        <v>123042.55</v>
      </c>
      <c r="Z72" s="171">
        <v>1989396.37</v>
      </c>
      <c r="AA72" s="171">
        <v>1509045.94</v>
      </c>
      <c r="AB72" s="171">
        <v>39826.92</v>
      </c>
      <c r="AC72" s="171">
        <v>845559.1</v>
      </c>
      <c r="AD72" s="171">
        <v>996139.18</v>
      </c>
      <c r="AE72" s="171">
        <v>108711.18</v>
      </c>
      <c r="AF72" s="171">
        <v>275072.75</v>
      </c>
      <c r="AG72" s="171">
        <v>15466.84</v>
      </c>
      <c r="AH72" s="171">
        <v>109602.94</v>
      </c>
      <c r="AI72" s="171">
        <v>1521145.61</v>
      </c>
      <c r="AJ72" s="171">
        <v>61493.75</v>
      </c>
      <c r="AK72" s="171">
        <v>67296</v>
      </c>
      <c r="AL72" s="171">
        <v>48828.2</v>
      </c>
      <c r="AM72" s="171">
        <v>52244.75</v>
      </c>
      <c r="AN72" s="171">
        <v>72373</v>
      </c>
      <c r="AO72" s="171">
        <v>59261.79</v>
      </c>
      <c r="AP72" s="171">
        <v>37490</v>
      </c>
      <c r="AQ72" s="171">
        <v>128568.29</v>
      </c>
      <c r="AR72" s="171">
        <v>49649.79</v>
      </c>
      <c r="AS72" s="171">
        <v>62073.5</v>
      </c>
      <c r="AT72" s="171">
        <v>34992</v>
      </c>
      <c r="AU72" s="171">
        <v>265385.11</v>
      </c>
      <c r="AV72" s="171">
        <v>14561.74</v>
      </c>
      <c r="AW72" s="171">
        <v>74044.09</v>
      </c>
      <c r="AX72" s="171">
        <v>34629.35</v>
      </c>
      <c r="AY72" s="171">
        <v>129301.9</v>
      </c>
      <c r="AZ72" s="171">
        <v>35323</v>
      </c>
      <c r="BA72" s="171">
        <v>104880.87</v>
      </c>
      <c r="BB72" s="171">
        <v>4016646.47</v>
      </c>
      <c r="BC72" s="171">
        <v>85177</v>
      </c>
      <c r="BD72" s="171">
        <v>154222.75</v>
      </c>
      <c r="BE72" s="171">
        <v>148619</v>
      </c>
      <c r="BF72" s="171">
        <v>371399.54</v>
      </c>
      <c r="BG72" s="171">
        <v>287763.24</v>
      </c>
      <c r="BH72" s="171">
        <v>510957.3</v>
      </c>
      <c r="BI72" s="171">
        <v>104034.92</v>
      </c>
      <c r="BJ72" s="171">
        <v>236630.81</v>
      </c>
      <c r="BK72" s="171">
        <v>57946</v>
      </c>
      <c r="BL72" s="171">
        <v>49457.5</v>
      </c>
      <c r="BM72" s="171">
        <v>2341174.0499999998</v>
      </c>
      <c r="BN72" s="171">
        <v>1478859.87</v>
      </c>
      <c r="BO72" s="171">
        <v>162121</v>
      </c>
      <c r="BP72" s="171">
        <v>87543.85</v>
      </c>
      <c r="BQ72" s="171">
        <v>213201.91</v>
      </c>
      <c r="BR72" s="171">
        <v>271270.34999999998</v>
      </c>
      <c r="BS72" s="171">
        <v>110107</v>
      </c>
      <c r="BT72" s="171">
        <v>2828557.97</v>
      </c>
      <c r="BU72" s="171">
        <v>56330.75</v>
      </c>
      <c r="BV72" s="171">
        <v>297496.33</v>
      </c>
      <c r="BW72" s="171">
        <v>179556.06</v>
      </c>
      <c r="BX72" s="171">
        <v>224606.76</v>
      </c>
      <c r="BY72" s="171">
        <v>558675.15</v>
      </c>
      <c r="BZ72" s="171">
        <v>50866.66</v>
      </c>
      <c r="CA72" s="171">
        <v>71568.33</v>
      </c>
      <c r="CB72" s="171">
        <v>84111.360000000001</v>
      </c>
      <c r="CC72" s="201">
        <f t="shared" si="10"/>
        <v>37943259.499999993</v>
      </c>
    </row>
    <row r="73" spans="1:81" s="109" customFormat="1" ht="25.5" customHeight="1">
      <c r="A73" s="136" t="s">
        <v>1459</v>
      </c>
      <c r="B73" s="280" t="s">
        <v>16</v>
      </c>
      <c r="C73" s="281" t="s">
        <v>17</v>
      </c>
      <c r="D73" s="282">
        <v>42050</v>
      </c>
      <c r="E73" s="110" t="s">
        <v>448</v>
      </c>
      <c r="F73" s="283" t="s">
        <v>456</v>
      </c>
      <c r="G73" s="284" t="s">
        <v>457</v>
      </c>
      <c r="H73" s="192">
        <v>702099</v>
      </c>
      <c r="I73" s="171">
        <v>659411</v>
      </c>
      <c r="J73" s="171">
        <v>695482</v>
      </c>
      <c r="K73" s="171">
        <v>4160</v>
      </c>
      <c r="L73" s="171">
        <v>7312</v>
      </c>
      <c r="M73" s="171">
        <v>0</v>
      </c>
      <c r="N73" s="171">
        <v>3658209.8</v>
      </c>
      <c r="O73" s="171">
        <v>357088</v>
      </c>
      <c r="P73" s="171">
        <v>140132.20000000001</v>
      </c>
      <c r="Q73" s="171">
        <v>219143</v>
      </c>
      <c r="R73" s="171">
        <v>72724</v>
      </c>
      <c r="S73" s="171">
        <v>149956.25</v>
      </c>
      <c r="T73" s="171">
        <v>752763.5</v>
      </c>
      <c r="U73" s="171">
        <v>1163298</v>
      </c>
      <c r="V73" s="171">
        <v>33631.5</v>
      </c>
      <c r="W73" s="171">
        <v>1121082.58</v>
      </c>
      <c r="X73" s="171">
        <v>10227.5</v>
      </c>
      <c r="Y73" s="171">
        <v>258258</v>
      </c>
      <c r="Z73" s="171">
        <v>890495.25</v>
      </c>
      <c r="AA73" s="171">
        <v>976949.5</v>
      </c>
      <c r="AB73" s="171">
        <v>296359.25</v>
      </c>
      <c r="AC73" s="171">
        <v>437219</v>
      </c>
      <c r="AD73" s="171">
        <v>31462.5</v>
      </c>
      <c r="AE73" s="171">
        <v>35780.5</v>
      </c>
      <c r="AF73" s="171">
        <v>508769</v>
      </c>
      <c r="AG73" s="171">
        <v>105341</v>
      </c>
      <c r="AH73" s="171">
        <v>25344</v>
      </c>
      <c r="AI73" s="171">
        <v>1422212</v>
      </c>
      <c r="AJ73" s="171">
        <v>5668</v>
      </c>
      <c r="AK73" s="171">
        <v>6496</v>
      </c>
      <c r="AL73" s="171">
        <v>7101</v>
      </c>
      <c r="AM73" s="171">
        <v>9707</v>
      </c>
      <c r="AN73" s="171">
        <v>10212</v>
      </c>
      <c r="AO73" s="171">
        <v>8204</v>
      </c>
      <c r="AP73" s="171">
        <v>12236</v>
      </c>
      <c r="AQ73" s="171">
        <v>67560</v>
      </c>
      <c r="AR73" s="171">
        <v>11088</v>
      </c>
      <c r="AS73" s="171">
        <v>0</v>
      </c>
      <c r="AT73" s="171">
        <v>0</v>
      </c>
      <c r="AU73" s="171">
        <v>395100.25</v>
      </c>
      <c r="AV73" s="171">
        <v>0</v>
      </c>
      <c r="AW73" s="171">
        <v>25828</v>
      </c>
      <c r="AX73" s="171">
        <v>45501</v>
      </c>
      <c r="AY73" s="171">
        <v>2544</v>
      </c>
      <c r="AZ73" s="171">
        <v>2253</v>
      </c>
      <c r="BA73" s="171">
        <v>0</v>
      </c>
      <c r="BB73" s="171">
        <v>2875317.5</v>
      </c>
      <c r="BC73" s="171">
        <v>27481</v>
      </c>
      <c r="BD73" s="171">
        <v>21109.75</v>
      </c>
      <c r="BE73" s="171">
        <v>0</v>
      </c>
      <c r="BF73" s="171">
        <v>0</v>
      </c>
      <c r="BG73" s="171">
        <v>57974</v>
      </c>
      <c r="BH73" s="171">
        <v>336731</v>
      </c>
      <c r="BI73" s="171">
        <v>177202.53</v>
      </c>
      <c r="BJ73" s="171">
        <v>245756</v>
      </c>
      <c r="BK73" s="171">
        <v>0</v>
      </c>
      <c r="BL73" s="171">
        <v>7460</v>
      </c>
      <c r="BM73" s="171">
        <v>1726595.72</v>
      </c>
      <c r="BN73" s="171">
        <v>0</v>
      </c>
      <c r="BO73" s="171">
        <v>0</v>
      </c>
      <c r="BP73" s="171">
        <v>4359</v>
      </c>
      <c r="BQ73" s="171">
        <v>0</v>
      </c>
      <c r="BR73" s="171">
        <v>0</v>
      </c>
      <c r="BS73" s="171">
        <v>0</v>
      </c>
      <c r="BT73" s="171">
        <v>1825625</v>
      </c>
      <c r="BU73" s="171">
        <v>23686.75</v>
      </c>
      <c r="BV73" s="171">
        <v>0</v>
      </c>
      <c r="BW73" s="171">
        <v>79664.25</v>
      </c>
      <c r="BX73" s="171">
        <v>108000.5</v>
      </c>
      <c r="BY73" s="171">
        <v>318843.53999999998</v>
      </c>
      <c r="BZ73" s="171">
        <v>57538</v>
      </c>
      <c r="CA73" s="171">
        <v>0</v>
      </c>
      <c r="CB73" s="171">
        <v>98577</v>
      </c>
      <c r="CC73" s="201">
        <f t="shared" si="10"/>
        <v>23336330.119999997</v>
      </c>
    </row>
    <row r="74" spans="1:81" s="109" customFormat="1" ht="25.5" customHeight="1">
      <c r="A74" s="136" t="s">
        <v>1458</v>
      </c>
      <c r="B74" s="280" t="s">
        <v>16</v>
      </c>
      <c r="C74" s="281" t="s">
        <v>17</v>
      </c>
      <c r="D74" s="282">
        <v>41050</v>
      </c>
      <c r="E74" s="110" t="s">
        <v>445</v>
      </c>
      <c r="F74" s="283" t="s">
        <v>458</v>
      </c>
      <c r="G74" s="284" t="s">
        <v>459</v>
      </c>
      <c r="H74" s="192">
        <v>6354250.7999999998</v>
      </c>
      <c r="I74" s="171">
        <v>899771.75</v>
      </c>
      <c r="J74" s="171">
        <v>470550</v>
      </c>
      <c r="K74" s="171">
        <v>8132</v>
      </c>
      <c r="L74" s="171">
        <v>33868</v>
      </c>
      <c r="M74" s="171">
        <v>3710.79</v>
      </c>
      <c r="N74" s="171">
        <v>7060434</v>
      </c>
      <c r="O74" s="171">
        <v>502992.25</v>
      </c>
      <c r="P74" s="171">
        <v>24098</v>
      </c>
      <c r="Q74" s="171">
        <v>619811</v>
      </c>
      <c r="R74" s="171">
        <v>32864</v>
      </c>
      <c r="S74" s="171">
        <v>1009868</v>
      </c>
      <c r="T74" s="171">
        <v>185696</v>
      </c>
      <c r="U74" s="171">
        <v>78000</v>
      </c>
      <c r="V74" s="171">
        <v>42051.5</v>
      </c>
      <c r="W74" s="171">
        <v>0</v>
      </c>
      <c r="X74" s="171">
        <v>94484.5</v>
      </c>
      <c r="Y74" s="171">
        <v>0</v>
      </c>
      <c r="Z74" s="171">
        <v>1372231.25</v>
      </c>
      <c r="AA74" s="171">
        <v>791602.5</v>
      </c>
      <c r="AB74" s="171">
        <v>0</v>
      </c>
      <c r="AC74" s="171">
        <v>490640.85</v>
      </c>
      <c r="AD74" s="171">
        <v>39311</v>
      </c>
      <c r="AE74" s="171">
        <v>27343.75</v>
      </c>
      <c r="AF74" s="171">
        <v>2340497.79</v>
      </c>
      <c r="AG74" s="171">
        <v>0</v>
      </c>
      <c r="AH74" s="171">
        <v>6292.84</v>
      </c>
      <c r="AI74" s="171">
        <v>2134562</v>
      </c>
      <c r="AJ74" s="171">
        <v>0</v>
      </c>
      <c r="AK74" s="171">
        <v>6336</v>
      </c>
      <c r="AL74" s="171">
        <v>0</v>
      </c>
      <c r="AM74" s="171">
        <v>2667</v>
      </c>
      <c r="AN74" s="171">
        <v>25235</v>
      </c>
      <c r="AO74" s="171">
        <v>0</v>
      </c>
      <c r="AP74" s="171">
        <v>1263</v>
      </c>
      <c r="AQ74" s="171">
        <v>11879</v>
      </c>
      <c r="AR74" s="171">
        <v>7993</v>
      </c>
      <c r="AS74" s="171">
        <v>17903</v>
      </c>
      <c r="AT74" s="171">
        <v>1215</v>
      </c>
      <c r="AU74" s="171">
        <v>777864</v>
      </c>
      <c r="AV74" s="171">
        <v>0</v>
      </c>
      <c r="AW74" s="171">
        <v>5180</v>
      </c>
      <c r="AX74" s="171">
        <v>8173</v>
      </c>
      <c r="AY74" s="171">
        <v>78621</v>
      </c>
      <c r="AZ74" s="171">
        <v>1665</v>
      </c>
      <c r="BA74" s="171">
        <v>18480</v>
      </c>
      <c r="BB74" s="171">
        <v>79560</v>
      </c>
      <c r="BC74" s="171">
        <v>0</v>
      </c>
      <c r="BD74" s="171">
        <v>441304.75</v>
      </c>
      <c r="BE74" s="171">
        <v>510</v>
      </c>
      <c r="BF74" s="171">
        <v>142778</v>
      </c>
      <c r="BG74" s="171">
        <v>1206379</v>
      </c>
      <c r="BH74" s="171">
        <v>310177.5</v>
      </c>
      <c r="BI74" s="171">
        <v>1618938.75</v>
      </c>
      <c r="BJ74" s="171">
        <v>160203</v>
      </c>
      <c r="BK74" s="171">
        <v>0</v>
      </c>
      <c r="BL74" s="171">
        <v>7358</v>
      </c>
      <c r="BM74" s="171">
        <v>8000434.25</v>
      </c>
      <c r="BN74" s="171">
        <v>894556.96</v>
      </c>
      <c r="BO74" s="171">
        <v>0</v>
      </c>
      <c r="BP74" s="171">
        <v>0</v>
      </c>
      <c r="BQ74" s="171">
        <v>0</v>
      </c>
      <c r="BR74" s="171">
        <v>46068</v>
      </c>
      <c r="BS74" s="171">
        <v>45219.5</v>
      </c>
      <c r="BT74" s="171">
        <v>4033116</v>
      </c>
      <c r="BU74" s="171">
        <v>14783.75</v>
      </c>
      <c r="BV74" s="171">
        <v>21523</v>
      </c>
      <c r="BW74" s="171">
        <v>53345.75</v>
      </c>
      <c r="BX74" s="171">
        <v>0</v>
      </c>
      <c r="BY74" s="171">
        <v>1507661.3</v>
      </c>
      <c r="BZ74" s="171">
        <v>19801</v>
      </c>
      <c r="CA74" s="171">
        <v>18113</v>
      </c>
      <c r="CB74" s="171">
        <v>31006</v>
      </c>
      <c r="CC74" s="201">
        <f t="shared" si="10"/>
        <v>44240376.079999998</v>
      </c>
    </row>
    <row r="75" spans="1:81" s="109" customFormat="1" ht="25.5" customHeight="1">
      <c r="A75" s="136" t="s">
        <v>1459</v>
      </c>
      <c r="B75" s="280" t="s">
        <v>16</v>
      </c>
      <c r="C75" s="281" t="s">
        <v>17</v>
      </c>
      <c r="D75" s="282">
        <v>42050</v>
      </c>
      <c r="E75" s="110" t="s">
        <v>448</v>
      </c>
      <c r="F75" s="283" t="s">
        <v>460</v>
      </c>
      <c r="G75" s="284" t="s">
        <v>461</v>
      </c>
      <c r="H75" s="192">
        <v>128430.8</v>
      </c>
      <c r="I75" s="171">
        <v>0</v>
      </c>
      <c r="J75" s="171">
        <v>2994872.15</v>
      </c>
      <c r="K75" s="171">
        <v>0</v>
      </c>
      <c r="L75" s="171">
        <v>0</v>
      </c>
      <c r="M75" s="171">
        <v>0</v>
      </c>
      <c r="N75" s="171">
        <v>270283.7</v>
      </c>
      <c r="O75" s="171">
        <v>61404.4</v>
      </c>
      <c r="P75" s="171">
        <v>0</v>
      </c>
      <c r="Q75" s="171">
        <v>3561501.2</v>
      </c>
      <c r="R75" s="171">
        <v>0</v>
      </c>
      <c r="S75" s="171">
        <v>0</v>
      </c>
      <c r="T75" s="171">
        <v>0</v>
      </c>
      <c r="U75" s="171">
        <v>0</v>
      </c>
      <c r="V75" s="171">
        <v>0</v>
      </c>
      <c r="W75" s="171">
        <v>0</v>
      </c>
      <c r="X75" s="171">
        <v>0</v>
      </c>
      <c r="Y75" s="171">
        <v>0</v>
      </c>
      <c r="Z75" s="171">
        <v>11459372.25</v>
      </c>
      <c r="AA75" s="171">
        <v>0</v>
      </c>
      <c r="AB75" s="171">
        <v>0</v>
      </c>
      <c r="AC75" s="171">
        <v>0</v>
      </c>
      <c r="AD75" s="171">
        <v>0</v>
      </c>
      <c r="AE75" s="171">
        <v>0</v>
      </c>
      <c r="AF75" s="171">
        <v>0</v>
      </c>
      <c r="AG75" s="171">
        <v>0</v>
      </c>
      <c r="AH75" s="171">
        <v>0</v>
      </c>
      <c r="AI75" s="171">
        <v>14589830.050000001</v>
      </c>
      <c r="AJ75" s="171">
        <v>0</v>
      </c>
      <c r="AK75" s="171">
        <v>0</v>
      </c>
      <c r="AL75" s="171">
        <v>0</v>
      </c>
      <c r="AM75" s="171">
        <v>0</v>
      </c>
      <c r="AN75" s="171">
        <v>0</v>
      </c>
      <c r="AO75" s="171">
        <v>0</v>
      </c>
      <c r="AP75" s="171">
        <v>0</v>
      </c>
      <c r="AQ75" s="171">
        <v>0</v>
      </c>
      <c r="AR75" s="171">
        <v>0</v>
      </c>
      <c r="AS75" s="171">
        <v>0</v>
      </c>
      <c r="AT75" s="171">
        <v>10816.75</v>
      </c>
      <c r="AU75" s="171">
        <v>229720</v>
      </c>
      <c r="AV75" s="171">
        <v>0</v>
      </c>
      <c r="AW75" s="171">
        <v>0</v>
      </c>
      <c r="AX75" s="171">
        <v>751</v>
      </c>
      <c r="AY75" s="171">
        <v>6471</v>
      </c>
      <c r="AZ75" s="171">
        <v>0</v>
      </c>
      <c r="BA75" s="171">
        <v>35918</v>
      </c>
      <c r="BB75" s="171">
        <v>15633929.199999999</v>
      </c>
      <c r="BC75" s="171">
        <v>0</v>
      </c>
      <c r="BD75" s="171">
        <v>0</v>
      </c>
      <c r="BE75" s="171">
        <v>23754</v>
      </c>
      <c r="BF75" s="171">
        <v>283313</v>
      </c>
      <c r="BG75" s="171">
        <v>11265</v>
      </c>
      <c r="BH75" s="171">
        <v>0</v>
      </c>
      <c r="BI75" s="171">
        <v>0</v>
      </c>
      <c r="BJ75" s="171">
        <v>0</v>
      </c>
      <c r="BK75" s="171">
        <v>0</v>
      </c>
      <c r="BL75" s="171">
        <v>0</v>
      </c>
      <c r="BM75" s="171">
        <v>168951.6</v>
      </c>
      <c r="BN75" s="171">
        <v>2636506.2000000002</v>
      </c>
      <c r="BO75" s="171">
        <v>0</v>
      </c>
      <c r="BP75" s="171">
        <v>0</v>
      </c>
      <c r="BQ75" s="171">
        <v>0</v>
      </c>
      <c r="BR75" s="171">
        <v>16647</v>
      </c>
      <c r="BS75" s="171">
        <v>23550.5</v>
      </c>
      <c r="BT75" s="171">
        <v>8512803.1999999993</v>
      </c>
      <c r="BU75" s="171">
        <v>0</v>
      </c>
      <c r="BV75" s="171">
        <v>115109</v>
      </c>
      <c r="BW75" s="171">
        <v>12419.5</v>
      </c>
      <c r="BX75" s="171">
        <v>0</v>
      </c>
      <c r="BY75" s="171">
        <v>0</v>
      </c>
      <c r="BZ75" s="171">
        <v>1907</v>
      </c>
      <c r="CA75" s="171">
        <v>13514</v>
      </c>
      <c r="CB75" s="171">
        <v>0</v>
      </c>
      <c r="CC75" s="201">
        <f t="shared" si="10"/>
        <v>60803040.5</v>
      </c>
    </row>
    <row r="76" spans="1:81" s="109" customFormat="1" ht="25.5" customHeight="1">
      <c r="A76" s="136" t="s">
        <v>1460</v>
      </c>
      <c r="B76" s="280" t="s">
        <v>16</v>
      </c>
      <c r="C76" s="281" t="s">
        <v>17</v>
      </c>
      <c r="D76" s="282">
        <v>44040</v>
      </c>
      <c r="E76" s="110" t="s">
        <v>442</v>
      </c>
      <c r="F76" s="283" t="s">
        <v>462</v>
      </c>
      <c r="G76" s="284" t="s">
        <v>463</v>
      </c>
      <c r="H76" s="192">
        <v>-7340764.79</v>
      </c>
      <c r="I76" s="171">
        <v>0</v>
      </c>
      <c r="J76" s="171">
        <v>0</v>
      </c>
      <c r="K76" s="171">
        <v>0</v>
      </c>
      <c r="L76" s="171">
        <v>-15750</v>
      </c>
      <c r="M76" s="171">
        <v>0</v>
      </c>
      <c r="N76" s="171">
        <v>-15300745.6</v>
      </c>
      <c r="O76" s="171">
        <v>-4076.98</v>
      </c>
      <c r="P76" s="171">
        <v>0</v>
      </c>
      <c r="Q76" s="171">
        <v>-1397737.96</v>
      </c>
      <c r="R76" s="171">
        <v>0</v>
      </c>
      <c r="S76" s="171">
        <v>-1068632.21</v>
      </c>
      <c r="T76" s="171">
        <v>-5527863.71</v>
      </c>
      <c r="U76" s="171">
        <v>0</v>
      </c>
      <c r="V76" s="171">
        <v>0</v>
      </c>
      <c r="W76" s="171">
        <v>0</v>
      </c>
      <c r="X76" s="171">
        <v>-126859.36</v>
      </c>
      <c r="Y76" s="171">
        <v>-24169</v>
      </c>
      <c r="Z76" s="171">
        <v>0</v>
      </c>
      <c r="AA76" s="171">
        <v>0</v>
      </c>
      <c r="AB76" s="171">
        <v>-2073.5</v>
      </c>
      <c r="AC76" s="171">
        <v>0</v>
      </c>
      <c r="AD76" s="171">
        <v>0</v>
      </c>
      <c r="AE76" s="171">
        <v>0</v>
      </c>
      <c r="AF76" s="171">
        <v>0</v>
      </c>
      <c r="AG76" s="171">
        <v>0</v>
      </c>
      <c r="AH76" s="171">
        <v>0</v>
      </c>
      <c r="AI76" s="171">
        <v>-10355774.52</v>
      </c>
      <c r="AJ76" s="171">
        <v>-618969.37</v>
      </c>
      <c r="AK76" s="171">
        <v>-779867.77</v>
      </c>
      <c r="AL76" s="171">
        <v>0</v>
      </c>
      <c r="AM76" s="171">
        <v>-427333.23</v>
      </c>
      <c r="AN76" s="171">
        <v>-529485</v>
      </c>
      <c r="AO76" s="171">
        <v>0</v>
      </c>
      <c r="AP76" s="171">
        <v>-289162.76</v>
      </c>
      <c r="AQ76" s="171">
        <v>-473592.81</v>
      </c>
      <c r="AR76" s="171">
        <v>-125061.25</v>
      </c>
      <c r="AS76" s="171">
        <v>-470985.56</v>
      </c>
      <c r="AT76" s="171">
        <v>-343589.24</v>
      </c>
      <c r="AU76" s="171">
        <v>-6078083.9100000001</v>
      </c>
      <c r="AV76" s="171">
        <v>0</v>
      </c>
      <c r="AW76" s="171">
        <v>-168142.74</v>
      </c>
      <c r="AX76" s="171">
        <v>-457458.81</v>
      </c>
      <c r="AY76" s="171">
        <v>-420911.8</v>
      </c>
      <c r="AZ76" s="171">
        <v>0</v>
      </c>
      <c r="BA76" s="171">
        <v>-406254.96</v>
      </c>
      <c r="BB76" s="171">
        <v>-28029220.010000002</v>
      </c>
      <c r="BC76" s="171">
        <v>0</v>
      </c>
      <c r="BD76" s="171">
        <v>-255437.22</v>
      </c>
      <c r="BE76" s="171">
        <v>0</v>
      </c>
      <c r="BF76" s="171">
        <v>-260654.72</v>
      </c>
      <c r="BG76" s="171">
        <v>0</v>
      </c>
      <c r="BH76" s="171">
        <v>-1765219.36</v>
      </c>
      <c r="BI76" s="171">
        <v>-444198.73</v>
      </c>
      <c r="BJ76" s="171">
        <v>-874841.59999999998</v>
      </c>
      <c r="BK76" s="171">
        <v>0</v>
      </c>
      <c r="BL76" s="171">
        <v>-4345</v>
      </c>
      <c r="BM76" s="171">
        <v>-17805303.289999999</v>
      </c>
      <c r="BN76" s="171">
        <v>-4000000</v>
      </c>
      <c r="BO76" s="171">
        <v>-186107.15</v>
      </c>
      <c r="BP76" s="171">
        <v>-340482.42</v>
      </c>
      <c r="BQ76" s="171">
        <v>-296230.14</v>
      </c>
      <c r="BR76" s="171">
        <v>-1000000</v>
      </c>
      <c r="BS76" s="171">
        <v>-37054.83</v>
      </c>
      <c r="BT76" s="171">
        <v>-4831129.9400000004</v>
      </c>
      <c r="BU76" s="171">
        <v>-152329.5</v>
      </c>
      <c r="BV76" s="171">
        <v>-67877</v>
      </c>
      <c r="BW76" s="171">
        <v>-726938.19</v>
      </c>
      <c r="BX76" s="171">
        <v>-1133229.98</v>
      </c>
      <c r="BY76" s="171">
        <v>-1002546.06</v>
      </c>
      <c r="BZ76" s="171">
        <v>-348960.19</v>
      </c>
      <c r="CA76" s="171">
        <v>0</v>
      </c>
      <c r="CB76" s="171">
        <v>-8985.6</v>
      </c>
      <c r="CC76" s="201">
        <f t="shared" si="10"/>
        <v>-116324437.77000001</v>
      </c>
    </row>
    <row r="77" spans="1:81" s="109" customFormat="1" ht="25.5" customHeight="1">
      <c r="A77" s="136" t="s">
        <v>1460</v>
      </c>
      <c r="B77" s="280" t="s">
        <v>16</v>
      </c>
      <c r="C77" s="281" t="s">
        <v>17</v>
      </c>
      <c r="D77" s="282">
        <v>44040</v>
      </c>
      <c r="E77" s="110" t="s">
        <v>442</v>
      </c>
      <c r="F77" s="283" t="s">
        <v>464</v>
      </c>
      <c r="G77" s="284" t="s">
        <v>465</v>
      </c>
      <c r="H77" s="192">
        <v>-2175270.5699999998</v>
      </c>
      <c r="I77" s="192">
        <v>0</v>
      </c>
      <c r="J77" s="192">
        <v>0</v>
      </c>
      <c r="K77" s="192">
        <v>0</v>
      </c>
      <c r="L77" s="192">
        <v>0</v>
      </c>
      <c r="M77" s="192">
        <v>0</v>
      </c>
      <c r="N77" s="192">
        <v>-8935373.25</v>
      </c>
      <c r="O77" s="192">
        <v>0</v>
      </c>
      <c r="P77" s="192">
        <v>-3615.8</v>
      </c>
      <c r="Q77" s="192">
        <v>-1218118.26</v>
      </c>
      <c r="R77" s="192">
        <v>-7963.24</v>
      </c>
      <c r="S77" s="192">
        <v>0</v>
      </c>
      <c r="T77" s="192">
        <v>-1402850</v>
      </c>
      <c r="U77" s="192">
        <v>0</v>
      </c>
      <c r="V77" s="192">
        <v>0</v>
      </c>
      <c r="W77" s="192">
        <v>0</v>
      </c>
      <c r="X77" s="192">
        <v>0</v>
      </c>
      <c r="Y77" s="192">
        <v>0</v>
      </c>
      <c r="Z77" s="192">
        <v>0</v>
      </c>
      <c r="AA77" s="192">
        <v>-850083.5</v>
      </c>
      <c r="AB77" s="192">
        <v>-2088.5</v>
      </c>
      <c r="AC77" s="192">
        <v>0</v>
      </c>
      <c r="AD77" s="192">
        <v>0</v>
      </c>
      <c r="AE77" s="192">
        <v>-36729.360000000001</v>
      </c>
      <c r="AF77" s="192">
        <v>0</v>
      </c>
      <c r="AG77" s="192">
        <v>0</v>
      </c>
      <c r="AH77" s="192">
        <v>0</v>
      </c>
      <c r="AI77" s="192">
        <v>-12400980.08</v>
      </c>
      <c r="AJ77" s="192">
        <v>0</v>
      </c>
      <c r="AK77" s="192">
        <v>-67235.23</v>
      </c>
      <c r="AL77" s="192">
        <v>0</v>
      </c>
      <c r="AM77" s="192">
        <v>0</v>
      </c>
      <c r="AN77" s="192">
        <v>-129067.9</v>
      </c>
      <c r="AO77" s="192">
        <v>-86313.64</v>
      </c>
      <c r="AP77" s="192">
        <v>-8478.75</v>
      </c>
      <c r="AQ77" s="192">
        <v>-28003.69</v>
      </c>
      <c r="AR77" s="192">
        <v>0</v>
      </c>
      <c r="AS77" s="192">
        <v>-147163.66</v>
      </c>
      <c r="AT77" s="192">
        <v>0</v>
      </c>
      <c r="AU77" s="192">
        <v>-6002879.8099999996</v>
      </c>
      <c r="AV77" s="192">
        <v>0</v>
      </c>
      <c r="AW77" s="192">
        <v>-18913.11</v>
      </c>
      <c r="AX77" s="192">
        <v>-92990.59</v>
      </c>
      <c r="AY77" s="192">
        <v>-229035.82</v>
      </c>
      <c r="AZ77" s="192">
        <v>0</v>
      </c>
      <c r="BA77" s="192">
        <v>-135395.85999999999</v>
      </c>
      <c r="BB77" s="192">
        <v>-17398385.260000002</v>
      </c>
      <c r="BC77" s="192">
        <v>0</v>
      </c>
      <c r="BD77" s="192">
        <v>0</v>
      </c>
      <c r="BE77" s="192">
        <v>0</v>
      </c>
      <c r="BF77" s="192">
        <v>-20943.54</v>
      </c>
      <c r="BG77" s="192">
        <v>0</v>
      </c>
      <c r="BH77" s="192">
        <v>-1211758.2</v>
      </c>
      <c r="BI77" s="192">
        <v>-323819.09999999998</v>
      </c>
      <c r="BJ77" s="192">
        <v>-210789.9</v>
      </c>
      <c r="BK77" s="192">
        <v>0</v>
      </c>
      <c r="BL77" s="192">
        <v>0</v>
      </c>
      <c r="BM77" s="192">
        <v>-16966852.739999998</v>
      </c>
      <c r="BN77" s="192">
        <v>-4000000</v>
      </c>
      <c r="BO77" s="192">
        <v>-40487.050000000003</v>
      </c>
      <c r="BP77" s="192">
        <v>-6745.25</v>
      </c>
      <c r="BQ77" s="192">
        <v>0</v>
      </c>
      <c r="BR77" s="192">
        <v>-50000</v>
      </c>
      <c r="BS77" s="192">
        <v>-10888.35</v>
      </c>
      <c r="BT77" s="192">
        <v>-8095924.6399999997</v>
      </c>
      <c r="BU77" s="192">
        <v>-124653.1</v>
      </c>
      <c r="BV77" s="192">
        <v>-16685.400000000001</v>
      </c>
      <c r="BW77" s="192">
        <v>-240199.26</v>
      </c>
      <c r="BX77" s="192">
        <v>-240372.52</v>
      </c>
      <c r="BY77" s="192">
        <v>-668774.86</v>
      </c>
      <c r="BZ77" s="192">
        <v>-85709.34</v>
      </c>
      <c r="CA77" s="192">
        <v>0</v>
      </c>
      <c r="CB77" s="192">
        <v>-2756.8</v>
      </c>
      <c r="CC77" s="201">
        <f t="shared" si="10"/>
        <v>-83694295.930000007</v>
      </c>
    </row>
    <row r="78" spans="1:81" s="109" customFormat="1" ht="25.5" customHeight="1">
      <c r="A78" s="136" t="s">
        <v>1460</v>
      </c>
      <c r="B78" s="280" t="s">
        <v>16</v>
      </c>
      <c r="C78" s="281" t="s">
        <v>17</v>
      </c>
      <c r="D78" s="282">
        <v>44040</v>
      </c>
      <c r="E78" s="110" t="s">
        <v>442</v>
      </c>
      <c r="F78" s="283" t="s">
        <v>466</v>
      </c>
      <c r="G78" s="284" t="s">
        <v>1493</v>
      </c>
      <c r="H78" s="192">
        <v>-50436.800000000003</v>
      </c>
      <c r="I78" s="171">
        <v>0</v>
      </c>
      <c r="J78" s="171">
        <v>0</v>
      </c>
      <c r="K78" s="171">
        <v>0</v>
      </c>
      <c r="L78" s="171">
        <v>-16838.599999999999</v>
      </c>
      <c r="M78" s="171">
        <v>0</v>
      </c>
      <c r="N78" s="171">
        <v>-13212.03</v>
      </c>
      <c r="O78" s="171">
        <v>0</v>
      </c>
      <c r="P78" s="171">
        <v>0</v>
      </c>
      <c r="Q78" s="171">
        <v>0</v>
      </c>
      <c r="R78" s="171">
        <v>-13686.4</v>
      </c>
      <c r="S78" s="171">
        <v>0</v>
      </c>
      <c r="T78" s="171">
        <v>0</v>
      </c>
      <c r="U78" s="171">
        <v>-920</v>
      </c>
      <c r="V78" s="171">
        <v>0</v>
      </c>
      <c r="W78" s="171">
        <v>-124147.04</v>
      </c>
      <c r="X78" s="171">
        <v>0</v>
      </c>
      <c r="Y78" s="171">
        <v>0</v>
      </c>
      <c r="Z78" s="171">
        <v>0</v>
      </c>
      <c r="AA78" s="171">
        <v>-1493</v>
      </c>
      <c r="AB78" s="171">
        <v>0</v>
      </c>
      <c r="AC78" s="171">
        <v>0</v>
      </c>
      <c r="AD78" s="171">
        <v>-5650</v>
      </c>
      <c r="AE78" s="171">
        <v>0</v>
      </c>
      <c r="AF78" s="171">
        <v>0</v>
      </c>
      <c r="AG78" s="171">
        <v>0</v>
      </c>
      <c r="AH78" s="171">
        <v>0</v>
      </c>
      <c r="AI78" s="171">
        <v>0</v>
      </c>
      <c r="AJ78" s="171">
        <v>0</v>
      </c>
      <c r="AK78" s="171">
        <v>0</v>
      </c>
      <c r="AL78" s="171">
        <v>0</v>
      </c>
      <c r="AM78" s="171">
        <v>0</v>
      </c>
      <c r="AN78" s="171">
        <v>-3171</v>
      </c>
      <c r="AO78" s="171">
        <v>-387547.46</v>
      </c>
      <c r="AP78" s="171">
        <v>0</v>
      </c>
      <c r="AQ78" s="171">
        <v>-100</v>
      </c>
      <c r="AR78" s="171">
        <v>-590</v>
      </c>
      <c r="AS78" s="171">
        <v>0</v>
      </c>
      <c r="AT78" s="171">
        <v>0</v>
      </c>
      <c r="AU78" s="171">
        <v>0</v>
      </c>
      <c r="AV78" s="171">
        <v>0</v>
      </c>
      <c r="AW78" s="171">
        <v>0</v>
      </c>
      <c r="AX78" s="171">
        <v>-7964</v>
      </c>
      <c r="AY78" s="171">
        <v>-2050</v>
      </c>
      <c r="AZ78" s="171">
        <v>-3918</v>
      </c>
      <c r="BA78" s="171">
        <v>-10181</v>
      </c>
      <c r="BB78" s="171">
        <v>0</v>
      </c>
      <c r="BC78" s="171">
        <v>-303861.3</v>
      </c>
      <c r="BD78" s="171">
        <v>-134653.54</v>
      </c>
      <c r="BE78" s="171">
        <v>-1637135.03</v>
      </c>
      <c r="BF78" s="171">
        <v>-600</v>
      </c>
      <c r="BG78" s="171">
        <v>0</v>
      </c>
      <c r="BH78" s="171">
        <v>0</v>
      </c>
      <c r="BI78" s="171">
        <v>0</v>
      </c>
      <c r="BJ78" s="171">
        <v>0</v>
      </c>
      <c r="BK78" s="171">
        <v>-214666.7</v>
      </c>
      <c r="BL78" s="171">
        <v>-125089.93</v>
      </c>
      <c r="BM78" s="171">
        <v>-8200</v>
      </c>
      <c r="BN78" s="171">
        <v>0</v>
      </c>
      <c r="BO78" s="171">
        <v>-30515.95</v>
      </c>
      <c r="BP78" s="171">
        <v>0</v>
      </c>
      <c r="BQ78" s="171">
        <v>-2209.6</v>
      </c>
      <c r="BR78" s="171">
        <v>0</v>
      </c>
      <c r="BS78" s="171">
        <v>0</v>
      </c>
      <c r="BT78" s="171">
        <v>0</v>
      </c>
      <c r="BU78" s="171">
        <v>-4517.8500000000004</v>
      </c>
      <c r="BV78" s="171">
        <v>0</v>
      </c>
      <c r="BW78" s="171">
        <v>-15548.24</v>
      </c>
      <c r="BX78" s="171">
        <v>-21110.05</v>
      </c>
      <c r="BY78" s="171">
        <v>-84668.52</v>
      </c>
      <c r="BZ78" s="171">
        <v>-8850.4</v>
      </c>
      <c r="CA78" s="171">
        <v>0</v>
      </c>
      <c r="CB78" s="171">
        <v>-135065.65</v>
      </c>
      <c r="CC78" s="201">
        <f t="shared" si="10"/>
        <v>-3368598.0900000008</v>
      </c>
    </row>
    <row r="79" spans="1:81" s="109" customFormat="1" ht="25.5" customHeight="1">
      <c r="A79" s="136" t="s">
        <v>1460</v>
      </c>
      <c r="B79" s="280" t="s">
        <v>16</v>
      </c>
      <c r="C79" s="281" t="s">
        <v>17</v>
      </c>
      <c r="D79" s="282">
        <v>44040</v>
      </c>
      <c r="E79" s="110" t="s">
        <v>442</v>
      </c>
      <c r="F79" s="283" t="s">
        <v>467</v>
      </c>
      <c r="G79" s="284" t="s">
        <v>1562</v>
      </c>
      <c r="H79" s="192">
        <v>0</v>
      </c>
      <c r="I79" s="192">
        <v>0</v>
      </c>
      <c r="J79" s="192">
        <v>0</v>
      </c>
      <c r="K79" s="192">
        <v>0</v>
      </c>
      <c r="L79" s="192">
        <v>17411.099999999999</v>
      </c>
      <c r="M79" s="192">
        <v>0</v>
      </c>
      <c r="N79" s="192">
        <v>3552.16</v>
      </c>
      <c r="O79" s="192">
        <v>0</v>
      </c>
      <c r="P79" s="192">
        <v>0</v>
      </c>
      <c r="Q79" s="192">
        <v>0</v>
      </c>
      <c r="R79" s="192">
        <v>22118.42</v>
      </c>
      <c r="S79" s="192">
        <v>0</v>
      </c>
      <c r="T79" s="192">
        <v>0</v>
      </c>
      <c r="U79" s="192">
        <v>0</v>
      </c>
      <c r="V79" s="192">
        <v>0</v>
      </c>
      <c r="W79" s="192">
        <v>15841.07</v>
      </c>
      <c r="X79" s="192">
        <v>73819.42</v>
      </c>
      <c r="Y79" s="192">
        <v>0</v>
      </c>
      <c r="Z79" s="192">
        <v>0</v>
      </c>
      <c r="AA79" s="192">
        <v>400830.44</v>
      </c>
      <c r="AB79" s="192">
        <v>0</v>
      </c>
      <c r="AC79" s="192">
        <v>0</v>
      </c>
      <c r="AD79" s="192">
        <v>0</v>
      </c>
      <c r="AE79" s="192">
        <v>2369.8000000000002</v>
      </c>
      <c r="AF79" s="192">
        <v>0</v>
      </c>
      <c r="AG79" s="192">
        <v>0</v>
      </c>
      <c r="AH79" s="192">
        <v>0</v>
      </c>
      <c r="AI79" s="192">
        <v>0</v>
      </c>
      <c r="AJ79" s="192">
        <v>123821.52</v>
      </c>
      <c r="AK79" s="192">
        <v>0</v>
      </c>
      <c r="AL79" s="192">
        <v>0</v>
      </c>
      <c r="AM79" s="192">
        <v>0</v>
      </c>
      <c r="AN79" s="192">
        <v>0</v>
      </c>
      <c r="AO79" s="192">
        <v>0</v>
      </c>
      <c r="AP79" s="192">
        <v>0</v>
      </c>
      <c r="AQ79" s="192">
        <v>1648.04</v>
      </c>
      <c r="AR79" s="192">
        <v>8737</v>
      </c>
      <c r="AS79" s="192">
        <v>0</v>
      </c>
      <c r="AT79" s="192">
        <v>0</v>
      </c>
      <c r="AU79" s="192">
        <v>0</v>
      </c>
      <c r="AV79" s="192">
        <v>0</v>
      </c>
      <c r="AW79" s="192">
        <v>0</v>
      </c>
      <c r="AX79" s="192">
        <v>7055</v>
      </c>
      <c r="AY79" s="192">
        <v>0</v>
      </c>
      <c r="AZ79" s="192">
        <v>0</v>
      </c>
      <c r="BA79" s="192">
        <v>1280</v>
      </c>
      <c r="BB79" s="192">
        <v>98035.5</v>
      </c>
      <c r="BC79" s="192">
        <v>0</v>
      </c>
      <c r="BD79" s="192">
        <v>30689.41</v>
      </c>
      <c r="BE79" s="192">
        <v>46862.65</v>
      </c>
      <c r="BF79" s="192">
        <v>0</v>
      </c>
      <c r="BG79" s="192">
        <v>0</v>
      </c>
      <c r="BH79" s="192">
        <v>5946.7</v>
      </c>
      <c r="BI79" s="192">
        <v>0</v>
      </c>
      <c r="BJ79" s="192">
        <v>0</v>
      </c>
      <c r="BK79" s="192">
        <v>0</v>
      </c>
      <c r="BL79" s="192">
        <v>35488.35</v>
      </c>
      <c r="BM79" s="192">
        <v>0</v>
      </c>
      <c r="BN79" s="192">
        <v>0</v>
      </c>
      <c r="BO79" s="192">
        <v>-30221.599999999999</v>
      </c>
      <c r="BP79" s="192">
        <v>0</v>
      </c>
      <c r="BQ79" s="192">
        <v>0</v>
      </c>
      <c r="BR79" s="192">
        <v>0</v>
      </c>
      <c r="BS79" s="192">
        <v>13262.34</v>
      </c>
      <c r="BT79" s="192">
        <v>0</v>
      </c>
      <c r="BU79" s="192">
        <v>11531.7</v>
      </c>
      <c r="BV79" s="192">
        <v>0</v>
      </c>
      <c r="BW79" s="192">
        <v>0</v>
      </c>
      <c r="BX79" s="192">
        <v>2</v>
      </c>
      <c r="BY79" s="192">
        <v>53728.25</v>
      </c>
      <c r="BZ79" s="192">
        <v>0</v>
      </c>
      <c r="CA79" s="192">
        <v>0</v>
      </c>
      <c r="CB79" s="192">
        <v>0</v>
      </c>
      <c r="CC79" s="201">
        <f t="shared" si="10"/>
        <v>943809.27</v>
      </c>
    </row>
    <row r="80" spans="1:81" s="109" customFormat="1" ht="25.5" customHeight="1">
      <c r="A80" s="136" t="s">
        <v>1460</v>
      </c>
      <c r="B80" s="280" t="s">
        <v>16</v>
      </c>
      <c r="C80" s="281" t="s">
        <v>17</v>
      </c>
      <c r="D80" s="282"/>
      <c r="E80" s="110"/>
      <c r="F80" s="283" t="s">
        <v>468</v>
      </c>
      <c r="G80" s="284" t="s">
        <v>469</v>
      </c>
      <c r="H80" s="192">
        <v>0</v>
      </c>
      <c r="I80" s="171">
        <v>0</v>
      </c>
      <c r="J80" s="171">
        <v>0</v>
      </c>
      <c r="K80" s="171">
        <v>0</v>
      </c>
      <c r="L80" s="171">
        <v>0</v>
      </c>
      <c r="M80" s="171">
        <v>0</v>
      </c>
      <c r="N80" s="171">
        <v>8337582.8200000003</v>
      </c>
      <c r="O80" s="171">
        <v>0</v>
      </c>
      <c r="P80" s="171">
        <v>0</v>
      </c>
      <c r="Q80" s="171">
        <v>0</v>
      </c>
      <c r="R80" s="171">
        <v>0</v>
      </c>
      <c r="S80" s="171">
        <v>0</v>
      </c>
      <c r="T80" s="171">
        <v>0</v>
      </c>
      <c r="U80" s="171">
        <v>0</v>
      </c>
      <c r="V80" s="171">
        <v>0</v>
      </c>
      <c r="W80" s="171">
        <v>0</v>
      </c>
      <c r="X80" s="171">
        <v>0</v>
      </c>
      <c r="Y80" s="171">
        <v>0</v>
      </c>
      <c r="Z80" s="171">
        <v>0</v>
      </c>
      <c r="AA80" s="171">
        <v>211884.99</v>
      </c>
      <c r="AB80" s="171">
        <v>211884.99</v>
      </c>
      <c r="AC80" s="171">
        <v>2176647.5699999998</v>
      </c>
      <c r="AD80" s="171">
        <v>211884.99</v>
      </c>
      <c r="AE80" s="171">
        <v>159271.60999999999</v>
      </c>
      <c r="AF80" s="171">
        <v>52613.38</v>
      </c>
      <c r="AG80" s="171">
        <v>159271.60999999999</v>
      </c>
      <c r="AH80" s="171">
        <v>263907.57</v>
      </c>
      <c r="AI80" s="171">
        <v>366191.9</v>
      </c>
      <c r="AJ80" s="171">
        <v>0</v>
      </c>
      <c r="AK80" s="171">
        <v>90000</v>
      </c>
      <c r="AL80" s="171">
        <v>0</v>
      </c>
      <c r="AM80" s="171">
        <v>90000</v>
      </c>
      <c r="AN80" s="171">
        <v>0</v>
      </c>
      <c r="AO80" s="171">
        <v>90000</v>
      </c>
      <c r="AP80" s="171">
        <v>90000</v>
      </c>
      <c r="AQ80" s="171">
        <v>0</v>
      </c>
      <c r="AR80" s="171">
        <v>0</v>
      </c>
      <c r="AS80" s="171">
        <v>90000</v>
      </c>
      <c r="AT80" s="171">
        <v>90000</v>
      </c>
      <c r="AU80" s="171">
        <v>0</v>
      </c>
      <c r="AV80" s="171">
        <v>0</v>
      </c>
      <c r="AW80" s="171">
        <v>0</v>
      </c>
      <c r="AX80" s="171">
        <v>0</v>
      </c>
      <c r="AY80" s="171">
        <v>0</v>
      </c>
      <c r="AZ80" s="171">
        <v>0</v>
      </c>
      <c r="BA80" s="171">
        <v>0</v>
      </c>
      <c r="BB80" s="171">
        <v>0</v>
      </c>
      <c r="BC80" s="171">
        <v>0</v>
      </c>
      <c r="BD80" s="171">
        <v>0</v>
      </c>
      <c r="BE80" s="171">
        <v>0</v>
      </c>
      <c r="BF80" s="171">
        <v>0</v>
      </c>
      <c r="BG80" s="171">
        <v>0</v>
      </c>
      <c r="BH80" s="171">
        <v>0</v>
      </c>
      <c r="BI80" s="171">
        <v>0</v>
      </c>
      <c r="BJ80" s="171">
        <v>0</v>
      </c>
      <c r="BK80" s="171">
        <v>0</v>
      </c>
      <c r="BL80" s="171">
        <v>0</v>
      </c>
      <c r="BM80" s="171">
        <v>1682622.25</v>
      </c>
      <c r="BN80" s="171">
        <v>0</v>
      </c>
      <c r="BO80" s="171">
        <v>0</v>
      </c>
      <c r="BP80" s="171">
        <v>0</v>
      </c>
      <c r="BQ80" s="171">
        <v>0</v>
      </c>
      <c r="BR80" s="171">
        <v>0</v>
      </c>
      <c r="BS80" s="171">
        <v>0</v>
      </c>
      <c r="BT80" s="171">
        <v>294000</v>
      </c>
      <c r="BU80" s="171">
        <v>0</v>
      </c>
      <c r="BV80" s="171">
        <v>0</v>
      </c>
      <c r="BW80" s="171">
        <v>0</v>
      </c>
      <c r="BX80" s="171">
        <v>0</v>
      </c>
      <c r="BY80" s="171">
        <v>0</v>
      </c>
      <c r="BZ80" s="171">
        <v>99000</v>
      </c>
      <c r="CA80" s="171">
        <v>0</v>
      </c>
      <c r="CB80" s="171">
        <v>0</v>
      </c>
      <c r="CC80" s="201">
        <f t="shared" si="10"/>
        <v>14766763.680000002</v>
      </c>
    </row>
    <row r="81" spans="1:81" s="109" customFormat="1" ht="25.5" customHeight="1">
      <c r="A81" s="136" t="s">
        <v>1460</v>
      </c>
      <c r="B81" s="280" t="s">
        <v>16</v>
      </c>
      <c r="C81" s="281" t="s">
        <v>17</v>
      </c>
      <c r="D81" s="282"/>
      <c r="E81" s="110"/>
      <c r="F81" s="283" t="s">
        <v>470</v>
      </c>
      <c r="G81" s="284" t="s">
        <v>471</v>
      </c>
      <c r="H81" s="192">
        <v>0</v>
      </c>
      <c r="I81" s="192">
        <v>0</v>
      </c>
      <c r="J81" s="192">
        <v>0</v>
      </c>
      <c r="K81" s="192">
        <v>0</v>
      </c>
      <c r="L81" s="192">
        <v>0</v>
      </c>
      <c r="M81" s="192">
        <v>0</v>
      </c>
      <c r="N81" s="192">
        <v>0</v>
      </c>
      <c r="O81" s="192">
        <v>0</v>
      </c>
      <c r="P81" s="192">
        <v>0</v>
      </c>
      <c r="Q81" s="192">
        <v>0</v>
      </c>
      <c r="R81" s="192">
        <v>0</v>
      </c>
      <c r="S81" s="192">
        <v>0</v>
      </c>
      <c r="T81" s="192">
        <v>0</v>
      </c>
      <c r="U81" s="192">
        <v>0</v>
      </c>
      <c r="V81" s="192">
        <v>0</v>
      </c>
      <c r="W81" s="192">
        <v>0</v>
      </c>
      <c r="X81" s="192">
        <v>0</v>
      </c>
      <c r="Y81" s="192">
        <v>0</v>
      </c>
      <c r="Z81" s="192">
        <v>1703197.4</v>
      </c>
      <c r="AA81" s="192">
        <v>0</v>
      </c>
      <c r="AB81" s="192">
        <v>0</v>
      </c>
      <c r="AC81" s="192">
        <v>0</v>
      </c>
      <c r="AD81" s="192">
        <v>0</v>
      </c>
      <c r="AE81" s="192">
        <v>0</v>
      </c>
      <c r="AF81" s="192">
        <v>0</v>
      </c>
      <c r="AG81" s="192">
        <v>0</v>
      </c>
      <c r="AH81" s="192">
        <v>0</v>
      </c>
      <c r="AI81" s="192">
        <v>0</v>
      </c>
      <c r="AJ81" s="192">
        <v>0</v>
      </c>
      <c r="AK81" s="192">
        <v>0</v>
      </c>
      <c r="AL81" s="192">
        <v>0</v>
      </c>
      <c r="AM81" s="192">
        <v>0</v>
      </c>
      <c r="AN81" s="192">
        <v>0</v>
      </c>
      <c r="AO81" s="192">
        <v>0</v>
      </c>
      <c r="AP81" s="192">
        <v>0</v>
      </c>
      <c r="AQ81" s="192">
        <v>0</v>
      </c>
      <c r="AR81" s="192">
        <v>0</v>
      </c>
      <c r="AS81" s="192">
        <v>0</v>
      </c>
      <c r="AT81" s="192">
        <v>0</v>
      </c>
      <c r="AU81" s="192">
        <v>0</v>
      </c>
      <c r="AV81" s="192">
        <v>0</v>
      </c>
      <c r="AW81" s="192">
        <v>0</v>
      </c>
      <c r="AX81" s="192">
        <v>0</v>
      </c>
      <c r="AY81" s="192">
        <v>0</v>
      </c>
      <c r="AZ81" s="192">
        <v>0</v>
      </c>
      <c r="BA81" s="192">
        <v>0</v>
      </c>
      <c r="BB81" s="192">
        <v>0</v>
      </c>
      <c r="BC81" s="192">
        <v>0</v>
      </c>
      <c r="BD81" s="192">
        <v>0</v>
      </c>
      <c r="BE81" s="192">
        <v>0</v>
      </c>
      <c r="BF81" s="192">
        <v>0</v>
      </c>
      <c r="BG81" s="192">
        <v>0</v>
      </c>
      <c r="BH81" s="192">
        <v>0</v>
      </c>
      <c r="BI81" s="192">
        <v>0</v>
      </c>
      <c r="BJ81" s="192">
        <v>0</v>
      </c>
      <c r="BK81" s="192">
        <v>0</v>
      </c>
      <c r="BL81" s="192">
        <v>0</v>
      </c>
      <c r="BM81" s="192">
        <v>220966.01</v>
      </c>
      <c r="BN81" s="192">
        <v>0</v>
      </c>
      <c r="BO81" s="192">
        <v>0</v>
      </c>
      <c r="BP81" s="192">
        <v>0</v>
      </c>
      <c r="BQ81" s="192">
        <v>0</v>
      </c>
      <c r="BR81" s="192">
        <v>0</v>
      </c>
      <c r="BS81" s="192">
        <v>0</v>
      </c>
      <c r="BT81" s="192">
        <v>0</v>
      </c>
      <c r="BU81" s="192">
        <v>0</v>
      </c>
      <c r="BV81" s="192">
        <v>0</v>
      </c>
      <c r="BW81" s="192">
        <v>0</v>
      </c>
      <c r="BX81" s="192">
        <v>0</v>
      </c>
      <c r="BY81" s="192">
        <v>0</v>
      </c>
      <c r="BZ81" s="192">
        <v>0</v>
      </c>
      <c r="CA81" s="192">
        <v>0</v>
      </c>
      <c r="CB81" s="192">
        <v>0</v>
      </c>
      <c r="CC81" s="201">
        <f t="shared" si="10"/>
        <v>1924163.41</v>
      </c>
    </row>
    <row r="82" spans="1:81" s="299" customFormat="1" ht="25.5" customHeight="1">
      <c r="A82" s="298"/>
      <c r="B82" s="521" t="s">
        <v>472</v>
      </c>
      <c r="C82" s="522"/>
      <c r="D82" s="522"/>
      <c r="E82" s="522"/>
      <c r="F82" s="522"/>
      <c r="G82" s="523"/>
      <c r="H82" s="194">
        <f>SUM(H65:H81)</f>
        <v>27955331.089999992</v>
      </c>
      <c r="I82" s="194">
        <f t="shared" ref="I82:BT82" si="13">SUM(I65:I81)</f>
        <v>10341537.5</v>
      </c>
      <c r="J82" s="194">
        <f t="shared" si="13"/>
        <v>13086211.310000001</v>
      </c>
      <c r="K82" s="194">
        <f t="shared" si="13"/>
        <v>801952.73</v>
      </c>
      <c r="L82" s="194">
        <f t="shared" si="13"/>
        <v>266832.84999999998</v>
      </c>
      <c r="M82" s="194">
        <f t="shared" si="13"/>
        <v>58348.950000000004</v>
      </c>
      <c r="N82" s="194">
        <f t="shared" si="13"/>
        <v>126471898.63999999</v>
      </c>
      <c r="O82" s="194">
        <f t="shared" si="13"/>
        <v>16980095.879999999</v>
      </c>
      <c r="P82" s="194">
        <f t="shared" si="13"/>
        <v>4895811.28</v>
      </c>
      <c r="Q82" s="194">
        <f t="shared" si="13"/>
        <v>14632070.439999999</v>
      </c>
      <c r="R82" s="194">
        <f t="shared" si="13"/>
        <v>1318085.69</v>
      </c>
      <c r="S82" s="194">
        <f t="shared" si="13"/>
        <v>8783062.0899999999</v>
      </c>
      <c r="T82" s="194">
        <f t="shared" si="13"/>
        <v>29578440.939999998</v>
      </c>
      <c r="U82" s="194">
        <f t="shared" si="13"/>
        <v>6124390.3100000005</v>
      </c>
      <c r="V82" s="194">
        <f t="shared" si="13"/>
        <v>372868.71</v>
      </c>
      <c r="W82" s="194">
        <f t="shared" si="13"/>
        <v>1539616.2100000002</v>
      </c>
      <c r="X82" s="194">
        <f t="shared" si="13"/>
        <v>3517718.31</v>
      </c>
      <c r="Y82" s="194">
        <f t="shared" si="13"/>
        <v>1952576.45</v>
      </c>
      <c r="Z82" s="194">
        <f t="shared" si="13"/>
        <v>163173135.38000003</v>
      </c>
      <c r="AA82" s="194">
        <f t="shared" si="13"/>
        <v>18541947.219999999</v>
      </c>
      <c r="AB82" s="194">
        <f t="shared" si="13"/>
        <v>2108762.65</v>
      </c>
      <c r="AC82" s="194">
        <f t="shared" si="13"/>
        <v>12223105.68</v>
      </c>
      <c r="AD82" s="194">
        <f t="shared" si="13"/>
        <v>3145667.67</v>
      </c>
      <c r="AE82" s="194">
        <f t="shared" si="13"/>
        <v>2700827.03</v>
      </c>
      <c r="AF82" s="194">
        <f t="shared" si="13"/>
        <v>11273011.92</v>
      </c>
      <c r="AG82" s="194">
        <f t="shared" si="13"/>
        <v>761561.01</v>
      </c>
      <c r="AH82" s="194">
        <f t="shared" si="13"/>
        <v>2785721.3499999996</v>
      </c>
      <c r="AI82" s="194">
        <f t="shared" si="13"/>
        <v>66569843.289999999</v>
      </c>
      <c r="AJ82" s="194">
        <f t="shared" si="13"/>
        <v>618216.27000000014</v>
      </c>
      <c r="AK82" s="194">
        <f t="shared" si="13"/>
        <v>499328.37999999989</v>
      </c>
      <c r="AL82" s="194">
        <f t="shared" si="13"/>
        <v>555961.19999999995</v>
      </c>
      <c r="AM82" s="194">
        <f t="shared" si="13"/>
        <v>572514.62</v>
      </c>
      <c r="AN82" s="194">
        <f t="shared" si="13"/>
        <v>467232.6</v>
      </c>
      <c r="AO82" s="194">
        <f t="shared" si="13"/>
        <v>494977.43</v>
      </c>
      <c r="AP82" s="194">
        <f t="shared" si="13"/>
        <v>779473.49</v>
      </c>
      <c r="AQ82" s="194">
        <f t="shared" si="13"/>
        <v>956183.08000000007</v>
      </c>
      <c r="AR82" s="194">
        <f t="shared" si="13"/>
        <v>374399.04</v>
      </c>
      <c r="AS82" s="194">
        <f t="shared" si="13"/>
        <v>684777.77999999991</v>
      </c>
      <c r="AT82" s="194">
        <f t="shared" si="13"/>
        <v>451739.75</v>
      </c>
      <c r="AU82" s="194">
        <f t="shared" si="13"/>
        <v>19740446.82</v>
      </c>
      <c r="AV82" s="194">
        <f t="shared" si="13"/>
        <v>774971.33</v>
      </c>
      <c r="AW82" s="194">
        <f t="shared" si="13"/>
        <v>583063.49</v>
      </c>
      <c r="AX82" s="194">
        <f t="shared" si="13"/>
        <v>371481.89999999991</v>
      </c>
      <c r="AY82" s="194">
        <f t="shared" si="13"/>
        <v>661035.57999999984</v>
      </c>
      <c r="AZ82" s="194">
        <f t="shared" si="13"/>
        <v>390621.27</v>
      </c>
      <c r="BA82" s="194">
        <f t="shared" si="13"/>
        <v>1051790.3000000003</v>
      </c>
      <c r="BB82" s="194">
        <f t="shared" si="13"/>
        <v>112177949.06999999</v>
      </c>
      <c r="BC82" s="194">
        <f t="shared" si="13"/>
        <v>740636.2</v>
      </c>
      <c r="BD82" s="194">
        <f t="shared" si="13"/>
        <v>1944333.15</v>
      </c>
      <c r="BE82" s="194">
        <f t="shared" si="13"/>
        <v>3278828.4899999998</v>
      </c>
      <c r="BF82" s="194">
        <f t="shared" si="13"/>
        <v>1596112.69</v>
      </c>
      <c r="BG82" s="194">
        <f t="shared" si="13"/>
        <v>3681213.0999999996</v>
      </c>
      <c r="BH82" s="194">
        <f t="shared" si="13"/>
        <v>6283436.8400000008</v>
      </c>
      <c r="BI82" s="194">
        <f t="shared" si="13"/>
        <v>3579483.38</v>
      </c>
      <c r="BJ82" s="194">
        <f t="shared" si="13"/>
        <v>2885205.91</v>
      </c>
      <c r="BK82" s="194">
        <f t="shared" si="13"/>
        <v>559418.05000000005</v>
      </c>
      <c r="BL82" s="194">
        <f t="shared" si="13"/>
        <v>333037.67</v>
      </c>
      <c r="BM82" s="194">
        <f t="shared" si="13"/>
        <v>99288089.609999985</v>
      </c>
      <c r="BN82" s="194">
        <f t="shared" si="13"/>
        <v>27318347.030000001</v>
      </c>
      <c r="BO82" s="194">
        <f t="shared" si="13"/>
        <v>2282590.25</v>
      </c>
      <c r="BP82" s="194">
        <f t="shared" si="13"/>
        <v>1227193.8900000001</v>
      </c>
      <c r="BQ82" s="194">
        <f t="shared" si="13"/>
        <v>1542697.17</v>
      </c>
      <c r="BR82" s="194">
        <f t="shared" si="13"/>
        <v>5675464.3499999996</v>
      </c>
      <c r="BS82" s="194">
        <f t="shared" si="13"/>
        <v>1420618.8199999998</v>
      </c>
      <c r="BT82" s="194">
        <f t="shared" si="13"/>
        <v>51964470.879999995</v>
      </c>
      <c r="BU82" s="194">
        <f t="shared" ref="BU82:CB82" si="14">SUM(BU65:BU81)</f>
        <v>414190.25000000006</v>
      </c>
      <c r="BV82" s="194">
        <f t="shared" si="14"/>
        <v>804290.93</v>
      </c>
      <c r="BW82" s="194">
        <f t="shared" si="14"/>
        <v>792940.27</v>
      </c>
      <c r="BX82" s="194">
        <f t="shared" si="14"/>
        <v>2122368.37</v>
      </c>
      <c r="BY82" s="194">
        <f t="shared" si="14"/>
        <v>6396522.0499999998</v>
      </c>
      <c r="BZ82" s="194">
        <f t="shared" si="14"/>
        <v>558986.94999999995</v>
      </c>
      <c r="CA82" s="194">
        <f t="shared" si="14"/>
        <v>671791.23</v>
      </c>
      <c r="CB82" s="194">
        <f t="shared" si="14"/>
        <v>553360.15999999992</v>
      </c>
      <c r="CC82" s="194">
        <f>SUM(CC65:CC81)</f>
        <v>922082223.66999972</v>
      </c>
    </row>
    <row r="83" spans="1:81" s="109" customFormat="1" ht="25.5" customHeight="1">
      <c r="A83" s="136" t="s">
        <v>1460</v>
      </c>
      <c r="B83" s="280" t="s">
        <v>18</v>
      </c>
      <c r="C83" s="281" t="s">
        <v>19</v>
      </c>
      <c r="D83" s="282">
        <v>41060</v>
      </c>
      <c r="E83" s="281" t="s">
        <v>473</v>
      </c>
      <c r="F83" s="283" t="s">
        <v>1494</v>
      </c>
      <c r="G83" s="284" t="s">
        <v>1417</v>
      </c>
      <c r="H83" s="192">
        <v>0</v>
      </c>
      <c r="I83" s="171">
        <v>0</v>
      </c>
      <c r="J83" s="171">
        <v>0</v>
      </c>
      <c r="K83" s="171">
        <v>0</v>
      </c>
      <c r="L83" s="171">
        <v>0</v>
      </c>
      <c r="M83" s="171">
        <v>0</v>
      </c>
      <c r="N83" s="171">
        <v>0</v>
      </c>
      <c r="O83" s="171">
        <v>0</v>
      </c>
      <c r="P83" s="171">
        <v>0</v>
      </c>
      <c r="Q83" s="171">
        <v>0</v>
      </c>
      <c r="R83" s="171">
        <v>0</v>
      </c>
      <c r="S83" s="171">
        <v>0</v>
      </c>
      <c r="T83" s="171">
        <v>0</v>
      </c>
      <c r="U83" s="171">
        <v>0</v>
      </c>
      <c r="V83" s="171">
        <v>0</v>
      </c>
      <c r="W83" s="171">
        <v>0</v>
      </c>
      <c r="X83" s="171">
        <v>0</v>
      </c>
      <c r="Y83" s="171">
        <v>0</v>
      </c>
      <c r="Z83" s="171">
        <v>0</v>
      </c>
      <c r="AA83" s="171">
        <v>102461.81</v>
      </c>
      <c r="AB83" s="171">
        <v>0</v>
      </c>
      <c r="AC83" s="171">
        <v>4000</v>
      </c>
      <c r="AD83" s="171">
        <v>0</v>
      </c>
      <c r="AE83" s="171">
        <v>164678.07</v>
      </c>
      <c r="AF83" s="171">
        <v>0</v>
      </c>
      <c r="AG83" s="171">
        <v>0</v>
      </c>
      <c r="AH83" s="171">
        <v>17750</v>
      </c>
      <c r="AI83" s="171">
        <v>1734557.5</v>
      </c>
      <c r="AJ83" s="171">
        <v>0</v>
      </c>
      <c r="AK83" s="171">
        <v>0</v>
      </c>
      <c r="AL83" s="171">
        <v>606</v>
      </c>
      <c r="AM83" s="171">
        <v>0</v>
      </c>
      <c r="AN83" s="171">
        <v>0</v>
      </c>
      <c r="AO83" s="171">
        <v>0</v>
      </c>
      <c r="AP83" s="171">
        <v>0</v>
      </c>
      <c r="AQ83" s="171">
        <v>0</v>
      </c>
      <c r="AR83" s="171">
        <v>599</v>
      </c>
      <c r="AS83" s="171">
        <v>0</v>
      </c>
      <c r="AT83" s="171">
        <v>0</v>
      </c>
      <c r="AU83" s="171">
        <v>0</v>
      </c>
      <c r="AV83" s="171">
        <v>0</v>
      </c>
      <c r="AW83" s="171">
        <v>0</v>
      </c>
      <c r="AX83" s="171">
        <v>0</v>
      </c>
      <c r="AY83" s="171">
        <v>0</v>
      </c>
      <c r="AZ83" s="171">
        <v>0</v>
      </c>
      <c r="BA83" s="171">
        <v>0</v>
      </c>
      <c r="BB83" s="171">
        <v>0</v>
      </c>
      <c r="BC83" s="171">
        <v>0</v>
      </c>
      <c r="BD83" s="171">
        <v>0</v>
      </c>
      <c r="BE83" s="171">
        <v>0</v>
      </c>
      <c r="BF83" s="171">
        <v>0</v>
      </c>
      <c r="BG83" s="171">
        <v>0</v>
      </c>
      <c r="BH83" s="171">
        <v>0</v>
      </c>
      <c r="BI83" s="171">
        <v>0</v>
      </c>
      <c r="BJ83" s="171">
        <v>0</v>
      </c>
      <c r="BK83" s="171">
        <v>0</v>
      </c>
      <c r="BL83" s="171">
        <v>0</v>
      </c>
      <c r="BM83" s="171">
        <v>118366</v>
      </c>
      <c r="BN83" s="171">
        <v>202944.03</v>
      </c>
      <c r="BO83" s="171">
        <v>0</v>
      </c>
      <c r="BP83" s="171">
        <v>0</v>
      </c>
      <c r="BQ83" s="171">
        <v>0</v>
      </c>
      <c r="BR83" s="171">
        <v>0</v>
      </c>
      <c r="BS83" s="171">
        <v>0</v>
      </c>
      <c r="BT83" s="171">
        <v>0</v>
      </c>
      <c r="BU83" s="171">
        <v>0</v>
      </c>
      <c r="BV83" s="171">
        <v>0</v>
      </c>
      <c r="BW83" s="171">
        <v>0</v>
      </c>
      <c r="BX83" s="171">
        <v>0</v>
      </c>
      <c r="BY83" s="171">
        <v>0</v>
      </c>
      <c r="BZ83" s="171">
        <v>0</v>
      </c>
      <c r="CA83" s="171">
        <v>0</v>
      </c>
      <c r="CB83" s="171">
        <v>0</v>
      </c>
      <c r="CC83" s="201">
        <f t="shared" si="10"/>
        <v>2345962.4099999997</v>
      </c>
    </row>
    <row r="84" spans="1:81" s="109" customFormat="1" ht="25.5" customHeight="1">
      <c r="A84" s="136" t="s">
        <v>1458</v>
      </c>
      <c r="B84" s="280" t="s">
        <v>18</v>
      </c>
      <c r="C84" s="281" t="s">
        <v>19</v>
      </c>
      <c r="D84" s="282">
        <v>41060</v>
      </c>
      <c r="E84" s="281" t="s">
        <v>473</v>
      </c>
      <c r="F84" s="283" t="s">
        <v>474</v>
      </c>
      <c r="G84" s="284" t="s">
        <v>475</v>
      </c>
      <c r="H84" s="192">
        <v>541381</v>
      </c>
      <c r="I84" s="171">
        <v>130285</v>
      </c>
      <c r="J84" s="171">
        <v>461664</v>
      </c>
      <c r="K84" s="171">
        <v>94817</v>
      </c>
      <c r="L84" s="171">
        <v>41234</v>
      </c>
      <c r="M84" s="171">
        <v>0</v>
      </c>
      <c r="N84" s="171">
        <v>653657.75</v>
      </c>
      <c r="O84" s="171">
        <v>258640.25</v>
      </c>
      <c r="P84" s="171">
        <v>225539</v>
      </c>
      <c r="Q84" s="171">
        <v>683785</v>
      </c>
      <c r="R84" s="171">
        <v>113130</v>
      </c>
      <c r="S84" s="171">
        <v>208593</v>
      </c>
      <c r="T84" s="171">
        <v>280461</v>
      </c>
      <c r="U84" s="171">
        <v>330523</v>
      </c>
      <c r="V84" s="171">
        <v>4100</v>
      </c>
      <c r="W84" s="171">
        <v>176869.95</v>
      </c>
      <c r="X84" s="171">
        <v>517592</v>
      </c>
      <c r="Y84" s="171">
        <v>56051</v>
      </c>
      <c r="Z84" s="171">
        <v>926088.75</v>
      </c>
      <c r="AA84" s="171">
        <v>257356</v>
      </c>
      <c r="AB84" s="171">
        <v>150716.78</v>
      </c>
      <c r="AC84" s="171">
        <v>467362.38</v>
      </c>
      <c r="AD84" s="171">
        <v>191411</v>
      </c>
      <c r="AE84" s="171">
        <v>220443</v>
      </c>
      <c r="AF84" s="171">
        <v>508675.5</v>
      </c>
      <c r="AG84" s="171">
        <v>167441.47</v>
      </c>
      <c r="AH84" s="171">
        <v>64720</v>
      </c>
      <c r="AI84" s="171">
        <v>260298.5</v>
      </c>
      <c r="AJ84" s="171">
        <v>97251</v>
      </c>
      <c r="AK84" s="171">
        <v>24571</v>
      </c>
      <c r="AL84" s="171">
        <v>63239</v>
      </c>
      <c r="AM84" s="171">
        <v>38056</v>
      </c>
      <c r="AN84" s="171">
        <v>197717</v>
      </c>
      <c r="AO84" s="171">
        <v>542470.32999999996</v>
      </c>
      <c r="AP84" s="171">
        <v>82603</v>
      </c>
      <c r="AQ84" s="171">
        <v>59254</v>
      </c>
      <c r="AR84" s="171">
        <v>161780.5</v>
      </c>
      <c r="AS84" s="171">
        <v>72569.25</v>
      </c>
      <c r="AT84" s="171">
        <v>155924</v>
      </c>
      <c r="AU84" s="171">
        <v>942383</v>
      </c>
      <c r="AV84" s="171">
        <v>386504</v>
      </c>
      <c r="AW84" s="171">
        <v>175141</v>
      </c>
      <c r="AX84" s="171">
        <v>296167.25</v>
      </c>
      <c r="AY84" s="171">
        <v>1699950.44</v>
      </c>
      <c r="AZ84" s="171">
        <v>163317.01999999999</v>
      </c>
      <c r="BA84" s="171">
        <v>132981</v>
      </c>
      <c r="BB84" s="171">
        <v>374847</v>
      </c>
      <c r="BC84" s="171">
        <v>238955</v>
      </c>
      <c r="BD84" s="171">
        <v>93899</v>
      </c>
      <c r="BE84" s="171">
        <v>39251</v>
      </c>
      <c r="BF84" s="171">
        <v>152403</v>
      </c>
      <c r="BG84" s="171">
        <v>32233</v>
      </c>
      <c r="BH84" s="171">
        <v>138187</v>
      </c>
      <c r="BI84" s="171">
        <v>178233</v>
      </c>
      <c r="BJ84" s="171">
        <v>71907</v>
      </c>
      <c r="BK84" s="171">
        <v>6442</v>
      </c>
      <c r="BL84" s="171">
        <v>2775</v>
      </c>
      <c r="BM84" s="171">
        <v>34663.5</v>
      </c>
      <c r="BN84" s="171">
        <v>143337</v>
      </c>
      <c r="BO84" s="171">
        <v>5521</v>
      </c>
      <c r="BP84" s="171">
        <v>22771</v>
      </c>
      <c r="BQ84" s="171">
        <v>27503</v>
      </c>
      <c r="BR84" s="171">
        <v>44061</v>
      </c>
      <c r="BS84" s="171">
        <v>13996</v>
      </c>
      <c r="BT84" s="171">
        <v>290836</v>
      </c>
      <c r="BU84" s="171">
        <v>59008</v>
      </c>
      <c r="BV84" s="171">
        <v>47659</v>
      </c>
      <c r="BW84" s="171">
        <v>49397</v>
      </c>
      <c r="BX84" s="171">
        <v>227226.4</v>
      </c>
      <c r="BY84" s="171">
        <v>265369</v>
      </c>
      <c r="BZ84" s="171">
        <v>75229</v>
      </c>
      <c r="CA84" s="171">
        <v>37693.25</v>
      </c>
      <c r="CB84" s="171">
        <v>63330</v>
      </c>
      <c r="CC84" s="201">
        <f t="shared" si="10"/>
        <v>16021447.27</v>
      </c>
    </row>
    <row r="85" spans="1:81" s="109" customFormat="1" ht="25.5" customHeight="1">
      <c r="A85" s="136" t="s">
        <v>1459</v>
      </c>
      <c r="B85" s="280" t="s">
        <v>18</v>
      </c>
      <c r="C85" s="281" t="s">
        <v>19</v>
      </c>
      <c r="D85" s="282">
        <v>42060</v>
      </c>
      <c r="E85" s="281" t="s">
        <v>476</v>
      </c>
      <c r="F85" s="283" t="s">
        <v>477</v>
      </c>
      <c r="G85" s="284" t="s">
        <v>478</v>
      </c>
      <c r="H85" s="192">
        <v>531371.80000000005</v>
      </c>
      <c r="I85" s="171">
        <v>212194.75</v>
      </c>
      <c r="J85" s="171">
        <v>660604.41</v>
      </c>
      <c r="K85" s="171">
        <v>83109</v>
      </c>
      <c r="L85" s="171">
        <v>25676</v>
      </c>
      <c r="M85" s="171">
        <v>0</v>
      </c>
      <c r="N85" s="171">
        <v>623464.5</v>
      </c>
      <c r="O85" s="171">
        <v>386422</v>
      </c>
      <c r="P85" s="171">
        <v>69567</v>
      </c>
      <c r="Q85" s="171">
        <v>646824</v>
      </c>
      <c r="R85" s="171">
        <v>69679</v>
      </c>
      <c r="S85" s="171">
        <v>138215</v>
      </c>
      <c r="T85" s="171">
        <v>407473</v>
      </c>
      <c r="U85" s="171">
        <v>393209</v>
      </c>
      <c r="V85" s="171">
        <v>0</v>
      </c>
      <c r="W85" s="171">
        <v>135501.4</v>
      </c>
      <c r="X85" s="171">
        <v>219824.5</v>
      </c>
      <c r="Y85" s="171">
        <v>18044</v>
      </c>
      <c r="Z85" s="171">
        <v>1429097.25</v>
      </c>
      <c r="AA85" s="171">
        <v>292472</v>
      </c>
      <c r="AB85" s="171">
        <v>41905</v>
      </c>
      <c r="AC85" s="171">
        <v>373461</v>
      </c>
      <c r="AD85" s="171">
        <v>75901</v>
      </c>
      <c r="AE85" s="171">
        <v>126050</v>
      </c>
      <c r="AF85" s="171">
        <v>456390.75</v>
      </c>
      <c r="AG85" s="171">
        <v>19333</v>
      </c>
      <c r="AH85" s="171">
        <v>15506</v>
      </c>
      <c r="AI85" s="171">
        <v>1089852.5</v>
      </c>
      <c r="AJ85" s="171">
        <v>51693</v>
      </c>
      <c r="AK85" s="171">
        <v>31571</v>
      </c>
      <c r="AL85" s="171">
        <v>47093</v>
      </c>
      <c r="AM85" s="171">
        <v>7841</v>
      </c>
      <c r="AN85" s="171">
        <v>56360</v>
      </c>
      <c r="AO85" s="171">
        <v>87017.5</v>
      </c>
      <c r="AP85" s="171">
        <v>55480</v>
      </c>
      <c r="AQ85" s="171">
        <v>16007</v>
      </c>
      <c r="AR85" s="171">
        <v>38775</v>
      </c>
      <c r="AS85" s="171">
        <v>38446.75</v>
      </c>
      <c r="AT85" s="171">
        <v>37622</v>
      </c>
      <c r="AU85" s="171">
        <v>1560550.16</v>
      </c>
      <c r="AV85" s="171">
        <v>30803</v>
      </c>
      <c r="AW85" s="171">
        <v>46462</v>
      </c>
      <c r="AX85" s="171">
        <v>0</v>
      </c>
      <c r="AY85" s="171">
        <v>42408</v>
      </c>
      <c r="AZ85" s="171">
        <v>2162</v>
      </c>
      <c r="BA85" s="171">
        <v>76275</v>
      </c>
      <c r="BB85" s="171">
        <v>1707975</v>
      </c>
      <c r="BC85" s="171">
        <v>90674</v>
      </c>
      <c r="BD85" s="171">
        <v>93278</v>
      </c>
      <c r="BE85" s="171">
        <v>16623</v>
      </c>
      <c r="BF85" s="171">
        <v>215749</v>
      </c>
      <c r="BG85" s="171">
        <v>16997</v>
      </c>
      <c r="BH85" s="171">
        <v>701500</v>
      </c>
      <c r="BI85" s="171">
        <v>213550</v>
      </c>
      <c r="BJ85" s="171">
        <v>72483</v>
      </c>
      <c r="BK85" s="171">
        <v>4407</v>
      </c>
      <c r="BL85" s="171">
        <v>0</v>
      </c>
      <c r="BM85" s="171">
        <v>74216</v>
      </c>
      <c r="BN85" s="171">
        <v>403550</v>
      </c>
      <c r="BO85" s="171">
        <v>0</v>
      </c>
      <c r="BP85" s="171">
        <v>11099</v>
      </c>
      <c r="BQ85" s="171">
        <v>0</v>
      </c>
      <c r="BR85" s="171">
        <v>21473</v>
      </c>
      <c r="BS85" s="171">
        <v>18825</v>
      </c>
      <c r="BT85" s="171">
        <v>1647585</v>
      </c>
      <c r="BU85" s="171">
        <v>38723.5</v>
      </c>
      <c r="BV85" s="171">
        <v>0</v>
      </c>
      <c r="BW85" s="171">
        <v>67895.5</v>
      </c>
      <c r="BX85" s="171">
        <v>249813.95</v>
      </c>
      <c r="BY85" s="171">
        <v>87607</v>
      </c>
      <c r="BZ85" s="171">
        <v>90818</v>
      </c>
      <c r="CA85" s="171">
        <v>2231</v>
      </c>
      <c r="CB85" s="171">
        <v>0</v>
      </c>
      <c r="CC85" s="201">
        <f t="shared" si="10"/>
        <v>16614787.219999999</v>
      </c>
    </row>
    <row r="86" spans="1:81" s="109" customFormat="1" ht="25.5" customHeight="1">
      <c r="A86" s="136" t="s">
        <v>1460</v>
      </c>
      <c r="B86" s="280" t="s">
        <v>18</v>
      </c>
      <c r="C86" s="281" t="s">
        <v>19</v>
      </c>
      <c r="D86" s="282">
        <v>44050</v>
      </c>
      <c r="E86" s="110" t="s">
        <v>479</v>
      </c>
      <c r="F86" s="283" t="s">
        <v>480</v>
      </c>
      <c r="G86" s="284" t="s">
        <v>481</v>
      </c>
      <c r="H86" s="192">
        <v>0</v>
      </c>
      <c r="I86" s="192">
        <v>0</v>
      </c>
      <c r="J86" s="192">
        <v>0</v>
      </c>
      <c r="K86" s="192">
        <v>0</v>
      </c>
      <c r="L86" s="192">
        <v>0</v>
      </c>
      <c r="M86" s="192">
        <v>0</v>
      </c>
      <c r="N86" s="192">
        <v>0</v>
      </c>
      <c r="O86" s="192">
        <v>0</v>
      </c>
      <c r="P86" s="192">
        <v>0</v>
      </c>
      <c r="Q86" s="192">
        <v>0</v>
      </c>
      <c r="R86" s="192">
        <v>-2737</v>
      </c>
      <c r="S86" s="192">
        <v>0</v>
      </c>
      <c r="T86" s="192">
        <v>0</v>
      </c>
      <c r="U86" s="192">
        <v>0</v>
      </c>
      <c r="V86" s="192">
        <v>0</v>
      </c>
      <c r="W86" s="192">
        <v>0</v>
      </c>
      <c r="X86" s="192">
        <v>0</v>
      </c>
      <c r="Y86" s="192">
        <v>0</v>
      </c>
      <c r="Z86" s="192">
        <v>0</v>
      </c>
      <c r="AA86" s="192">
        <v>0</v>
      </c>
      <c r="AB86" s="192">
        <v>0</v>
      </c>
      <c r="AC86" s="192">
        <v>0</v>
      </c>
      <c r="AD86" s="192">
        <v>0</v>
      </c>
      <c r="AE86" s="192">
        <v>0</v>
      </c>
      <c r="AF86" s="192">
        <v>0</v>
      </c>
      <c r="AG86" s="192">
        <v>-109982</v>
      </c>
      <c r="AH86" s="192">
        <v>0</v>
      </c>
      <c r="AI86" s="192">
        <v>-528356.31999999995</v>
      </c>
      <c r="AJ86" s="192">
        <v>0</v>
      </c>
      <c r="AK86" s="192">
        <v>-2131.77</v>
      </c>
      <c r="AL86" s="192">
        <v>0</v>
      </c>
      <c r="AM86" s="192">
        <v>0</v>
      </c>
      <c r="AN86" s="192">
        <v>0</v>
      </c>
      <c r="AO86" s="192">
        <v>-19257</v>
      </c>
      <c r="AP86" s="192">
        <v>0</v>
      </c>
      <c r="AQ86" s="192">
        <v>0</v>
      </c>
      <c r="AR86" s="192">
        <v>0</v>
      </c>
      <c r="AS86" s="192">
        <v>-1044</v>
      </c>
      <c r="AT86" s="192">
        <v>-37299</v>
      </c>
      <c r="AU86" s="192">
        <v>0</v>
      </c>
      <c r="AV86" s="192">
        <v>0</v>
      </c>
      <c r="AW86" s="192">
        <v>0</v>
      </c>
      <c r="AX86" s="192">
        <v>0</v>
      </c>
      <c r="AY86" s="192">
        <v>-1662133.44</v>
      </c>
      <c r="AZ86" s="192">
        <v>0</v>
      </c>
      <c r="BA86" s="192">
        <v>0</v>
      </c>
      <c r="BB86" s="192">
        <v>-127789</v>
      </c>
      <c r="BC86" s="192">
        <v>0</v>
      </c>
      <c r="BD86" s="192">
        <v>0</v>
      </c>
      <c r="BE86" s="192">
        <v>0</v>
      </c>
      <c r="BF86" s="192">
        <v>0</v>
      </c>
      <c r="BG86" s="192">
        <v>0</v>
      </c>
      <c r="BH86" s="192">
        <v>0</v>
      </c>
      <c r="BI86" s="192">
        <v>-45171</v>
      </c>
      <c r="BJ86" s="192">
        <v>0</v>
      </c>
      <c r="BK86" s="192">
        <v>0</v>
      </c>
      <c r="BL86" s="192">
        <v>0</v>
      </c>
      <c r="BM86" s="192">
        <v>-32507.5</v>
      </c>
      <c r="BN86" s="192">
        <v>-151926</v>
      </c>
      <c r="BO86" s="192">
        <v>-5521</v>
      </c>
      <c r="BP86" s="192">
        <v>0</v>
      </c>
      <c r="BQ86" s="192">
        <v>-233</v>
      </c>
      <c r="BR86" s="192">
        <v>-12970.58</v>
      </c>
      <c r="BS86" s="192">
        <v>0</v>
      </c>
      <c r="BT86" s="192">
        <v>-147652.01999999999</v>
      </c>
      <c r="BU86" s="192">
        <v>0</v>
      </c>
      <c r="BV86" s="192">
        <v>0</v>
      </c>
      <c r="BW86" s="192">
        <v>0</v>
      </c>
      <c r="BX86" s="192">
        <v>0</v>
      </c>
      <c r="BY86" s="192">
        <v>0</v>
      </c>
      <c r="BZ86" s="192">
        <v>0</v>
      </c>
      <c r="CA86" s="192">
        <v>0</v>
      </c>
      <c r="CB86" s="192">
        <v>0</v>
      </c>
      <c r="CC86" s="201">
        <f t="shared" si="10"/>
        <v>-2886710.63</v>
      </c>
    </row>
    <row r="87" spans="1:81" s="109" customFormat="1" ht="25.5" customHeight="1">
      <c r="A87" s="136" t="s">
        <v>1460</v>
      </c>
      <c r="B87" s="280" t="s">
        <v>18</v>
      </c>
      <c r="C87" s="281" t="s">
        <v>19</v>
      </c>
      <c r="D87" s="282">
        <v>44050</v>
      </c>
      <c r="E87" s="110" t="s">
        <v>479</v>
      </c>
      <c r="F87" s="283" t="s">
        <v>482</v>
      </c>
      <c r="G87" s="284" t="s">
        <v>483</v>
      </c>
      <c r="H87" s="192">
        <v>0</v>
      </c>
      <c r="I87" s="192">
        <v>0</v>
      </c>
      <c r="J87" s="192">
        <v>0</v>
      </c>
      <c r="K87" s="192">
        <v>0</v>
      </c>
      <c r="L87" s="192">
        <v>0</v>
      </c>
      <c r="M87" s="192">
        <v>0</v>
      </c>
      <c r="N87" s="192">
        <v>0</v>
      </c>
      <c r="O87" s="192">
        <v>0</v>
      </c>
      <c r="P87" s="192">
        <v>0</v>
      </c>
      <c r="Q87" s="192">
        <v>0</v>
      </c>
      <c r="R87" s="192">
        <v>0</v>
      </c>
      <c r="S87" s="192">
        <v>0</v>
      </c>
      <c r="T87" s="192">
        <v>0</v>
      </c>
      <c r="U87" s="192">
        <v>0</v>
      </c>
      <c r="V87" s="192">
        <v>0</v>
      </c>
      <c r="W87" s="192">
        <v>0</v>
      </c>
      <c r="X87" s="192">
        <v>0</v>
      </c>
      <c r="Y87" s="192">
        <v>0</v>
      </c>
      <c r="Z87" s="192">
        <v>0</v>
      </c>
      <c r="AA87" s="192">
        <v>0</v>
      </c>
      <c r="AB87" s="192">
        <v>0</v>
      </c>
      <c r="AC87" s="192">
        <v>0</v>
      </c>
      <c r="AD87" s="192">
        <v>0</v>
      </c>
      <c r="AE87" s="192">
        <v>0</v>
      </c>
      <c r="AF87" s="192">
        <v>0</v>
      </c>
      <c r="AG87" s="192">
        <v>-19333</v>
      </c>
      <c r="AH87" s="192">
        <v>0</v>
      </c>
      <c r="AI87" s="192">
        <v>-3688100.76</v>
      </c>
      <c r="AJ87" s="192">
        <v>0</v>
      </c>
      <c r="AK87" s="192">
        <v>0</v>
      </c>
      <c r="AL87" s="192">
        <v>0</v>
      </c>
      <c r="AM87" s="192">
        <v>0</v>
      </c>
      <c r="AN87" s="192">
        <v>0</v>
      </c>
      <c r="AO87" s="192">
        <v>-9640.6299999999992</v>
      </c>
      <c r="AP87" s="192">
        <v>0</v>
      </c>
      <c r="AQ87" s="192">
        <v>0</v>
      </c>
      <c r="AR87" s="192">
        <v>0</v>
      </c>
      <c r="AS87" s="192">
        <v>0</v>
      </c>
      <c r="AT87" s="192">
        <v>0</v>
      </c>
      <c r="AU87" s="192">
        <v>0</v>
      </c>
      <c r="AV87" s="192">
        <v>0</v>
      </c>
      <c r="AW87" s="192">
        <v>0</v>
      </c>
      <c r="AX87" s="192">
        <v>0</v>
      </c>
      <c r="AY87" s="192">
        <v>-42408</v>
      </c>
      <c r="AZ87" s="192">
        <v>0</v>
      </c>
      <c r="BA87" s="192">
        <v>0</v>
      </c>
      <c r="BB87" s="192">
        <v>-605304.62</v>
      </c>
      <c r="BC87" s="192">
        <v>0</v>
      </c>
      <c r="BD87" s="192">
        <v>0</v>
      </c>
      <c r="BE87" s="192">
        <v>0</v>
      </c>
      <c r="BF87" s="192">
        <v>0</v>
      </c>
      <c r="BG87" s="192">
        <v>0</v>
      </c>
      <c r="BH87" s="192">
        <v>0</v>
      </c>
      <c r="BI87" s="192">
        <v>0</v>
      </c>
      <c r="BJ87" s="192">
        <v>0</v>
      </c>
      <c r="BK87" s="192">
        <v>0</v>
      </c>
      <c r="BL87" s="192">
        <v>0</v>
      </c>
      <c r="BM87" s="192">
        <v>-73977</v>
      </c>
      <c r="BN87" s="192">
        <v>-403550</v>
      </c>
      <c r="BO87" s="192">
        <v>0</v>
      </c>
      <c r="BP87" s="192">
        <v>0</v>
      </c>
      <c r="BQ87" s="192">
        <v>0</v>
      </c>
      <c r="BR87" s="192">
        <v>0</v>
      </c>
      <c r="BS87" s="192">
        <v>0</v>
      </c>
      <c r="BT87" s="192">
        <v>-1126904.5</v>
      </c>
      <c r="BU87" s="192">
        <v>0</v>
      </c>
      <c r="BV87" s="192">
        <v>0</v>
      </c>
      <c r="BW87" s="192">
        <v>0</v>
      </c>
      <c r="BX87" s="192">
        <v>0</v>
      </c>
      <c r="BY87" s="192">
        <v>0</v>
      </c>
      <c r="BZ87" s="192">
        <v>0</v>
      </c>
      <c r="CA87" s="192">
        <v>0</v>
      </c>
      <c r="CB87" s="192">
        <v>0</v>
      </c>
      <c r="CC87" s="201">
        <f t="shared" si="10"/>
        <v>-5969218.5099999998</v>
      </c>
    </row>
    <row r="88" spans="1:81" s="109" customFormat="1" ht="25.5" customHeight="1">
      <c r="A88" s="136" t="s">
        <v>1458</v>
      </c>
      <c r="B88" s="280" t="s">
        <v>18</v>
      </c>
      <c r="C88" s="281" t="s">
        <v>19</v>
      </c>
      <c r="D88" s="282">
        <v>43040</v>
      </c>
      <c r="E88" s="281" t="s">
        <v>484</v>
      </c>
      <c r="F88" s="283" t="s">
        <v>485</v>
      </c>
      <c r="G88" s="284" t="s">
        <v>1563</v>
      </c>
      <c r="H88" s="192">
        <v>14477.74</v>
      </c>
      <c r="I88" s="192">
        <v>0</v>
      </c>
      <c r="J88" s="192">
        <v>0</v>
      </c>
      <c r="K88" s="192">
        <v>0</v>
      </c>
      <c r="L88" s="192">
        <v>0</v>
      </c>
      <c r="M88" s="192">
        <v>0</v>
      </c>
      <c r="N88" s="192">
        <v>203056.5</v>
      </c>
      <c r="O88" s="192">
        <v>17666.5</v>
      </c>
      <c r="P88" s="192">
        <v>7023</v>
      </c>
      <c r="Q88" s="192">
        <v>135956.85</v>
      </c>
      <c r="R88" s="192">
        <v>87432</v>
      </c>
      <c r="S88" s="192">
        <v>10849.31</v>
      </c>
      <c r="T88" s="192">
        <v>1944.5</v>
      </c>
      <c r="U88" s="192">
        <v>0</v>
      </c>
      <c r="V88" s="192">
        <v>0</v>
      </c>
      <c r="W88" s="192">
        <v>0</v>
      </c>
      <c r="X88" s="192">
        <v>0</v>
      </c>
      <c r="Y88" s="192">
        <v>0</v>
      </c>
      <c r="Z88" s="192">
        <v>0</v>
      </c>
      <c r="AA88" s="192">
        <v>63139.3</v>
      </c>
      <c r="AB88" s="192">
        <v>21394.22</v>
      </c>
      <c r="AC88" s="192">
        <v>0</v>
      </c>
      <c r="AD88" s="192">
        <v>0</v>
      </c>
      <c r="AE88" s="192">
        <v>60610</v>
      </c>
      <c r="AF88" s="192">
        <v>0</v>
      </c>
      <c r="AG88" s="192">
        <v>0</v>
      </c>
      <c r="AH88" s="192">
        <v>8005.66</v>
      </c>
      <c r="AI88" s="192">
        <v>14900</v>
      </c>
      <c r="AJ88" s="192">
        <v>0</v>
      </c>
      <c r="AK88" s="192">
        <v>0</v>
      </c>
      <c r="AL88" s="192">
        <v>0</v>
      </c>
      <c r="AM88" s="192">
        <v>0</v>
      </c>
      <c r="AN88" s="192">
        <v>0</v>
      </c>
      <c r="AO88" s="192">
        <v>0</v>
      </c>
      <c r="AP88" s="192">
        <v>3222</v>
      </c>
      <c r="AQ88" s="192">
        <v>0</v>
      </c>
      <c r="AR88" s="192">
        <v>2765.49</v>
      </c>
      <c r="AS88" s="192">
        <v>0</v>
      </c>
      <c r="AT88" s="192">
        <v>0</v>
      </c>
      <c r="AU88" s="192">
        <v>67000.5</v>
      </c>
      <c r="AV88" s="192">
        <v>118764.99</v>
      </c>
      <c r="AW88" s="192">
        <v>0</v>
      </c>
      <c r="AX88" s="192">
        <v>219</v>
      </c>
      <c r="AY88" s="192">
        <v>1288.56</v>
      </c>
      <c r="AZ88" s="192">
        <v>0</v>
      </c>
      <c r="BA88" s="192">
        <v>5054.12</v>
      </c>
      <c r="BB88" s="192">
        <v>0</v>
      </c>
      <c r="BC88" s="192">
        <v>0</v>
      </c>
      <c r="BD88" s="192">
        <v>62877</v>
      </c>
      <c r="BE88" s="192">
        <v>0</v>
      </c>
      <c r="BF88" s="192">
        <v>0</v>
      </c>
      <c r="BG88" s="192">
        <v>0</v>
      </c>
      <c r="BH88" s="192">
        <v>0</v>
      </c>
      <c r="BI88" s="192">
        <v>0</v>
      </c>
      <c r="BJ88" s="192">
        <v>0</v>
      </c>
      <c r="BK88" s="192">
        <v>0</v>
      </c>
      <c r="BL88" s="192">
        <v>0</v>
      </c>
      <c r="BM88" s="192">
        <v>0</v>
      </c>
      <c r="BN88" s="192">
        <v>3226.2</v>
      </c>
      <c r="BO88" s="192">
        <v>0</v>
      </c>
      <c r="BP88" s="192">
        <v>0</v>
      </c>
      <c r="BQ88" s="192">
        <v>0</v>
      </c>
      <c r="BR88" s="192">
        <v>0</v>
      </c>
      <c r="BS88" s="192">
        <v>0</v>
      </c>
      <c r="BT88" s="192">
        <v>0</v>
      </c>
      <c r="BU88" s="192">
        <v>0</v>
      </c>
      <c r="BV88" s="192">
        <v>0</v>
      </c>
      <c r="BW88" s="192">
        <v>0</v>
      </c>
      <c r="BX88" s="192">
        <v>0</v>
      </c>
      <c r="BY88" s="192">
        <v>0</v>
      </c>
      <c r="BZ88" s="192">
        <v>0</v>
      </c>
      <c r="CA88" s="192">
        <v>0</v>
      </c>
      <c r="CB88" s="192">
        <v>0</v>
      </c>
      <c r="CC88" s="201">
        <f t="shared" si="10"/>
        <v>910873.44</v>
      </c>
    </row>
    <row r="89" spans="1:81" s="109" customFormat="1" ht="25.5" customHeight="1">
      <c r="A89" s="136" t="s">
        <v>1460</v>
      </c>
      <c r="B89" s="280" t="s">
        <v>18</v>
      </c>
      <c r="C89" s="281" t="s">
        <v>19</v>
      </c>
      <c r="D89" s="282">
        <v>44050</v>
      </c>
      <c r="E89" s="110" t="s">
        <v>479</v>
      </c>
      <c r="F89" s="283" t="s">
        <v>486</v>
      </c>
      <c r="G89" s="284" t="s">
        <v>487</v>
      </c>
      <c r="H89" s="192">
        <v>0</v>
      </c>
      <c r="I89" s="192">
        <v>0</v>
      </c>
      <c r="J89" s="192">
        <v>0</v>
      </c>
      <c r="K89" s="192">
        <v>0</v>
      </c>
      <c r="L89" s="192">
        <v>0</v>
      </c>
      <c r="M89" s="192">
        <v>0</v>
      </c>
      <c r="N89" s="192">
        <v>-1639193.47</v>
      </c>
      <c r="O89" s="192">
        <v>-81852.960000000006</v>
      </c>
      <c r="P89" s="192">
        <v>0</v>
      </c>
      <c r="Q89" s="192">
        <v>-73750.67</v>
      </c>
      <c r="R89" s="192">
        <v>-1773.28</v>
      </c>
      <c r="S89" s="192">
        <v>0</v>
      </c>
      <c r="T89" s="192">
        <v>0</v>
      </c>
      <c r="U89" s="192">
        <v>0</v>
      </c>
      <c r="V89" s="192">
        <v>0</v>
      </c>
      <c r="W89" s="192">
        <v>0</v>
      </c>
      <c r="X89" s="192">
        <v>0</v>
      </c>
      <c r="Y89" s="192">
        <v>0</v>
      </c>
      <c r="Z89" s="192">
        <v>-145876.97</v>
      </c>
      <c r="AA89" s="192">
        <v>-60580.25</v>
      </c>
      <c r="AB89" s="192">
        <v>0</v>
      </c>
      <c r="AC89" s="192">
        <v>0</v>
      </c>
      <c r="AD89" s="192">
        <v>0</v>
      </c>
      <c r="AE89" s="192">
        <v>0</v>
      </c>
      <c r="AF89" s="192">
        <v>0</v>
      </c>
      <c r="AG89" s="192">
        <v>0</v>
      </c>
      <c r="AH89" s="192">
        <v>0</v>
      </c>
      <c r="AI89" s="192">
        <v>-855070.6</v>
      </c>
      <c r="AJ89" s="192">
        <v>-9810.3700000000008</v>
      </c>
      <c r="AK89" s="192">
        <v>0</v>
      </c>
      <c r="AL89" s="192">
        <v>-16107.06</v>
      </c>
      <c r="AM89" s="192">
        <v>0</v>
      </c>
      <c r="AN89" s="192">
        <v>0</v>
      </c>
      <c r="AO89" s="192">
        <v>0</v>
      </c>
      <c r="AP89" s="192">
        <v>-21953.9</v>
      </c>
      <c r="AQ89" s="192">
        <v>-1870.63</v>
      </c>
      <c r="AR89" s="192">
        <v>21075.65</v>
      </c>
      <c r="AS89" s="192">
        <v>-9920.7000000000007</v>
      </c>
      <c r="AT89" s="192">
        <v>-12398.99</v>
      </c>
      <c r="AU89" s="192">
        <v>-13107.15</v>
      </c>
      <c r="AV89" s="192">
        <v>0</v>
      </c>
      <c r="AW89" s="192">
        <v>-7231.6</v>
      </c>
      <c r="AX89" s="192">
        <v>0</v>
      </c>
      <c r="AY89" s="192">
        <v>-2949.28</v>
      </c>
      <c r="AZ89" s="192">
        <v>0</v>
      </c>
      <c r="BA89" s="192">
        <v>0</v>
      </c>
      <c r="BB89" s="192">
        <v>0</v>
      </c>
      <c r="BC89" s="192">
        <v>0</v>
      </c>
      <c r="BD89" s="192">
        <v>-11170.53</v>
      </c>
      <c r="BE89" s="192">
        <v>0</v>
      </c>
      <c r="BF89" s="192">
        <v>-6859.06</v>
      </c>
      <c r="BG89" s="192">
        <v>0</v>
      </c>
      <c r="BH89" s="192">
        <v>0</v>
      </c>
      <c r="BI89" s="192">
        <v>0</v>
      </c>
      <c r="BJ89" s="192">
        <v>0</v>
      </c>
      <c r="BK89" s="192">
        <v>0</v>
      </c>
      <c r="BL89" s="192">
        <v>0</v>
      </c>
      <c r="BM89" s="192">
        <v>-21248.98</v>
      </c>
      <c r="BN89" s="192">
        <v>0</v>
      </c>
      <c r="BO89" s="192">
        <v>0</v>
      </c>
      <c r="BP89" s="192">
        <v>0</v>
      </c>
      <c r="BQ89" s="192">
        <v>0</v>
      </c>
      <c r="BR89" s="192">
        <v>0</v>
      </c>
      <c r="BS89" s="192">
        <v>0</v>
      </c>
      <c r="BT89" s="192">
        <v>-302759.08</v>
      </c>
      <c r="BU89" s="192">
        <v>0</v>
      </c>
      <c r="BV89" s="192">
        <v>0</v>
      </c>
      <c r="BW89" s="192">
        <v>0</v>
      </c>
      <c r="BX89" s="192">
        <v>0</v>
      </c>
      <c r="BY89" s="192">
        <v>0</v>
      </c>
      <c r="BZ89" s="192">
        <v>0</v>
      </c>
      <c r="CA89" s="192">
        <v>0</v>
      </c>
      <c r="CB89" s="192">
        <v>0</v>
      </c>
      <c r="CC89" s="201">
        <f t="shared" si="10"/>
        <v>-3274409.88</v>
      </c>
    </row>
    <row r="90" spans="1:81" s="109" customFormat="1" ht="25.5" customHeight="1">
      <c r="A90" s="136" t="s">
        <v>1460</v>
      </c>
      <c r="B90" s="280" t="s">
        <v>18</v>
      </c>
      <c r="C90" s="281" t="s">
        <v>19</v>
      </c>
      <c r="D90" s="282">
        <v>44050</v>
      </c>
      <c r="E90" s="110" t="s">
        <v>479</v>
      </c>
      <c r="F90" s="283" t="s">
        <v>488</v>
      </c>
      <c r="G90" s="284" t="s">
        <v>1564</v>
      </c>
      <c r="H90" s="192">
        <v>0</v>
      </c>
      <c r="I90" s="192">
        <v>0</v>
      </c>
      <c r="J90" s="192">
        <v>0</v>
      </c>
      <c r="K90" s="192">
        <v>0</v>
      </c>
      <c r="L90" s="192">
        <v>0</v>
      </c>
      <c r="M90" s="192">
        <v>0</v>
      </c>
      <c r="N90" s="192">
        <v>624001.52</v>
      </c>
      <c r="O90" s="192">
        <v>0</v>
      </c>
      <c r="P90" s="192">
        <v>0</v>
      </c>
      <c r="Q90" s="192">
        <v>194745.27</v>
      </c>
      <c r="R90" s="192">
        <v>0</v>
      </c>
      <c r="S90" s="192">
        <v>0</v>
      </c>
      <c r="T90" s="192">
        <v>0</v>
      </c>
      <c r="U90" s="192">
        <v>0</v>
      </c>
      <c r="V90" s="192">
        <v>0</v>
      </c>
      <c r="W90" s="192">
        <v>0</v>
      </c>
      <c r="X90" s="192">
        <v>0</v>
      </c>
      <c r="Y90" s="192">
        <v>0</v>
      </c>
      <c r="Z90" s="192">
        <v>0</v>
      </c>
      <c r="AA90" s="192">
        <v>131868.64000000001</v>
      </c>
      <c r="AB90" s="192">
        <v>0</v>
      </c>
      <c r="AC90" s="192">
        <v>0</v>
      </c>
      <c r="AD90" s="192">
        <v>53971.05</v>
      </c>
      <c r="AE90" s="192">
        <v>0</v>
      </c>
      <c r="AF90" s="192">
        <v>0</v>
      </c>
      <c r="AG90" s="192">
        <v>0</v>
      </c>
      <c r="AH90" s="192">
        <v>0</v>
      </c>
      <c r="AI90" s="192">
        <v>404848.5</v>
      </c>
      <c r="AJ90" s="192">
        <v>0</v>
      </c>
      <c r="AK90" s="192">
        <v>18547.39</v>
      </c>
      <c r="AL90" s="192">
        <v>441726.01</v>
      </c>
      <c r="AM90" s="192">
        <v>0</v>
      </c>
      <c r="AN90" s="192">
        <v>0</v>
      </c>
      <c r="AO90" s="192">
        <v>2405.91</v>
      </c>
      <c r="AP90" s="192">
        <v>12830.63</v>
      </c>
      <c r="AQ90" s="192">
        <v>1232.26</v>
      </c>
      <c r="AR90" s="192">
        <v>0</v>
      </c>
      <c r="AS90" s="192">
        <v>0</v>
      </c>
      <c r="AT90" s="192">
        <v>4194.82</v>
      </c>
      <c r="AU90" s="192">
        <v>0</v>
      </c>
      <c r="AV90" s="192">
        <v>0</v>
      </c>
      <c r="AW90" s="192">
        <v>213589.23</v>
      </c>
      <c r="AX90" s="192">
        <v>91911.79</v>
      </c>
      <c r="AY90" s="192">
        <v>14936.1</v>
      </c>
      <c r="AZ90" s="192">
        <v>4163</v>
      </c>
      <c r="BA90" s="192">
        <v>0</v>
      </c>
      <c r="BB90" s="192">
        <v>0</v>
      </c>
      <c r="BC90" s="192">
        <v>0</v>
      </c>
      <c r="BD90" s="192">
        <v>0</v>
      </c>
      <c r="BE90" s="192">
        <v>0</v>
      </c>
      <c r="BF90" s="192">
        <v>0</v>
      </c>
      <c r="BG90" s="192">
        <v>0</v>
      </c>
      <c r="BH90" s="192">
        <v>0</v>
      </c>
      <c r="BI90" s="192">
        <v>4605</v>
      </c>
      <c r="BJ90" s="192">
        <v>13597.5</v>
      </c>
      <c r="BK90" s="192">
        <v>0</v>
      </c>
      <c r="BL90" s="192">
        <v>0</v>
      </c>
      <c r="BM90" s="192">
        <v>0</v>
      </c>
      <c r="BN90" s="192">
        <v>0</v>
      </c>
      <c r="BO90" s="192">
        <v>0</v>
      </c>
      <c r="BP90" s="192">
        <v>0</v>
      </c>
      <c r="BQ90" s="192">
        <v>0</v>
      </c>
      <c r="BR90" s="192">
        <v>0</v>
      </c>
      <c r="BS90" s="192">
        <v>0</v>
      </c>
      <c r="BT90" s="192">
        <v>0</v>
      </c>
      <c r="BU90" s="192">
        <v>0</v>
      </c>
      <c r="BV90" s="192">
        <v>0</v>
      </c>
      <c r="BW90" s="192">
        <v>0</v>
      </c>
      <c r="BX90" s="192">
        <v>0</v>
      </c>
      <c r="BY90" s="192">
        <v>0</v>
      </c>
      <c r="BZ90" s="192">
        <v>0</v>
      </c>
      <c r="CA90" s="192">
        <v>0</v>
      </c>
      <c r="CB90" s="192">
        <v>0</v>
      </c>
      <c r="CC90" s="201">
        <f t="shared" si="10"/>
        <v>2233174.62</v>
      </c>
    </row>
    <row r="91" spans="1:81" s="109" customFormat="1" ht="25.5" customHeight="1">
      <c r="A91" s="136" t="s">
        <v>1458</v>
      </c>
      <c r="B91" s="280" t="s">
        <v>18</v>
      </c>
      <c r="C91" s="281" t="s">
        <v>19</v>
      </c>
      <c r="D91" s="282"/>
      <c r="E91" s="110"/>
      <c r="F91" s="283" t="s">
        <v>489</v>
      </c>
      <c r="G91" s="284" t="s">
        <v>1565</v>
      </c>
      <c r="H91" s="192">
        <v>64487</v>
      </c>
      <c r="I91" s="171">
        <v>0</v>
      </c>
      <c r="J91" s="171">
        <v>0</v>
      </c>
      <c r="K91" s="171">
        <v>0</v>
      </c>
      <c r="L91" s="171">
        <v>0</v>
      </c>
      <c r="M91" s="171">
        <v>0</v>
      </c>
      <c r="N91" s="171">
        <v>492062.75</v>
      </c>
      <c r="O91" s="171">
        <v>1597.5</v>
      </c>
      <c r="P91" s="171">
        <v>0</v>
      </c>
      <c r="Q91" s="171">
        <v>29860</v>
      </c>
      <c r="R91" s="171">
        <v>0</v>
      </c>
      <c r="S91" s="171">
        <v>0</v>
      </c>
      <c r="T91" s="171">
        <v>18183</v>
      </c>
      <c r="U91" s="171">
        <v>0</v>
      </c>
      <c r="V91" s="171">
        <v>0</v>
      </c>
      <c r="W91" s="171">
        <v>0</v>
      </c>
      <c r="X91" s="171">
        <v>1073</v>
      </c>
      <c r="Y91" s="171">
        <v>903</v>
      </c>
      <c r="Z91" s="171">
        <v>168356.85</v>
      </c>
      <c r="AA91" s="171">
        <v>4552</v>
      </c>
      <c r="AB91" s="171">
        <v>0</v>
      </c>
      <c r="AC91" s="171">
        <v>64154.3</v>
      </c>
      <c r="AD91" s="171">
        <v>0</v>
      </c>
      <c r="AE91" s="171">
        <v>50</v>
      </c>
      <c r="AF91" s="171">
        <v>0</v>
      </c>
      <c r="AG91" s="171">
        <v>0</v>
      </c>
      <c r="AH91" s="171">
        <v>0</v>
      </c>
      <c r="AI91" s="171">
        <v>279806</v>
      </c>
      <c r="AJ91" s="171">
        <v>77</v>
      </c>
      <c r="AK91" s="171">
        <v>0</v>
      </c>
      <c r="AL91" s="171">
        <v>969</v>
      </c>
      <c r="AM91" s="171">
        <v>0</v>
      </c>
      <c r="AN91" s="171">
        <v>0</v>
      </c>
      <c r="AO91" s="171">
        <v>489</v>
      </c>
      <c r="AP91" s="171">
        <v>0</v>
      </c>
      <c r="AQ91" s="171">
        <v>0</v>
      </c>
      <c r="AR91" s="171">
        <v>0</v>
      </c>
      <c r="AS91" s="171">
        <v>483.5</v>
      </c>
      <c r="AT91" s="171">
        <v>0</v>
      </c>
      <c r="AU91" s="171">
        <v>175331.25</v>
      </c>
      <c r="AV91" s="171">
        <v>11046</v>
      </c>
      <c r="AW91" s="171">
        <v>2708</v>
      </c>
      <c r="AX91" s="171">
        <v>10013</v>
      </c>
      <c r="AY91" s="171">
        <v>445</v>
      </c>
      <c r="AZ91" s="171">
        <v>2042</v>
      </c>
      <c r="BA91" s="171">
        <v>1368</v>
      </c>
      <c r="BB91" s="171">
        <v>131327.25</v>
      </c>
      <c r="BC91" s="171">
        <v>0</v>
      </c>
      <c r="BD91" s="171">
        <v>0</v>
      </c>
      <c r="BE91" s="171">
        <v>0</v>
      </c>
      <c r="BF91" s="171">
        <v>0</v>
      </c>
      <c r="BG91" s="171">
        <v>0</v>
      </c>
      <c r="BH91" s="171">
        <v>0</v>
      </c>
      <c r="BI91" s="171">
        <v>4971</v>
      </c>
      <c r="BJ91" s="171">
        <v>0</v>
      </c>
      <c r="BK91" s="171">
        <v>0</v>
      </c>
      <c r="BL91" s="171">
        <v>0</v>
      </c>
      <c r="BM91" s="171">
        <v>53324</v>
      </c>
      <c r="BN91" s="171">
        <v>700.44</v>
      </c>
      <c r="BO91" s="171">
        <v>0</v>
      </c>
      <c r="BP91" s="171">
        <v>0</v>
      </c>
      <c r="BQ91" s="171">
        <v>0</v>
      </c>
      <c r="BR91" s="171">
        <v>0</v>
      </c>
      <c r="BS91" s="171">
        <v>0</v>
      </c>
      <c r="BT91" s="171">
        <v>55414</v>
      </c>
      <c r="BU91" s="171">
        <v>22163</v>
      </c>
      <c r="BV91" s="171">
        <v>0</v>
      </c>
      <c r="BW91" s="171">
        <v>0</v>
      </c>
      <c r="BX91" s="171">
        <v>0</v>
      </c>
      <c r="BY91" s="171">
        <v>10267</v>
      </c>
      <c r="BZ91" s="171">
        <v>0</v>
      </c>
      <c r="CA91" s="171">
        <v>0</v>
      </c>
      <c r="CB91" s="171">
        <v>0</v>
      </c>
      <c r="CC91" s="201">
        <f t="shared" si="10"/>
        <v>1608223.8399999999</v>
      </c>
    </row>
    <row r="92" spans="1:81" s="109" customFormat="1" ht="25.5" customHeight="1">
      <c r="A92" s="136" t="s">
        <v>1459</v>
      </c>
      <c r="B92" s="280" t="s">
        <v>18</v>
      </c>
      <c r="C92" s="281" t="s">
        <v>19</v>
      </c>
      <c r="D92" s="282"/>
      <c r="E92" s="110"/>
      <c r="F92" s="283" t="s">
        <v>490</v>
      </c>
      <c r="G92" s="284" t="s">
        <v>491</v>
      </c>
      <c r="H92" s="192">
        <v>248188.39</v>
      </c>
      <c r="I92" s="171">
        <v>73335</v>
      </c>
      <c r="J92" s="171">
        <v>0</v>
      </c>
      <c r="K92" s="171">
        <v>0</v>
      </c>
      <c r="L92" s="171">
        <v>0</v>
      </c>
      <c r="M92" s="171">
        <v>0</v>
      </c>
      <c r="N92" s="171">
        <v>3305368</v>
      </c>
      <c r="O92" s="171">
        <v>8486.5</v>
      </c>
      <c r="P92" s="171">
        <v>0</v>
      </c>
      <c r="Q92" s="171">
        <v>150140.4</v>
      </c>
      <c r="R92" s="171">
        <v>2027</v>
      </c>
      <c r="S92" s="171">
        <v>0</v>
      </c>
      <c r="T92" s="171">
        <v>195852</v>
      </c>
      <c r="U92" s="171">
        <v>0</v>
      </c>
      <c r="V92" s="171">
        <v>0</v>
      </c>
      <c r="W92" s="171">
        <v>0</v>
      </c>
      <c r="X92" s="171">
        <v>0</v>
      </c>
      <c r="Y92" s="171">
        <v>0</v>
      </c>
      <c r="Z92" s="171">
        <v>1886055</v>
      </c>
      <c r="AA92" s="171">
        <v>102210</v>
      </c>
      <c r="AB92" s="171">
        <v>0</v>
      </c>
      <c r="AC92" s="171">
        <v>274124</v>
      </c>
      <c r="AD92" s="171">
        <v>0</v>
      </c>
      <c r="AE92" s="171">
        <v>0</v>
      </c>
      <c r="AF92" s="171">
        <v>0</v>
      </c>
      <c r="AG92" s="171">
        <v>0</v>
      </c>
      <c r="AH92" s="171">
        <v>0</v>
      </c>
      <c r="AI92" s="171">
        <v>2730799.41</v>
      </c>
      <c r="AJ92" s="171">
        <v>0</v>
      </c>
      <c r="AK92" s="171">
        <v>0</v>
      </c>
      <c r="AL92" s="171">
        <v>0</v>
      </c>
      <c r="AM92" s="171">
        <v>4500</v>
      </c>
      <c r="AN92" s="171">
        <v>0</v>
      </c>
      <c r="AO92" s="171">
        <v>3887</v>
      </c>
      <c r="AP92" s="171">
        <v>0</v>
      </c>
      <c r="AQ92" s="171">
        <v>0</v>
      </c>
      <c r="AR92" s="171">
        <v>0</v>
      </c>
      <c r="AS92" s="171">
        <v>0</v>
      </c>
      <c r="AT92" s="171">
        <v>0</v>
      </c>
      <c r="AU92" s="171">
        <v>562980.1</v>
      </c>
      <c r="AV92" s="171">
        <v>5607.49</v>
      </c>
      <c r="AW92" s="171">
        <v>0</v>
      </c>
      <c r="AX92" s="171">
        <v>0</v>
      </c>
      <c r="AY92" s="171">
        <v>0</v>
      </c>
      <c r="AZ92" s="171">
        <v>0</v>
      </c>
      <c r="BA92" s="171">
        <v>0</v>
      </c>
      <c r="BB92" s="171">
        <v>1069046.43</v>
      </c>
      <c r="BC92" s="171">
        <v>0</v>
      </c>
      <c r="BD92" s="171">
        <v>0</v>
      </c>
      <c r="BE92" s="171">
        <v>0</v>
      </c>
      <c r="BF92" s="171">
        <v>0</v>
      </c>
      <c r="BG92" s="171">
        <v>0</v>
      </c>
      <c r="BH92" s="171">
        <v>0</v>
      </c>
      <c r="BI92" s="171">
        <v>137798</v>
      </c>
      <c r="BJ92" s="171">
        <v>0</v>
      </c>
      <c r="BK92" s="171">
        <v>0</v>
      </c>
      <c r="BL92" s="171">
        <v>0</v>
      </c>
      <c r="BM92" s="171">
        <v>279228.65000000002</v>
      </c>
      <c r="BN92" s="171">
        <v>0.06</v>
      </c>
      <c r="BO92" s="171">
        <v>0</v>
      </c>
      <c r="BP92" s="171">
        <v>0</v>
      </c>
      <c r="BQ92" s="171">
        <v>0</v>
      </c>
      <c r="BR92" s="171">
        <v>0</v>
      </c>
      <c r="BS92" s="171">
        <v>0</v>
      </c>
      <c r="BT92" s="171">
        <v>749703.8</v>
      </c>
      <c r="BU92" s="171">
        <v>4313</v>
      </c>
      <c r="BV92" s="171">
        <v>0</v>
      </c>
      <c r="BW92" s="171">
        <v>31790.5</v>
      </c>
      <c r="BX92" s="171">
        <v>0</v>
      </c>
      <c r="BY92" s="171">
        <v>7026</v>
      </c>
      <c r="BZ92" s="171">
        <v>0</v>
      </c>
      <c r="CA92" s="171">
        <v>0</v>
      </c>
      <c r="CB92" s="171">
        <v>0</v>
      </c>
      <c r="CC92" s="201">
        <f t="shared" si="10"/>
        <v>11832466.73</v>
      </c>
    </row>
    <row r="93" spans="1:81" s="109" customFormat="1" ht="25.5" customHeight="1">
      <c r="A93" s="136" t="s">
        <v>1459</v>
      </c>
      <c r="B93" s="280" t="s">
        <v>18</v>
      </c>
      <c r="C93" s="281" t="s">
        <v>19</v>
      </c>
      <c r="D93" s="282"/>
      <c r="E93" s="110"/>
      <c r="F93" s="308" t="s">
        <v>492</v>
      </c>
      <c r="G93" s="309" t="s">
        <v>1566</v>
      </c>
      <c r="H93" s="192">
        <v>993763.75</v>
      </c>
      <c r="I93" s="192">
        <v>0</v>
      </c>
      <c r="J93" s="192">
        <v>354166.53</v>
      </c>
      <c r="K93" s="192">
        <v>0</v>
      </c>
      <c r="L93" s="192">
        <v>0</v>
      </c>
      <c r="M93" s="192">
        <v>0</v>
      </c>
      <c r="N93" s="192">
        <v>1326394.8899999999</v>
      </c>
      <c r="O93" s="192">
        <v>93335.5</v>
      </c>
      <c r="P93" s="192">
        <v>0</v>
      </c>
      <c r="Q93" s="192">
        <v>234218</v>
      </c>
      <c r="R93" s="192">
        <v>5197</v>
      </c>
      <c r="S93" s="192">
        <v>0</v>
      </c>
      <c r="T93" s="192">
        <v>101599.2</v>
      </c>
      <c r="U93" s="192">
        <v>2500</v>
      </c>
      <c r="V93" s="192">
        <v>0</v>
      </c>
      <c r="W93" s="192">
        <v>0</v>
      </c>
      <c r="X93" s="192">
        <v>30474</v>
      </c>
      <c r="Y93" s="192">
        <v>0</v>
      </c>
      <c r="Z93" s="192">
        <v>0</v>
      </c>
      <c r="AA93" s="192">
        <v>440121.8</v>
      </c>
      <c r="AB93" s="192">
        <v>25052.45</v>
      </c>
      <c r="AC93" s="192">
        <v>435623</v>
      </c>
      <c r="AD93" s="192">
        <v>43161</v>
      </c>
      <c r="AE93" s="192">
        <v>26442.5</v>
      </c>
      <c r="AF93" s="192">
        <v>0</v>
      </c>
      <c r="AG93" s="192">
        <v>0</v>
      </c>
      <c r="AH93" s="192">
        <v>0</v>
      </c>
      <c r="AI93" s="192">
        <v>2430843</v>
      </c>
      <c r="AJ93" s="192">
        <v>0</v>
      </c>
      <c r="AK93" s="192">
        <v>0</v>
      </c>
      <c r="AL93" s="192">
        <v>0</v>
      </c>
      <c r="AM93" s="192">
        <v>0</v>
      </c>
      <c r="AN93" s="192">
        <v>31886.18</v>
      </c>
      <c r="AO93" s="192">
        <v>0</v>
      </c>
      <c r="AP93" s="192">
        <v>1735</v>
      </c>
      <c r="AQ93" s="192">
        <v>10810</v>
      </c>
      <c r="AR93" s="192">
        <v>9713.98</v>
      </c>
      <c r="AS93" s="192">
        <v>1179</v>
      </c>
      <c r="AT93" s="192">
        <v>3091.46</v>
      </c>
      <c r="AU93" s="192">
        <v>133559.32999999999</v>
      </c>
      <c r="AV93" s="192">
        <v>0</v>
      </c>
      <c r="AW93" s="192">
        <v>0</v>
      </c>
      <c r="AX93" s="192">
        <v>34450</v>
      </c>
      <c r="AY93" s="192">
        <v>0</v>
      </c>
      <c r="AZ93" s="192">
        <v>0</v>
      </c>
      <c r="BA93" s="192">
        <v>28117.97</v>
      </c>
      <c r="BB93" s="192">
        <v>0</v>
      </c>
      <c r="BC93" s="192">
        <v>0</v>
      </c>
      <c r="BD93" s="192">
        <v>24210</v>
      </c>
      <c r="BE93" s="192">
        <v>0</v>
      </c>
      <c r="BF93" s="192">
        <v>38416</v>
      </c>
      <c r="BG93" s="192">
        <v>0</v>
      </c>
      <c r="BH93" s="192">
        <v>5013</v>
      </c>
      <c r="BI93" s="192">
        <v>0</v>
      </c>
      <c r="BJ93" s="192">
        <v>0</v>
      </c>
      <c r="BK93" s="192">
        <v>0</v>
      </c>
      <c r="BL93" s="192">
        <v>0</v>
      </c>
      <c r="BM93" s="192">
        <v>0</v>
      </c>
      <c r="BN93" s="192">
        <v>18442.150000000001</v>
      </c>
      <c r="BO93" s="192">
        <v>0</v>
      </c>
      <c r="BP93" s="192">
        <v>0</v>
      </c>
      <c r="BQ93" s="192">
        <v>0</v>
      </c>
      <c r="BR93" s="192">
        <v>0</v>
      </c>
      <c r="BS93" s="192">
        <v>0</v>
      </c>
      <c r="BT93" s="192">
        <v>0</v>
      </c>
      <c r="BU93" s="192">
        <v>0</v>
      </c>
      <c r="BV93" s="192">
        <v>0</v>
      </c>
      <c r="BW93" s="192">
        <v>0</v>
      </c>
      <c r="BX93" s="192">
        <v>0</v>
      </c>
      <c r="BY93" s="192">
        <v>0</v>
      </c>
      <c r="BZ93" s="192">
        <v>0</v>
      </c>
      <c r="CA93" s="192">
        <v>0</v>
      </c>
      <c r="CB93" s="192">
        <v>0</v>
      </c>
      <c r="CC93" s="201">
        <f t="shared" si="10"/>
        <v>6883516.6900000004</v>
      </c>
    </row>
    <row r="94" spans="1:81" s="109" customFormat="1" ht="25.5" customHeight="1">
      <c r="A94" s="136" t="s">
        <v>1460</v>
      </c>
      <c r="B94" s="280" t="s">
        <v>18</v>
      </c>
      <c r="C94" s="281" t="s">
        <v>19</v>
      </c>
      <c r="D94" s="282"/>
      <c r="E94" s="110"/>
      <c r="F94" s="308" t="s">
        <v>493</v>
      </c>
      <c r="G94" s="309" t="s">
        <v>494</v>
      </c>
      <c r="H94" s="192">
        <v>0</v>
      </c>
      <c r="I94" s="192">
        <v>0</v>
      </c>
      <c r="J94" s="192">
        <v>0</v>
      </c>
      <c r="K94" s="192">
        <v>0</v>
      </c>
      <c r="L94" s="192">
        <v>0</v>
      </c>
      <c r="M94" s="192">
        <v>0</v>
      </c>
      <c r="N94" s="192">
        <v>0</v>
      </c>
      <c r="O94" s="192">
        <v>-178.5</v>
      </c>
      <c r="P94" s="192">
        <v>0</v>
      </c>
      <c r="Q94" s="192">
        <v>-13374</v>
      </c>
      <c r="R94" s="192">
        <v>-24479.5</v>
      </c>
      <c r="S94" s="192">
        <v>0</v>
      </c>
      <c r="T94" s="192">
        <v>0</v>
      </c>
      <c r="U94" s="192">
        <v>0</v>
      </c>
      <c r="V94" s="192">
        <v>0</v>
      </c>
      <c r="W94" s="192">
        <v>0</v>
      </c>
      <c r="X94" s="192">
        <v>0</v>
      </c>
      <c r="Y94" s="192">
        <v>0</v>
      </c>
      <c r="Z94" s="192">
        <v>-47410.5</v>
      </c>
      <c r="AA94" s="192">
        <v>-25173.3</v>
      </c>
      <c r="AB94" s="192">
        <v>0</v>
      </c>
      <c r="AC94" s="192">
        <v>0</v>
      </c>
      <c r="AD94" s="192">
        <v>2026.5</v>
      </c>
      <c r="AE94" s="192">
        <v>0</v>
      </c>
      <c r="AF94" s="192">
        <v>0</v>
      </c>
      <c r="AG94" s="192">
        <v>0</v>
      </c>
      <c r="AH94" s="192">
        <v>0</v>
      </c>
      <c r="AI94" s="192">
        <v>-2100</v>
      </c>
      <c r="AJ94" s="192">
        <v>-3296.74</v>
      </c>
      <c r="AK94" s="192">
        <v>-310</v>
      </c>
      <c r="AL94" s="192">
        <v>-1288</v>
      </c>
      <c r="AM94" s="192">
        <v>0</v>
      </c>
      <c r="AN94" s="192">
        <v>-72284</v>
      </c>
      <c r="AO94" s="192">
        <v>0</v>
      </c>
      <c r="AP94" s="192">
        <v>-9068</v>
      </c>
      <c r="AQ94" s="192">
        <v>-17159</v>
      </c>
      <c r="AR94" s="192">
        <v>-31815</v>
      </c>
      <c r="AS94" s="192">
        <v>-8229</v>
      </c>
      <c r="AT94" s="192">
        <v>0</v>
      </c>
      <c r="AU94" s="192">
        <v>-72503.75</v>
      </c>
      <c r="AV94" s="192">
        <v>0</v>
      </c>
      <c r="AW94" s="192">
        <v>0</v>
      </c>
      <c r="AX94" s="192">
        <v>-1131.5</v>
      </c>
      <c r="AY94" s="192">
        <v>-787</v>
      </c>
      <c r="AZ94" s="192">
        <v>0</v>
      </c>
      <c r="BA94" s="192">
        <v>-690</v>
      </c>
      <c r="BB94" s="192">
        <v>0</v>
      </c>
      <c r="BC94" s="192">
        <v>0</v>
      </c>
      <c r="BD94" s="192">
        <v>-340.04</v>
      </c>
      <c r="BE94" s="192">
        <v>0</v>
      </c>
      <c r="BF94" s="192">
        <v>0</v>
      </c>
      <c r="BG94" s="192">
        <v>0</v>
      </c>
      <c r="BH94" s="192">
        <v>0</v>
      </c>
      <c r="BI94" s="192">
        <v>0</v>
      </c>
      <c r="BJ94" s="192">
        <v>0</v>
      </c>
      <c r="BK94" s="192">
        <v>0</v>
      </c>
      <c r="BL94" s="192">
        <v>0</v>
      </c>
      <c r="BM94" s="192">
        <v>0</v>
      </c>
      <c r="BN94" s="192">
        <v>0</v>
      </c>
      <c r="BO94" s="192">
        <v>0</v>
      </c>
      <c r="BP94" s="192">
        <v>0</v>
      </c>
      <c r="BQ94" s="192">
        <v>43227.75</v>
      </c>
      <c r="BR94" s="192">
        <v>0</v>
      </c>
      <c r="BS94" s="192">
        <v>0</v>
      </c>
      <c r="BT94" s="192">
        <v>-20936</v>
      </c>
      <c r="BU94" s="192">
        <v>0</v>
      </c>
      <c r="BV94" s="192">
        <v>0</v>
      </c>
      <c r="BW94" s="192">
        <v>-14467.3</v>
      </c>
      <c r="BX94" s="192">
        <v>0</v>
      </c>
      <c r="BY94" s="192">
        <v>-5646</v>
      </c>
      <c r="BZ94" s="192">
        <v>0</v>
      </c>
      <c r="CA94" s="192">
        <v>0</v>
      </c>
      <c r="CB94" s="192">
        <v>0</v>
      </c>
      <c r="CC94" s="201">
        <f t="shared" si="10"/>
        <v>-327412.88</v>
      </c>
    </row>
    <row r="95" spans="1:81" s="109" customFormat="1" ht="25.5" customHeight="1">
      <c r="A95" s="136" t="s">
        <v>1458</v>
      </c>
      <c r="B95" s="280" t="s">
        <v>18</v>
      </c>
      <c r="C95" s="281" t="s">
        <v>19</v>
      </c>
      <c r="D95" s="282"/>
      <c r="E95" s="110"/>
      <c r="F95" s="308" t="s">
        <v>495</v>
      </c>
      <c r="G95" s="309" t="s">
        <v>496</v>
      </c>
      <c r="H95" s="192">
        <v>3852242</v>
      </c>
      <c r="I95" s="171">
        <v>1002500</v>
      </c>
      <c r="J95" s="171">
        <v>7467900</v>
      </c>
      <c r="K95" s="171">
        <v>676365</v>
      </c>
      <c r="L95" s="171">
        <v>492500</v>
      </c>
      <c r="M95" s="171">
        <v>0</v>
      </c>
      <c r="N95" s="171">
        <v>1003000</v>
      </c>
      <c r="O95" s="171">
        <v>1481000</v>
      </c>
      <c r="P95" s="171">
        <v>731000</v>
      </c>
      <c r="Q95" s="171">
        <v>625000</v>
      </c>
      <c r="R95" s="171">
        <v>52500</v>
      </c>
      <c r="S95" s="171">
        <v>1178800</v>
      </c>
      <c r="T95" s="171">
        <v>673000</v>
      </c>
      <c r="U95" s="171">
        <v>954000</v>
      </c>
      <c r="V95" s="171">
        <v>6000</v>
      </c>
      <c r="W95" s="171">
        <v>411000</v>
      </c>
      <c r="X95" s="171">
        <v>267300</v>
      </c>
      <c r="Y95" s="171">
        <v>253000</v>
      </c>
      <c r="Z95" s="171">
        <v>986500</v>
      </c>
      <c r="AA95" s="171">
        <v>593170</v>
      </c>
      <c r="AB95" s="171">
        <v>669300</v>
      </c>
      <c r="AC95" s="171">
        <v>2022057</v>
      </c>
      <c r="AD95" s="171">
        <v>239500</v>
      </c>
      <c r="AE95" s="171">
        <v>1149900</v>
      </c>
      <c r="AF95" s="171">
        <v>1059200</v>
      </c>
      <c r="AG95" s="171">
        <v>188500</v>
      </c>
      <c r="AH95" s="171">
        <v>515500</v>
      </c>
      <c r="AI95" s="171">
        <v>520500</v>
      </c>
      <c r="AJ95" s="171">
        <v>546100</v>
      </c>
      <c r="AK95" s="171">
        <v>86000</v>
      </c>
      <c r="AL95" s="171">
        <v>381200</v>
      </c>
      <c r="AM95" s="171">
        <v>225500</v>
      </c>
      <c r="AN95" s="171">
        <v>3590922</v>
      </c>
      <c r="AO95" s="171">
        <v>697500</v>
      </c>
      <c r="AP95" s="171">
        <v>175200</v>
      </c>
      <c r="AQ95" s="171">
        <v>352000</v>
      </c>
      <c r="AR95" s="171">
        <v>245500</v>
      </c>
      <c r="AS95" s="171">
        <v>152500</v>
      </c>
      <c r="AT95" s="171">
        <v>372468</v>
      </c>
      <c r="AU95" s="171">
        <v>938500</v>
      </c>
      <c r="AV95" s="171">
        <v>445000</v>
      </c>
      <c r="AW95" s="171">
        <v>878000</v>
      </c>
      <c r="AX95" s="171">
        <v>1721540</v>
      </c>
      <c r="AY95" s="171">
        <v>584500</v>
      </c>
      <c r="AZ95" s="171">
        <v>405400</v>
      </c>
      <c r="BA95" s="171">
        <v>426200</v>
      </c>
      <c r="BB95" s="171">
        <v>495500</v>
      </c>
      <c r="BC95" s="171">
        <v>215500</v>
      </c>
      <c r="BD95" s="171">
        <v>2553155.6</v>
      </c>
      <c r="BE95" s="171">
        <v>0</v>
      </c>
      <c r="BF95" s="171">
        <v>335500</v>
      </c>
      <c r="BG95" s="171">
        <v>386600</v>
      </c>
      <c r="BH95" s="171">
        <v>0</v>
      </c>
      <c r="BI95" s="171">
        <v>199000</v>
      </c>
      <c r="BJ95" s="171">
        <v>247647</v>
      </c>
      <c r="BK95" s="171">
        <v>0</v>
      </c>
      <c r="BL95" s="171">
        <v>5500</v>
      </c>
      <c r="BM95" s="171">
        <v>0</v>
      </c>
      <c r="BN95" s="171">
        <v>0</v>
      </c>
      <c r="BO95" s="171">
        <v>153246</v>
      </c>
      <c r="BP95" s="171">
        <v>51937</v>
      </c>
      <c r="BQ95" s="171">
        <v>49500</v>
      </c>
      <c r="BR95" s="171">
        <v>0</v>
      </c>
      <c r="BS95" s="171">
        <v>0</v>
      </c>
      <c r="BT95" s="171">
        <v>797425</v>
      </c>
      <c r="BU95" s="171">
        <v>197500</v>
      </c>
      <c r="BV95" s="171">
        <v>106500</v>
      </c>
      <c r="BW95" s="171">
        <v>269400</v>
      </c>
      <c r="BX95" s="171">
        <v>610500</v>
      </c>
      <c r="BY95" s="171">
        <v>1227270</v>
      </c>
      <c r="BZ95" s="171">
        <v>286470</v>
      </c>
      <c r="CA95" s="171">
        <v>96000</v>
      </c>
      <c r="CB95" s="171">
        <v>0</v>
      </c>
      <c r="CC95" s="201">
        <f t="shared" si="10"/>
        <v>49579414.600000001</v>
      </c>
    </row>
    <row r="96" spans="1:81" s="109" customFormat="1" ht="25.5" customHeight="1">
      <c r="A96" s="136" t="s">
        <v>1460</v>
      </c>
      <c r="B96" s="280" t="s">
        <v>18</v>
      </c>
      <c r="C96" s="281" t="s">
        <v>19</v>
      </c>
      <c r="D96" s="282"/>
      <c r="E96" s="110"/>
      <c r="F96" s="308" t="s">
        <v>497</v>
      </c>
      <c r="G96" s="309" t="s">
        <v>498</v>
      </c>
      <c r="H96" s="192">
        <v>0</v>
      </c>
      <c r="I96" s="171">
        <v>0</v>
      </c>
      <c r="J96" s="171">
        <v>0</v>
      </c>
      <c r="K96" s="171">
        <v>0</v>
      </c>
      <c r="L96" s="171">
        <v>0</v>
      </c>
      <c r="M96" s="171">
        <v>0</v>
      </c>
      <c r="N96" s="171">
        <v>0</v>
      </c>
      <c r="O96" s="171">
        <v>0</v>
      </c>
      <c r="P96" s="171">
        <v>0</v>
      </c>
      <c r="Q96" s="171">
        <v>0</v>
      </c>
      <c r="R96" s="171">
        <v>0</v>
      </c>
      <c r="S96" s="171">
        <v>0</v>
      </c>
      <c r="T96" s="171">
        <v>0</v>
      </c>
      <c r="U96" s="171">
        <v>0</v>
      </c>
      <c r="V96" s="171">
        <v>0</v>
      </c>
      <c r="W96" s="171">
        <v>2069805</v>
      </c>
      <c r="X96" s="171">
        <v>0</v>
      </c>
      <c r="Y96" s="171">
        <v>0</v>
      </c>
      <c r="Z96" s="171">
        <v>0</v>
      </c>
      <c r="AA96" s="171">
        <v>0</v>
      </c>
      <c r="AB96" s="171">
        <v>0</v>
      </c>
      <c r="AC96" s="171">
        <v>0</v>
      </c>
      <c r="AD96" s="171">
        <v>0</v>
      </c>
      <c r="AE96" s="171">
        <v>0</v>
      </c>
      <c r="AF96" s="171">
        <v>311351.45</v>
      </c>
      <c r="AG96" s="171">
        <v>0</v>
      </c>
      <c r="AH96" s="171">
        <v>5500</v>
      </c>
      <c r="AI96" s="171">
        <v>0</v>
      </c>
      <c r="AJ96" s="171">
        <v>1250415.8600000001</v>
      </c>
      <c r="AK96" s="171">
        <v>181855.95</v>
      </c>
      <c r="AL96" s="171">
        <v>0</v>
      </c>
      <c r="AM96" s="171">
        <v>319258.23</v>
      </c>
      <c r="AN96" s="171">
        <v>343502.8</v>
      </c>
      <c r="AO96" s="171">
        <v>25212.3</v>
      </c>
      <c r="AP96" s="171">
        <v>0</v>
      </c>
      <c r="AQ96" s="171">
        <v>215937.29</v>
      </c>
      <c r="AR96" s="171">
        <v>204082.79</v>
      </c>
      <c r="AS96" s="171">
        <v>197526.91</v>
      </c>
      <c r="AT96" s="171">
        <v>0</v>
      </c>
      <c r="AU96" s="171">
        <v>562770</v>
      </c>
      <c r="AV96" s="171">
        <v>149069.41</v>
      </c>
      <c r="AW96" s="171">
        <v>0</v>
      </c>
      <c r="AX96" s="171">
        <v>0</v>
      </c>
      <c r="AY96" s="171">
        <v>0</v>
      </c>
      <c r="AZ96" s="171">
        <v>0</v>
      </c>
      <c r="BA96" s="171">
        <v>0</v>
      </c>
      <c r="BB96" s="171">
        <v>0</v>
      </c>
      <c r="BC96" s="171">
        <v>0</v>
      </c>
      <c r="BD96" s="171">
        <v>0</v>
      </c>
      <c r="BE96" s="171">
        <v>0</v>
      </c>
      <c r="BF96" s="171">
        <v>0</v>
      </c>
      <c r="BG96" s="171">
        <v>0</v>
      </c>
      <c r="BH96" s="171">
        <v>0</v>
      </c>
      <c r="BI96" s="171">
        <v>0</v>
      </c>
      <c r="BJ96" s="171">
        <v>0</v>
      </c>
      <c r="BK96" s="171">
        <v>0</v>
      </c>
      <c r="BL96" s="171">
        <v>0</v>
      </c>
      <c r="BM96" s="171">
        <v>1000000</v>
      </c>
      <c r="BN96" s="171">
        <v>0</v>
      </c>
      <c r="BO96" s="171">
        <v>97610.83</v>
      </c>
      <c r="BP96" s="171">
        <v>0</v>
      </c>
      <c r="BQ96" s="171">
        <v>0</v>
      </c>
      <c r="BR96" s="171">
        <v>0</v>
      </c>
      <c r="BS96" s="171">
        <v>375</v>
      </c>
      <c r="BT96" s="171">
        <v>0</v>
      </c>
      <c r="BU96" s="171">
        <v>0</v>
      </c>
      <c r="BV96" s="171">
        <v>0</v>
      </c>
      <c r="BW96" s="171">
        <v>0</v>
      </c>
      <c r="BX96" s="171">
        <v>0</v>
      </c>
      <c r="BY96" s="171">
        <v>0</v>
      </c>
      <c r="BZ96" s="171">
        <v>354560</v>
      </c>
      <c r="CA96" s="171">
        <v>0</v>
      </c>
      <c r="CB96" s="171">
        <v>0</v>
      </c>
      <c r="CC96" s="201">
        <f t="shared" si="10"/>
        <v>7288833.8200000012</v>
      </c>
    </row>
    <row r="97" spans="1:81" s="109" customFormat="1" ht="25.5" customHeight="1">
      <c r="A97" s="136" t="s">
        <v>1460</v>
      </c>
      <c r="B97" s="280" t="s">
        <v>18</v>
      </c>
      <c r="C97" s="281" t="s">
        <v>19</v>
      </c>
      <c r="D97" s="282"/>
      <c r="E97" s="110"/>
      <c r="F97" s="308" t="s">
        <v>499</v>
      </c>
      <c r="G97" s="309" t="s">
        <v>500</v>
      </c>
      <c r="H97" s="192">
        <v>0</v>
      </c>
      <c r="I97" s="171">
        <v>0</v>
      </c>
      <c r="J97" s="171">
        <v>0</v>
      </c>
      <c r="K97" s="171">
        <v>0</v>
      </c>
      <c r="L97" s="171">
        <v>0</v>
      </c>
      <c r="M97" s="171">
        <v>0</v>
      </c>
      <c r="N97" s="171">
        <v>0</v>
      </c>
      <c r="O97" s="171">
        <v>0</v>
      </c>
      <c r="P97" s="171">
        <v>0</v>
      </c>
      <c r="Q97" s="171">
        <v>0</v>
      </c>
      <c r="R97" s="171">
        <v>0</v>
      </c>
      <c r="S97" s="171">
        <v>0</v>
      </c>
      <c r="T97" s="171">
        <v>0</v>
      </c>
      <c r="U97" s="171">
        <v>0</v>
      </c>
      <c r="V97" s="171">
        <v>0</v>
      </c>
      <c r="W97" s="171">
        <v>0</v>
      </c>
      <c r="X97" s="171">
        <v>0</v>
      </c>
      <c r="Y97" s="171">
        <v>0</v>
      </c>
      <c r="Z97" s="171">
        <v>0</v>
      </c>
      <c r="AA97" s="171">
        <v>0</v>
      </c>
      <c r="AB97" s="171">
        <v>0</v>
      </c>
      <c r="AC97" s="171">
        <v>0</v>
      </c>
      <c r="AD97" s="171">
        <v>0</v>
      </c>
      <c r="AE97" s="171">
        <v>0</v>
      </c>
      <c r="AF97" s="171">
        <v>0</v>
      </c>
      <c r="AG97" s="171">
        <v>0</v>
      </c>
      <c r="AH97" s="171">
        <v>114752.65</v>
      </c>
      <c r="AI97" s="171">
        <v>0</v>
      </c>
      <c r="AJ97" s="171">
        <v>0</v>
      </c>
      <c r="AK97" s="171">
        <v>0</v>
      </c>
      <c r="AL97" s="171">
        <v>0</v>
      </c>
      <c r="AM97" s="171">
        <v>0</v>
      </c>
      <c r="AN97" s="171">
        <v>0</v>
      </c>
      <c r="AO97" s="171">
        <v>0</v>
      </c>
      <c r="AP97" s="171">
        <v>0</v>
      </c>
      <c r="AQ97" s="171">
        <v>0</v>
      </c>
      <c r="AR97" s="171">
        <v>0</v>
      </c>
      <c r="AS97" s="171">
        <v>0</v>
      </c>
      <c r="AT97" s="171">
        <v>0</v>
      </c>
      <c r="AU97" s="171">
        <v>0</v>
      </c>
      <c r="AV97" s="171">
        <v>0</v>
      </c>
      <c r="AW97" s="171">
        <v>0</v>
      </c>
      <c r="AX97" s="171">
        <v>0</v>
      </c>
      <c r="AY97" s="171">
        <v>0</v>
      </c>
      <c r="AZ97" s="171">
        <v>0</v>
      </c>
      <c r="BA97" s="171">
        <v>0</v>
      </c>
      <c r="BB97" s="171">
        <v>0</v>
      </c>
      <c r="BC97" s="171">
        <v>0</v>
      </c>
      <c r="BD97" s="171">
        <v>0</v>
      </c>
      <c r="BE97" s="171">
        <v>0</v>
      </c>
      <c r="BF97" s="171">
        <v>0</v>
      </c>
      <c r="BG97" s="171">
        <v>0</v>
      </c>
      <c r="BH97" s="171">
        <v>0</v>
      </c>
      <c r="BI97" s="171">
        <v>0</v>
      </c>
      <c r="BJ97" s="171">
        <v>0</v>
      </c>
      <c r="BK97" s="171">
        <v>0</v>
      </c>
      <c r="BL97" s="171">
        <v>0</v>
      </c>
      <c r="BM97" s="171">
        <v>0</v>
      </c>
      <c r="BN97" s="171">
        <v>0</v>
      </c>
      <c r="BO97" s="171">
        <v>0</v>
      </c>
      <c r="BP97" s="171">
        <v>150290.63</v>
      </c>
      <c r="BQ97" s="171">
        <v>0</v>
      </c>
      <c r="BR97" s="171">
        <v>0</v>
      </c>
      <c r="BS97" s="171">
        <v>0</v>
      </c>
      <c r="BT97" s="171">
        <v>0</v>
      </c>
      <c r="BU97" s="171">
        <v>0</v>
      </c>
      <c r="BV97" s="171">
        <v>0</v>
      </c>
      <c r="BW97" s="171">
        <v>0</v>
      </c>
      <c r="BX97" s="171">
        <v>0</v>
      </c>
      <c r="BY97" s="171">
        <v>0</v>
      </c>
      <c r="BZ97" s="171">
        <v>0</v>
      </c>
      <c r="CA97" s="171">
        <v>0</v>
      </c>
      <c r="CB97" s="171">
        <v>0</v>
      </c>
      <c r="CC97" s="201">
        <f t="shared" si="10"/>
        <v>265043.28000000003</v>
      </c>
    </row>
    <row r="98" spans="1:81" s="109" customFormat="1" ht="25.5" customHeight="1">
      <c r="A98" s="136" t="s">
        <v>1460</v>
      </c>
      <c r="B98" s="280" t="s">
        <v>18</v>
      </c>
      <c r="C98" s="281" t="s">
        <v>19</v>
      </c>
      <c r="D98" s="282"/>
      <c r="E98" s="110"/>
      <c r="F98" s="308" t="s">
        <v>1418</v>
      </c>
      <c r="G98" s="309" t="s">
        <v>1495</v>
      </c>
      <c r="H98" s="192">
        <v>0</v>
      </c>
      <c r="I98" s="192">
        <v>0</v>
      </c>
      <c r="J98" s="192">
        <v>0</v>
      </c>
      <c r="K98" s="192">
        <v>0</v>
      </c>
      <c r="L98" s="192">
        <v>0</v>
      </c>
      <c r="M98" s="192">
        <v>0</v>
      </c>
      <c r="N98" s="192">
        <v>0</v>
      </c>
      <c r="O98" s="192">
        <v>0</v>
      </c>
      <c r="P98" s="192">
        <v>0</v>
      </c>
      <c r="Q98" s="192">
        <v>0</v>
      </c>
      <c r="R98" s="192">
        <v>0</v>
      </c>
      <c r="S98" s="192">
        <v>0</v>
      </c>
      <c r="T98" s="192">
        <v>0</v>
      </c>
      <c r="U98" s="192">
        <v>0</v>
      </c>
      <c r="V98" s="192">
        <v>0</v>
      </c>
      <c r="W98" s="192">
        <v>0</v>
      </c>
      <c r="X98" s="192">
        <v>0</v>
      </c>
      <c r="Y98" s="192">
        <v>0</v>
      </c>
      <c r="Z98" s="192">
        <v>14411.5</v>
      </c>
      <c r="AA98" s="192">
        <v>613.5</v>
      </c>
      <c r="AB98" s="192">
        <v>0</v>
      </c>
      <c r="AC98" s="192">
        <v>0</v>
      </c>
      <c r="AD98" s="192">
        <v>10259.5</v>
      </c>
      <c r="AE98" s="192">
        <v>0</v>
      </c>
      <c r="AF98" s="192">
        <v>0</v>
      </c>
      <c r="AG98" s="192">
        <v>0</v>
      </c>
      <c r="AH98" s="192">
        <v>0</v>
      </c>
      <c r="AI98" s="192">
        <v>0</v>
      </c>
      <c r="AJ98" s="192">
        <v>0</v>
      </c>
      <c r="AK98" s="192">
        <v>0</v>
      </c>
      <c r="AL98" s="192">
        <v>0</v>
      </c>
      <c r="AM98" s="192">
        <v>0</v>
      </c>
      <c r="AN98" s="192">
        <v>0</v>
      </c>
      <c r="AO98" s="192">
        <v>0</v>
      </c>
      <c r="AP98" s="192">
        <v>0</v>
      </c>
      <c r="AQ98" s="192">
        <v>0</v>
      </c>
      <c r="AR98" s="192">
        <v>0</v>
      </c>
      <c r="AS98" s="192">
        <v>0</v>
      </c>
      <c r="AT98" s="192">
        <v>0</v>
      </c>
      <c r="AU98" s="192">
        <v>0</v>
      </c>
      <c r="AV98" s="192">
        <v>18918.05</v>
      </c>
      <c r="AW98" s="192">
        <v>49344.75</v>
      </c>
      <c r="AX98" s="192">
        <v>9108.35</v>
      </c>
      <c r="AY98" s="192">
        <v>1378</v>
      </c>
      <c r="AZ98" s="192">
        <v>0</v>
      </c>
      <c r="BA98" s="192">
        <v>6863.25</v>
      </c>
      <c r="BB98" s="192">
        <v>0</v>
      </c>
      <c r="BC98" s="192">
        <v>0</v>
      </c>
      <c r="BD98" s="192">
        <v>0</v>
      </c>
      <c r="BE98" s="192">
        <v>0</v>
      </c>
      <c r="BF98" s="192">
        <v>0</v>
      </c>
      <c r="BG98" s="192">
        <v>0</v>
      </c>
      <c r="BH98" s="192">
        <v>0</v>
      </c>
      <c r="BI98" s="192">
        <v>0</v>
      </c>
      <c r="BJ98" s="192">
        <v>0</v>
      </c>
      <c r="BK98" s="192">
        <v>0</v>
      </c>
      <c r="BL98" s="192">
        <v>0</v>
      </c>
      <c r="BM98" s="192">
        <v>0</v>
      </c>
      <c r="BN98" s="192">
        <v>0</v>
      </c>
      <c r="BO98" s="192">
        <v>0</v>
      </c>
      <c r="BP98" s="192">
        <v>0</v>
      </c>
      <c r="BQ98" s="192">
        <v>0</v>
      </c>
      <c r="BR98" s="192">
        <v>0</v>
      </c>
      <c r="BS98" s="192">
        <v>0</v>
      </c>
      <c r="BT98" s="192">
        <v>0</v>
      </c>
      <c r="BU98" s="192">
        <v>0</v>
      </c>
      <c r="BV98" s="192">
        <v>0</v>
      </c>
      <c r="BW98" s="192">
        <v>0</v>
      </c>
      <c r="BX98" s="192">
        <v>130341.9</v>
      </c>
      <c r="BY98" s="192">
        <v>5207</v>
      </c>
      <c r="BZ98" s="192">
        <v>0</v>
      </c>
      <c r="CA98" s="192">
        <v>0</v>
      </c>
      <c r="CB98" s="192">
        <v>0</v>
      </c>
      <c r="CC98" s="201">
        <f t="shared" si="10"/>
        <v>246445.8</v>
      </c>
    </row>
    <row r="99" spans="1:81" s="299" customFormat="1" ht="25.5" customHeight="1">
      <c r="A99" s="298"/>
      <c r="B99" s="521" t="s">
        <v>501</v>
      </c>
      <c r="C99" s="522"/>
      <c r="D99" s="522"/>
      <c r="E99" s="522"/>
      <c r="F99" s="522"/>
      <c r="G99" s="523"/>
      <c r="H99" s="194">
        <f>SUM(H83:H98)</f>
        <v>6245911.6799999997</v>
      </c>
      <c r="I99" s="194">
        <f t="shared" ref="I99:BT99" si="15">SUM(I83:I98)</f>
        <v>1418314.75</v>
      </c>
      <c r="J99" s="194">
        <f t="shared" si="15"/>
        <v>8944334.9399999995</v>
      </c>
      <c r="K99" s="194">
        <f t="shared" si="15"/>
        <v>854291</v>
      </c>
      <c r="L99" s="194">
        <f t="shared" si="15"/>
        <v>559410</v>
      </c>
      <c r="M99" s="194">
        <f t="shared" si="15"/>
        <v>0</v>
      </c>
      <c r="N99" s="194">
        <f t="shared" si="15"/>
        <v>6591812.4399999995</v>
      </c>
      <c r="O99" s="194">
        <f t="shared" si="15"/>
        <v>2165116.79</v>
      </c>
      <c r="P99" s="194">
        <f t="shared" si="15"/>
        <v>1033129</v>
      </c>
      <c r="Q99" s="194">
        <f t="shared" si="15"/>
        <v>2613404.85</v>
      </c>
      <c r="R99" s="194">
        <f t="shared" si="15"/>
        <v>300975.21999999997</v>
      </c>
      <c r="S99" s="194">
        <f t="shared" si="15"/>
        <v>1536457.31</v>
      </c>
      <c r="T99" s="194">
        <f t="shared" si="15"/>
        <v>1678512.7</v>
      </c>
      <c r="U99" s="194">
        <f t="shared" si="15"/>
        <v>1680232</v>
      </c>
      <c r="V99" s="194">
        <f t="shared" si="15"/>
        <v>10100</v>
      </c>
      <c r="W99" s="194">
        <f t="shared" si="15"/>
        <v>2793176.35</v>
      </c>
      <c r="X99" s="194">
        <f t="shared" si="15"/>
        <v>1036263.5</v>
      </c>
      <c r="Y99" s="194">
        <f t="shared" si="15"/>
        <v>327998</v>
      </c>
      <c r="Z99" s="194">
        <f t="shared" si="15"/>
        <v>5217221.88</v>
      </c>
      <c r="AA99" s="194">
        <f t="shared" si="15"/>
        <v>1902211.5</v>
      </c>
      <c r="AB99" s="194">
        <f t="shared" si="15"/>
        <v>908368.45</v>
      </c>
      <c r="AC99" s="194">
        <f t="shared" si="15"/>
        <v>3640781.68</v>
      </c>
      <c r="AD99" s="194">
        <f t="shared" si="15"/>
        <v>616230.05000000005</v>
      </c>
      <c r="AE99" s="194">
        <f t="shared" si="15"/>
        <v>1748173.57</v>
      </c>
      <c r="AF99" s="194">
        <f t="shared" si="15"/>
        <v>2335617.7000000002</v>
      </c>
      <c r="AG99" s="194">
        <f t="shared" si="15"/>
        <v>245959.47</v>
      </c>
      <c r="AH99" s="194">
        <f t="shared" si="15"/>
        <v>741734.31</v>
      </c>
      <c r="AI99" s="194">
        <f t="shared" si="15"/>
        <v>4392777.7300000004</v>
      </c>
      <c r="AJ99" s="194">
        <f t="shared" si="15"/>
        <v>1932429.75</v>
      </c>
      <c r="AK99" s="194">
        <f t="shared" si="15"/>
        <v>340103.57</v>
      </c>
      <c r="AL99" s="194">
        <f t="shared" si="15"/>
        <v>917437.95</v>
      </c>
      <c r="AM99" s="194">
        <f t="shared" si="15"/>
        <v>595155.23</v>
      </c>
      <c r="AN99" s="194">
        <f t="shared" si="15"/>
        <v>4148103.98</v>
      </c>
      <c r="AO99" s="194">
        <f t="shared" si="15"/>
        <v>1330084.4099999999</v>
      </c>
      <c r="AP99" s="194">
        <f t="shared" si="15"/>
        <v>300048.73</v>
      </c>
      <c r="AQ99" s="194">
        <f t="shared" si="15"/>
        <v>636210.92000000004</v>
      </c>
      <c r="AR99" s="194">
        <f t="shared" si="15"/>
        <v>652477.41</v>
      </c>
      <c r="AS99" s="194">
        <f t="shared" si="15"/>
        <v>443511.70999999996</v>
      </c>
      <c r="AT99" s="194">
        <f t="shared" si="15"/>
        <v>523602.29000000004</v>
      </c>
      <c r="AU99" s="194">
        <f t="shared" si="15"/>
        <v>4857463.4400000004</v>
      </c>
      <c r="AV99" s="194">
        <f t="shared" si="15"/>
        <v>1165712.94</v>
      </c>
      <c r="AW99" s="194">
        <f t="shared" si="15"/>
        <v>1358013.38</v>
      </c>
      <c r="AX99" s="194">
        <f t="shared" si="15"/>
        <v>2162277.89</v>
      </c>
      <c r="AY99" s="194">
        <f t="shared" si="15"/>
        <v>636628.38</v>
      </c>
      <c r="AZ99" s="194">
        <f t="shared" si="15"/>
        <v>577084.02</v>
      </c>
      <c r="BA99" s="194">
        <f t="shared" si="15"/>
        <v>676169.34</v>
      </c>
      <c r="BB99" s="194">
        <f t="shared" si="15"/>
        <v>3045602.0599999996</v>
      </c>
      <c r="BC99" s="194">
        <f t="shared" si="15"/>
        <v>545129</v>
      </c>
      <c r="BD99" s="194">
        <f t="shared" si="15"/>
        <v>2815909.0300000003</v>
      </c>
      <c r="BE99" s="194">
        <f t="shared" si="15"/>
        <v>55874</v>
      </c>
      <c r="BF99" s="194">
        <f t="shared" si="15"/>
        <v>735208.94</v>
      </c>
      <c r="BG99" s="194">
        <f t="shared" si="15"/>
        <v>435830</v>
      </c>
      <c r="BH99" s="194">
        <f t="shared" si="15"/>
        <v>844700</v>
      </c>
      <c r="BI99" s="194">
        <f t="shared" si="15"/>
        <v>692986</v>
      </c>
      <c r="BJ99" s="194">
        <f t="shared" si="15"/>
        <v>405634.5</v>
      </c>
      <c r="BK99" s="194">
        <f t="shared" si="15"/>
        <v>10849</v>
      </c>
      <c r="BL99" s="194">
        <f t="shared" si="15"/>
        <v>8275</v>
      </c>
      <c r="BM99" s="194">
        <f t="shared" si="15"/>
        <v>1432064.67</v>
      </c>
      <c r="BN99" s="194">
        <f t="shared" si="15"/>
        <v>216723.88000000003</v>
      </c>
      <c r="BO99" s="194">
        <f t="shared" si="15"/>
        <v>250856.83000000002</v>
      </c>
      <c r="BP99" s="194">
        <f t="shared" si="15"/>
        <v>236097.63</v>
      </c>
      <c r="BQ99" s="194">
        <f t="shared" si="15"/>
        <v>119997.75</v>
      </c>
      <c r="BR99" s="194">
        <f t="shared" si="15"/>
        <v>52563.42</v>
      </c>
      <c r="BS99" s="194">
        <f t="shared" si="15"/>
        <v>33196</v>
      </c>
      <c r="BT99" s="194">
        <f t="shared" si="15"/>
        <v>1942712.2</v>
      </c>
      <c r="BU99" s="194">
        <f t="shared" ref="BU99:CB99" si="16">SUM(BU83:BU98)</f>
        <v>321707.5</v>
      </c>
      <c r="BV99" s="194">
        <f t="shared" si="16"/>
        <v>154159</v>
      </c>
      <c r="BW99" s="194">
        <f t="shared" si="16"/>
        <v>404015.7</v>
      </c>
      <c r="BX99" s="194">
        <f t="shared" si="16"/>
        <v>1217882.25</v>
      </c>
      <c r="BY99" s="194">
        <f t="shared" si="16"/>
        <v>1597100</v>
      </c>
      <c r="BZ99" s="194">
        <f t="shared" si="16"/>
        <v>807077</v>
      </c>
      <c r="CA99" s="194">
        <f t="shared" si="16"/>
        <v>135924.25</v>
      </c>
      <c r="CB99" s="194">
        <f t="shared" si="16"/>
        <v>63330</v>
      </c>
      <c r="CC99" s="194">
        <f>SUM(CC83:CC98)</f>
        <v>103372437.82000001</v>
      </c>
    </row>
    <row r="100" spans="1:81" s="109" customFormat="1" ht="25.5" customHeight="1">
      <c r="A100" s="136" t="s">
        <v>1460</v>
      </c>
      <c r="B100" s="280" t="s">
        <v>20</v>
      </c>
      <c r="C100" s="281" t="s">
        <v>21</v>
      </c>
      <c r="D100" s="282">
        <v>43050</v>
      </c>
      <c r="E100" s="281" t="s">
        <v>502</v>
      </c>
      <c r="F100" s="283" t="s">
        <v>503</v>
      </c>
      <c r="G100" s="284" t="s">
        <v>504</v>
      </c>
      <c r="H100" s="192">
        <v>0</v>
      </c>
      <c r="I100" s="171">
        <v>0</v>
      </c>
      <c r="J100" s="171">
        <v>0</v>
      </c>
      <c r="K100" s="171">
        <v>0</v>
      </c>
      <c r="L100" s="171">
        <v>0</v>
      </c>
      <c r="M100" s="171">
        <v>0</v>
      </c>
      <c r="N100" s="171">
        <v>0</v>
      </c>
      <c r="O100" s="171">
        <v>0</v>
      </c>
      <c r="P100" s="171">
        <v>0</v>
      </c>
      <c r="Q100" s="171">
        <v>0</v>
      </c>
      <c r="R100" s="171">
        <v>0</v>
      </c>
      <c r="S100" s="171">
        <v>0</v>
      </c>
      <c r="T100" s="171">
        <v>0</v>
      </c>
      <c r="U100" s="171">
        <v>0</v>
      </c>
      <c r="V100" s="171">
        <v>0</v>
      </c>
      <c r="W100" s="171">
        <v>0</v>
      </c>
      <c r="X100" s="171">
        <v>0</v>
      </c>
      <c r="Y100" s="171">
        <v>0</v>
      </c>
      <c r="Z100" s="171">
        <v>0</v>
      </c>
      <c r="AA100" s="171">
        <v>0</v>
      </c>
      <c r="AB100" s="171">
        <v>0</v>
      </c>
      <c r="AC100" s="171">
        <v>0</v>
      </c>
      <c r="AD100" s="171">
        <v>0</v>
      </c>
      <c r="AE100" s="171">
        <v>0</v>
      </c>
      <c r="AF100" s="171">
        <v>0</v>
      </c>
      <c r="AG100" s="171">
        <v>0</v>
      </c>
      <c r="AH100" s="171">
        <v>0</v>
      </c>
      <c r="AI100" s="171">
        <v>0</v>
      </c>
      <c r="AJ100" s="171">
        <v>0</v>
      </c>
      <c r="AK100" s="171">
        <v>0</v>
      </c>
      <c r="AL100" s="171">
        <v>0</v>
      </c>
      <c r="AM100" s="171">
        <v>0</v>
      </c>
      <c r="AN100" s="171">
        <v>0</v>
      </c>
      <c r="AO100" s="171">
        <v>0</v>
      </c>
      <c r="AP100" s="171">
        <v>0</v>
      </c>
      <c r="AQ100" s="171">
        <v>0</v>
      </c>
      <c r="AR100" s="171">
        <v>0</v>
      </c>
      <c r="AS100" s="171">
        <v>0</v>
      </c>
      <c r="AT100" s="171">
        <v>789155</v>
      </c>
      <c r="AU100" s="171">
        <v>0</v>
      </c>
      <c r="AV100" s="171">
        <v>0</v>
      </c>
      <c r="AW100" s="171">
        <v>0</v>
      </c>
      <c r="AX100" s="171">
        <v>0</v>
      </c>
      <c r="AY100" s="171">
        <v>0</v>
      </c>
      <c r="AZ100" s="171">
        <v>0</v>
      </c>
      <c r="BA100" s="171">
        <v>0</v>
      </c>
      <c r="BB100" s="171">
        <v>0</v>
      </c>
      <c r="BC100" s="171">
        <v>0</v>
      </c>
      <c r="BD100" s="171">
        <v>0</v>
      </c>
      <c r="BE100" s="171">
        <v>0</v>
      </c>
      <c r="BF100" s="171">
        <v>0</v>
      </c>
      <c r="BG100" s="171">
        <v>0</v>
      </c>
      <c r="BH100" s="171">
        <v>0</v>
      </c>
      <c r="BI100" s="171">
        <v>0</v>
      </c>
      <c r="BJ100" s="171">
        <v>0</v>
      </c>
      <c r="BK100" s="171">
        <v>0</v>
      </c>
      <c r="BL100" s="171">
        <v>0</v>
      </c>
      <c r="BM100" s="171">
        <v>0</v>
      </c>
      <c r="BN100" s="171">
        <v>0</v>
      </c>
      <c r="BO100" s="171">
        <v>0</v>
      </c>
      <c r="BP100" s="171">
        <v>0</v>
      </c>
      <c r="BQ100" s="171">
        <v>0</v>
      </c>
      <c r="BR100" s="171">
        <v>0</v>
      </c>
      <c r="BS100" s="171">
        <v>0</v>
      </c>
      <c r="BT100" s="171">
        <v>0</v>
      </c>
      <c r="BU100" s="171">
        <v>0</v>
      </c>
      <c r="BV100" s="171">
        <v>0</v>
      </c>
      <c r="BW100" s="171">
        <v>71110</v>
      </c>
      <c r="BX100" s="171">
        <v>0</v>
      </c>
      <c r="BY100" s="171">
        <v>0</v>
      </c>
      <c r="BZ100" s="171">
        <v>0</v>
      </c>
      <c r="CA100" s="171">
        <v>0</v>
      </c>
      <c r="CB100" s="171">
        <v>0</v>
      </c>
      <c r="CC100" s="201">
        <f t="shared" si="10"/>
        <v>860265</v>
      </c>
    </row>
    <row r="101" spans="1:81" s="109" customFormat="1" ht="25.5" customHeight="1">
      <c r="A101" s="136" t="s">
        <v>1460</v>
      </c>
      <c r="B101" s="280" t="s">
        <v>20</v>
      </c>
      <c r="C101" s="281" t="s">
        <v>21</v>
      </c>
      <c r="D101" s="282">
        <v>43050</v>
      </c>
      <c r="E101" s="281" t="s">
        <v>502</v>
      </c>
      <c r="F101" s="283" t="s">
        <v>505</v>
      </c>
      <c r="G101" s="284" t="s">
        <v>506</v>
      </c>
      <c r="H101" s="192">
        <v>0</v>
      </c>
      <c r="I101" s="192">
        <v>0</v>
      </c>
      <c r="J101" s="192">
        <v>0</v>
      </c>
      <c r="K101" s="192">
        <v>0</v>
      </c>
      <c r="L101" s="192">
        <v>0</v>
      </c>
      <c r="M101" s="192">
        <v>0</v>
      </c>
      <c r="N101" s="192">
        <v>0</v>
      </c>
      <c r="O101" s="192">
        <v>0</v>
      </c>
      <c r="P101" s="192">
        <v>0</v>
      </c>
      <c r="Q101" s="192">
        <v>0</v>
      </c>
      <c r="R101" s="192">
        <v>0</v>
      </c>
      <c r="S101" s="192">
        <v>0</v>
      </c>
      <c r="T101" s="192">
        <v>167140</v>
      </c>
      <c r="U101" s="192">
        <v>0</v>
      </c>
      <c r="V101" s="192">
        <v>0</v>
      </c>
      <c r="W101" s="192">
        <v>0</v>
      </c>
      <c r="X101" s="192">
        <v>0</v>
      </c>
      <c r="Y101" s="192">
        <v>0</v>
      </c>
      <c r="Z101" s="192">
        <v>0</v>
      </c>
      <c r="AA101" s="192">
        <v>0</v>
      </c>
      <c r="AB101" s="192">
        <v>0</v>
      </c>
      <c r="AC101" s="192">
        <v>0</v>
      </c>
      <c r="AD101" s="192">
        <v>0</v>
      </c>
      <c r="AE101" s="192">
        <v>0</v>
      </c>
      <c r="AF101" s="192">
        <v>0</v>
      </c>
      <c r="AG101" s="192">
        <v>0</v>
      </c>
      <c r="AH101" s="192">
        <v>0</v>
      </c>
      <c r="AI101" s="192">
        <v>0</v>
      </c>
      <c r="AJ101" s="192">
        <v>0</v>
      </c>
      <c r="AK101" s="192">
        <v>0</v>
      </c>
      <c r="AL101" s="192">
        <v>0</v>
      </c>
      <c r="AM101" s="192">
        <v>0</v>
      </c>
      <c r="AN101" s="192">
        <v>0</v>
      </c>
      <c r="AO101" s="192">
        <v>0</v>
      </c>
      <c r="AP101" s="192">
        <v>0</v>
      </c>
      <c r="AQ101" s="192">
        <v>0</v>
      </c>
      <c r="AR101" s="192">
        <v>0</v>
      </c>
      <c r="AS101" s="192">
        <v>0</v>
      </c>
      <c r="AT101" s="192">
        <v>0</v>
      </c>
      <c r="AU101" s="192">
        <v>0</v>
      </c>
      <c r="AV101" s="192">
        <v>0</v>
      </c>
      <c r="AW101" s="192">
        <v>0</v>
      </c>
      <c r="AX101" s="192">
        <v>0</v>
      </c>
      <c r="AY101" s="192">
        <v>0</v>
      </c>
      <c r="AZ101" s="192">
        <v>0</v>
      </c>
      <c r="BA101" s="192">
        <v>0</v>
      </c>
      <c r="BB101" s="192">
        <v>0</v>
      </c>
      <c r="BC101" s="192">
        <v>0</v>
      </c>
      <c r="BD101" s="192">
        <v>0</v>
      </c>
      <c r="BE101" s="192">
        <v>0</v>
      </c>
      <c r="BF101" s="192">
        <v>0</v>
      </c>
      <c r="BG101" s="192">
        <v>0</v>
      </c>
      <c r="BH101" s="192">
        <v>0</v>
      </c>
      <c r="BI101" s="192">
        <v>0</v>
      </c>
      <c r="BJ101" s="192">
        <v>0</v>
      </c>
      <c r="BK101" s="192">
        <v>0</v>
      </c>
      <c r="BL101" s="192">
        <v>0</v>
      </c>
      <c r="BM101" s="192">
        <v>0</v>
      </c>
      <c r="BN101" s="192">
        <v>0</v>
      </c>
      <c r="BO101" s="192">
        <v>0</v>
      </c>
      <c r="BP101" s="192">
        <v>0</v>
      </c>
      <c r="BQ101" s="192">
        <v>0</v>
      </c>
      <c r="BR101" s="192">
        <v>0</v>
      </c>
      <c r="BS101" s="192">
        <v>0</v>
      </c>
      <c r="BT101" s="192">
        <v>0</v>
      </c>
      <c r="BU101" s="192">
        <v>0</v>
      </c>
      <c r="BV101" s="192">
        <v>0</v>
      </c>
      <c r="BW101" s="192">
        <v>0</v>
      </c>
      <c r="BX101" s="192">
        <v>0</v>
      </c>
      <c r="BY101" s="192">
        <v>0</v>
      </c>
      <c r="BZ101" s="192">
        <v>0</v>
      </c>
      <c r="CA101" s="192">
        <v>0</v>
      </c>
      <c r="CB101" s="192">
        <v>0</v>
      </c>
      <c r="CC101" s="201">
        <f t="shared" si="10"/>
        <v>167140</v>
      </c>
    </row>
    <row r="102" spans="1:81" s="109" customFormat="1" ht="25.5" customHeight="1">
      <c r="A102" s="136" t="s">
        <v>1460</v>
      </c>
      <c r="B102" s="280" t="s">
        <v>20</v>
      </c>
      <c r="C102" s="281" t="s">
        <v>21</v>
      </c>
      <c r="D102" s="282">
        <v>43050</v>
      </c>
      <c r="E102" s="281" t="s">
        <v>502</v>
      </c>
      <c r="F102" s="283" t="s">
        <v>507</v>
      </c>
      <c r="G102" s="284" t="s">
        <v>508</v>
      </c>
      <c r="H102" s="192">
        <v>0</v>
      </c>
      <c r="I102" s="192">
        <v>0</v>
      </c>
      <c r="J102" s="192">
        <v>0</v>
      </c>
      <c r="K102" s="192">
        <v>0</v>
      </c>
      <c r="L102" s="192">
        <v>0</v>
      </c>
      <c r="M102" s="192">
        <v>0</v>
      </c>
      <c r="N102" s="192">
        <v>0</v>
      </c>
      <c r="O102" s="192">
        <v>0</v>
      </c>
      <c r="P102" s="192">
        <v>0</v>
      </c>
      <c r="Q102" s="192">
        <v>0</v>
      </c>
      <c r="R102" s="192">
        <v>0</v>
      </c>
      <c r="S102" s="192">
        <v>0</v>
      </c>
      <c r="T102" s="192">
        <v>39960</v>
      </c>
      <c r="U102" s="192">
        <v>0</v>
      </c>
      <c r="V102" s="192">
        <v>0</v>
      </c>
      <c r="W102" s="192">
        <v>0</v>
      </c>
      <c r="X102" s="192">
        <v>0</v>
      </c>
      <c r="Y102" s="192">
        <v>0</v>
      </c>
      <c r="Z102" s="192">
        <v>0</v>
      </c>
      <c r="AA102" s="192">
        <v>0</v>
      </c>
      <c r="AB102" s="192">
        <v>0</v>
      </c>
      <c r="AC102" s="192">
        <v>0</v>
      </c>
      <c r="AD102" s="192">
        <v>0</v>
      </c>
      <c r="AE102" s="192">
        <v>0</v>
      </c>
      <c r="AF102" s="192">
        <v>0</v>
      </c>
      <c r="AG102" s="192">
        <v>0</v>
      </c>
      <c r="AH102" s="192">
        <v>0</v>
      </c>
      <c r="AI102" s="192">
        <v>0</v>
      </c>
      <c r="AJ102" s="192">
        <v>0</v>
      </c>
      <c r="AK102" s="192">
        <v>0</v>
      </c>
      <c r="AL102" s="192">
        <v>0</v>
      </c>
      <c r="AM102" s="192">
        <v>0</v>
      </c>
      <c r="AN102" s="192">
        <v>0</v>
      </c>
      <c r="AO102" s="192">
        <v>0</v>
      </c>
      <c r="AP102" s="192">
        <v>0</v>
      </c>
      <c r="AQ102" s="192">
        <v>0</v>
      </c>
      <c r="AR102" s="192">
        <v>0</v>
      </c>
      <c r="AS102" s="192">
        <v>0</v>
      </c>
      <c r="AT102" s="192">
        <v>260387.5</v>
      </c>
      <c r="AU102" s="192">
        <v>0</v>
      </c>
      <c r="AV102" s="192">
        <v>0</v>
      </c>
      <c r="AW102" s="192">
        <v>0</v>
      </c>
      <c r="AX102" s="192">
        <v>0</v>
      </c>
      <c r="AY102" s="192">
        <v>0</v>
      </c>
      <c r="AZ102" s="192">
        <v>0</v>
      </c>
      <c r="BA102" s="192">
        <v>0</v>
      </c>
      <c r="BB102" s="192">
        <v>0</v>
      </c>
      <c r="BC102" s="192">
        <v>0</v>
      </c>
      <c r="BD102" s="192">
        <v>0</v>
      </c>
      <c r="BE102" s="192">
        <v>0</v>
      </c>
      <c r="BF102" s="192">
        <v>0</v>
      </c>
      <c r="BG102" s="192">
        <v>0</v>
      </c>
      <c r="BH102" s="192">
        <v>0</v>
      </c>
      <c r="BI102" s="192">
        <v>0</v>
      </c>
      <c r="BJ102" s="192">
        <v>0</v>
      </c>
      <c r="BK102" s="192">
        <v>0</v>
      </c>
      <c r="BL102" s="192">
        <v>0</v>
      </c>
      <c r="BM102" s="192">
        <v>14000</v>
      </c>
      <c r="BN102" s="192">
        <v>0</v>
      </c>
      <c r="BO102" s="192">
        <v>0</v>
      </c>
      <c r="BP102" s="192">
        <v>0</v>
      </c>
      <c r="BQ102" s="192">
        <v>0</v>
      </c>
      <c r="BR102" s="192">
        <v>0</v>
      </c>
      <c r="BS102" s="192">
        <v>0</v>
      </c>
      <c r="BT102" s="192">
        <v>0</v>
      </c>
      <c r="BU102" s="192">
        <v>0</v>
      </c>
      <c r="BV102" s="192">
        <v>0</v>
      </c>
      <c r="BW102" s="192">
        <v>606769.73</v>
      </c>
      <c r="BX102" s="192">
        <v>0</v>
      </c>
      <c r="BY102" s="192">
        <v>0</v>
      </c>
      <c r="BZ102" s="192">
        <v>0</v>
      </c>
      <c r="CA102" s="192">
        <v>0</v>
      </c>
      <c r="CB102" s="192">
        <v>0</v>
      </c>
      <c r="CC102" s="201">
        <f t="shared" si="10"/>
        <v>921117.23</v>
      </c>
    </row>
    <row r="103" spans="1:81" s="109" customFormat="1" ht="25.5" customHeight="1">
      <c r="A103" s="136" t="s">
        <v>1460</v>
      </c>
      <c r="B103" s="280" t="s">
        <v>20</v>
      </c>
      <c r="C103" s="281" t="s">
        <v>21</v>
      </c>
      <c r="D103" s="282">
        <v>43050</v>
      </c>
      <c r="E103" s="281" t="s">
        <v>502</v>
      </c>
      <c r="F103" s="283" t="s">
        <v>509</v>
      </c>
      <c r="G103" s="284" t="s">
        <v>510</v>
      </c>
      <c r="H103" s="192">
        <v>0</v>
      </c>
      <c r="I103" s="192">
        <v>0</v>
      </c>
      <c r="J103" s="192">
        <v>0</v>
      </c>
      <c r="K103" s="192">
        <v>0</v>
      </c>
      <c r="L103" s="192">
        <v>0</v>
      </c>
      <c r="M103" s="192">
        <v>0</v>
      </c>
      <c r="N103" s="192">
        <v>0</v>
      </c>
      <c r="O103" s="192">
        <v>0</v>
      </c>
      <c r="P103" s="192">
        <v>0</v>
      </c>
      <c r="Q103" s="192">
        <v>0</v>
      </c>
      <c r="R103" s="192">
        <v>0</v>
      </c>
      <c r="S103" s="192">
        <v>0</v>
      </c>
      <c r="T103" s="192">
        <v>0</v>
      </c>
      <c r="U103" s="192">
        <v>0</v>
      </c>
      <c r="V103" s="192">
        <v>0</v>
      </c>
      <c r="W103" s="192">
        <v>0</v>
      </c>
      <c r="X103" s="192">
        <v>0</v>
      </c>
      <c r="Y103" s="192">
        <v>0</v>
      </c>
      <c r="Z103" s="192">
        <v>0</v>
      </c>
      <c r="AA103" s="192">
        <v>0</v>
      </c>
      <c r="AB103" s="192">
        <v>0</v>
      </c>
      <c r="AC103" s="192">
        <v>0</v>
      </c>
      <c r="AD103" s="192">
        <v>0</v>
      </c>
      <c r="AE103" s="192">
        <v>0</v>
      </c>
      <c r="AF103" s="192">
        <v>0</v>
      </c>
      <c r="AG103" s="192">
        <v>0</v>
      </c>
      <c r="AH103" s="192">
        <v>0</v>
      </c>
      <c r="AI103" s="192">
        <v>0</v>
      </c>
      <c r="AJ103" s="192">
        <v>0</v>
      </c>
      <c r="AK103" s="192">
        <v>0</v>
      </c>
      <c r="AL103" s="192">
        <v>0</v>
      </c>
      <c r="AM103" s="192">
        <v>0</v>
      </c>
      <c r="AN103" s="192">
        <v>0</v>
      </c>
      <c r="AO103" s="192">
        <v>0</v>
      </c>
      <c r="AP103" s="192">
        <v>0</v>
      </c>
      <c r="AQ103" s="192">
        <v>0</v>
      </c>
      <c r="AR103" s="192">
        <v>0</v>
      </c>
      <c r="AS103" s="192">
        <v>0</v>
      </c>
      <c r="AT103" s="192">
        <v>0</v>
      </c>
      <c r="AU103" s="192">
        <v>0</v>
      </c>
      <c r="AV103" s="192">
        <v>0</v>
      </c>
      <c r="AW103" s="192">
        <v>0</v>
      </c>
      <c r="AX103" s="192">
        <v>0</v>
      </c>
      <c r="AY103" s="192">
        <v>0</v>
      </c>
      <c r="AZ103" s="192">
        <v>0</v>
      </c>
      <c r="BA103" s="192">
        <v>0</v>
      </c>
      <c r="BB103" s="192">
        <v>0</v>
      </c>
      <c r="BC103" s="192">
        <v>0</v>
      </c>
      <c r="BD103" s="192">
        <v>0</v>
      </c>
      <c r="BE103" s="192">
        <v>0</v>
      </c>
      <c r="BF103" s="192">
        <v>0</v>
      </c>
      <c r="BG103" s="192">
        <v>0</v>
      </c>
      <c r="BH103" s="192">
        <v>0</v>
      </c>
      <c r="BI103" s="192">
        <v>0</v>
      </c>
      <c r="BJ103" s="192">
        <v>0</v>
      </c>
      <c r="BK103" s="192">
        <v>0</v>
      </c>
      <c r="BL103" s="192">
        <v>0</v>
      </c>
      <c r="BM103" s="192">
        <v>0</v>
      </c>
      <c r="BN103" s="192">
        <v>0</v>
      </c>
      <c r="BO103" s="192">
        <v>0</v>
      </c>
      <c r="BP103" s="192">
        <v>0</v>
      </c>
      <c r="BQ103" s="192">
        <v>0</v>
      </c>
      <c r="BR103" s="192">
        <v>0</v>
      </c>
      <c r="BS103" s="192">
        <v>0</v>
      </c>
      <c r="BT103" s="192">
        <v>0</v>
      </c>
      <c r="BU103" s="192">
        <v>0</v>
      </c>
      <c r="BV103" s="192">
        <v>0</v>
      </c>
      <c r="BW103" s="192">
        <v>0</v>
      </c>
      <c r="BX103" s="192">
        <v>0</v>
      </c>
      <c r="BY103" s="192">
        <v>0</v>
      </c>
      <c r="BZ103" s="192">
        <v>0</v>
      </c>
      <c r="CA103" s="192">
        <v>0</v>
      </c>
      <c r="CB103" s="192">
        <v>0</v>
      </c>
      <c r="CC103" s="201">
        <f t="shared" si="10"/>
        <v>0</v>
      </c>
    </row>
    <row r="104" spans="1:81" s="109" customFormat="1" ht="25.5" customHeight="1">
      <c r="A104" s="136" t="s">
        <v>1460</v>
      </c>
      <c r="B104" s="280" t="s">
        <v>20</v>
      </c>
      <c r="C104" s="281" t="s">
        <v>21</v>
      </c>
      <c r="D104" s="282"/>
      <c r="E104" s="281"/>
      <c r="F104" s="283" t="s">
        <v>511</v>
      </c>
      <c r="G104" s="284" t="s">
        <v>512</v>
      </c>
      <c r="H104" s="192">
        <v>12010328</v>
      </c>
      <c r="I104" s="192">
        <v>0</v>
      </c>
      <c r="J104" s="192">
        <v>0</v>
      </c>
      <c r="K104" s="192">
        <v>0</v>
      </c>
      <c r="L104" s="192">
        <v>0</v>
      </c>
      <c r="M104" s="192">
        <v>0</v>
      </c>
      <c r="N104" s="192">
        <v>223845</v>
      </c>
      <c r="O104" s="192">
        <v>0</v>
      </c>
      <c r="P104" s="192">
        <v>0</v>
      </c>
      <c r="Q104" s="192">
        <v>0</v>
      </c>
      <c r="R104" s="192">
        <v>0</v>
      </c>
      <c r="S104" s="192">
        <v>0</v>
      </c>
      <c r="T104" s="192">
        <v>0</v>
      </c>
      <c r="U104" s="192">
        <v>125860</v>
      </c>
      <c r="V104" s="192">
        <v>0</v>
      </c>
      <c r="W104" s="192">
        <v>0</v>
      </c>
      <c r="X104" s="192">
        <v>0</v>
      </c>
      <c r="Y104" s="192">
        <v>0</v>
      </c>
      <c r="Z104" s="192">
        <v>0</v>
      </c>
      <c r="AA104" s="192">
        <v>2930</v>
      </c>
      <c r="AB104" s="192">
        <v>0</v>
      </c>
      <c r="AC104" s="192">
        <v>0</v>
      </c>
      <c r="AD104" s="192">
        <v>0</v>
      </c>
      <c r="AE104" s="192">
        <v>0</v>
      </c>
      <c r="AF104" s="192">
        <v>0</v>
      </c>
      <c r="AG104" s="192">
        <v>312800</v>
      </c>
      <c r="AH104" s="192">
        <v>5750</v>
      </c>
      <c r="AI104" s="192">
        <v>0</v>
      </c>
      <c r="AJ104" s="192">
        <v>0</v>
      </c>
      <c r="AK104" s="192">
        <v>0</v>
      </c>
      <c r="AL104" s="192">
        <v>0</v>
      </c>
      <c r="AM104" s="192">
        <v>0</v>
      </c>
      <c r="AN104" s="192">
        <v>0</v>
      </c>
      <c r="AO104" s="192">
        <v>2649</v>
      </c>
      <c r="AP104" s="192">
        <v>0</v>
      </c>
      <c r="AQ104" s="192">
        <v>0</v>
      </c>
      <c r="AR104" s="192">
        <v>0</v>
      </c>
      <c r="AS104" s="192">
        <v>0</v>
      </c>
      <c r="AT104" s="192">
        <v>0</v>
      </c>
      <c r="AU104" s="192">
        <v>0</v>
      </c>
      <c r="AV104" s="192">
        <v>0</v>
      </c>
      <c r="AW104" s="192">
        <v>0</v>
      </c>
      <c r="AX104" s="192">
        <v>0</v>
      </c>
      <c r="AY104" s="192">
        <v>0</v>
      </c>
      <c r="AZ104" s="192">
        <v>0</v>
      </c>
      <c r="BA104" s="192">
        <v>0</v>
      </c>
      <c r="BB104" s="192">
        <v>338010</v>
      </c>
      <c r="BC104" s="192">
        <v>0</v>
      </c>
      <c r="BD104" s="192">
        <v>0</v>
      </c>
      <c r="BE104" s="192">
        <v>0</v>
      </c>
      <c r="BF104" s="192">
        <v>0</v>
      </c>
      <c r="BG104" s="192">
        <v>0</v>
      </c>
      <c r="BH104" s="192">
        <v>0</v>
      </c>
      <c r="BI104" s="192">
        <v>0</v>
      </c>
      <c r="BJ104" s="192">
        <v>10180</v>
      </c>
      <c r="BK104" s="192">
        <v>0</v>
      </c>
      <c r="BL104" s="192">
        <v>0</v>
      </c>
      <c r="BM104" s="192">
        <v>0</v>
      </c>
      <c r="BN104" s="192">
        <v>0</v>
      </c>
      <c r="BO104" s="192">
        <v>0</v>
      </c>
      <c r="BP104" s="192">
        <v>0</v>
      </c>
      <c r="BQ104" s="192">
        <v>0</v>
      </c>
      <c r="BR104" s="192">
        <v>0</v>
      </c>
      <c r="BS104" s="192">
        <v>0</v>
      </c>
      <c r="BT104" s="192">
        <v>0</v>
      </c>
      <c r="BU104" s="192">
        <v>0</v>
      </c>
      <c r="BV104" s="192">
        <v>0</v>
      </c>
      <c r="BW104" s="192">
        <v>0</v>
      </c>
      <c r="BX104" s="192">
        <v>0</v>
      </c>
      <c r="BY104" s="192">
        <v>1600</v>
      </c>
      <c r="BZ104" s="192">
        <v>0</v>
      </c>
      <c r="CA104" s="192">
        <v>0</v>
      </c>
      <c r="CB104" s="192">
        <v>0</v>
      </c>
      <c r="CC104" s="201">
        <f t="shared" si="10"/>
        <v>13033952</v>
      </c>
    </row>
    <row r="105" spans="1:81" s="109" customFormat="1" ht="25.5" customHeight="1">
      <c r="A105" s="136" t="s">
        <v>1458</v>
      </c>
      <c r="B105" s="280" t="s">
        <v>20</v>
      </c>
      <c r="C105" s="281" t="s">
        <v>21</v>
      </c>
      <c r="D105" s="282">
        <v>43050</v>
      </c>
      <c r="E105" s="281" t="s">
        <v>502</v>
      </c>
      <c r="F105" s="283" t="s">
        <v>513</v>
      </c>
      <c r="G105" s="284" t="s">
        <v>514</v>
      </c>
      <c r="H105" s="192">
        <v>130290</v>
      </c>
      <c r="I105" s="192">
        <v>783540</v>
      </c>
      <c r="J105" s="192">
        <v>255160</v>
      </c>
      <c r="K105" s="192">
        <v>29050</v>
      </c>
      <c r="L105" s="192">
        <v>0</v>
      </c>
      <c r="M105" s="192">
        <v>0</v>
      </c>
      <c r="N105" s="192">
        <v>1276290</v>
      </c>
      <c r="O105" s="192">
        <v>48772.25</v>
      </c>
      <c r="P105" s="192">
        <v>0</v>
      </c>
      <c r="Q105" s="192">
        <v>112500</v>
      </c>
      <c r="R105" s="192">
        <v>0</v>
      </c>
      <c r="S105" s="192">
        <v>175550</v>
      </c>
      <c r="T105" s="192">
        <v>176530</v>
      </c>
      <c r="U105" s="192">
        <v>883450.34</v>
      </c>
      <c r="V105" s="192">
        <v>0</v>
      </c>
      <c r="W105" s="192">
        <v>0</v>
      </c>
      <c r="X105" s="192">
        <v>0</v>
      </c>
      <c r="Y105" s="192">
        <v>0</v>
      </c>
      <c r="Z105" s="192">
        <v>3900</v>
      </c>
      <c r="AA105" s="192">
        <v>1526242</v>
      </c>
      <c r="AB105" s="192">
        <v>470830</v>
      </c>
      <c r="AC105" s="192">
        <v>0</v>
      </c>
      <c r="AD105" s="192">
        <v>0</v>
      </c>
      <c r="AE105" s="192">
        <v>80130</v>
      </c>
      <c r="AF105" s="192">
        <v>0</v>
      </c>
      <c r="AG105" s="192">
        <v>0</v>
      </c>
      <c r="AH105" s="192">
        <v>353330</v>
      </c>
      <c r="AI105" s="192">
        <v>0</v>
      </c>
      <c r="AJ105" s="192">
        <v>125600</v>
      </c>
      <c r="AK105" s="192">
        <v>44800</v>
      </c>
      <c r="AL105" s="192">
        <v>0</v>
      </c>
      <c r="AM105" s="192">
        <v>50800</v>
      </c>
      <c r="AN105" s="192">
        <v>475130</v>
      </c>
      <c r="AO105" s="192">
        <v>0</v>
      </c>
      <c r="AP105" s="192">
        <v>60800</v>
      </c>
      <c r="AQ105" s="192">
        <v>167700</v>
      </c>
      <c r="AR105" s="192">
        <v>139600</v>
      </c>
      <c r="AS105" s="192">
        <v>0</v>
      </c>
      <c r="AT105" s="192">
        <v>96600</v>
      </c>
      <c r="AU105" s="192">
        <v>6300</v>
      </c>
      <c r="AV105" s="192">
        <v>0</v>
      </c>
      <c r="AW105" s="192">
        <v>18520</v>
      </c>
      <c r="AX105" s="192">
        <v>290</v>
      </c>
      <c r="AY105" s="192">
        <v>0</v>
      </c>
      <c r="AZ105" s="192">
        <v>0</v>
      </c>
      <c r="BA105" s="192">
        <v>0</v>
      </c>
      <c r="BB105" s="192">
        <v>439480</v>
      </c>
      <c r="BC105" s="192">
        <v>0</v>
      </c>
      <c r="BD105" s="192">
        <v>158450</v>
      </c>
      <c r="BE105" s="192">
        <v>0</v>
      </c>
      <c r="BF105" s="192">
        <v>109400</v>
      </c>
      <c r="BG105" s="192">
        <v>229680</v>
      </c>
      <c r="BH105" s="192">
        <v>212105</v>
      </c>
      <c r="BI105" s="192">
        <v>0</v>
      </c>
      <c r="BJ105" s="192">
        <v>111175</v>
      </c>
      <c r="BK105" s="192">
        <v>0</v>
      </c>
      <c r="BL105" s="192">
        <v>0</v>
      </c>
      <c r="BM105" s="192">
        <v>0</v>
      </c>
      <c r="BN105" s="192">
        <v>341375</v>
      </c>
      <c r="BO105" s="192">
        <v>202330</v>
      </c>
      <c r="BP105" s="192">
        <v>0</v>
      </c>
      <c r="BQ105" s="192">
        <v>0</v>
      </c>
      <c r="BR105" s="192">
        <v>255000</v>
      </c>
      <c r="BS105" s="192">
        <v>0</v>
      </c>
      <c r="BT105" s="192">
        <v>139656</v>
      </c>
      <c r="BU105" s="192">
        <v>0</v>
      </c>
      <c r="BV105" s="192">
        <v>0</v>
      </c>
      <c r="BW105" s="192">
        <v>6350</v>
      </c>
      <c r="BX105" s="192">
        <v>0</v>
      </c>
      <c r="BY105" s="192">
        <v>0</v>
      </c>
      <c r="BZ105" s="192">
        <v>0</v>
      </c>
      <c r="CA105" s="192">
        <v>0</v>
      </c>
      <c r="CB105" s="192">
        <v>0</v>
      </c>
      <c r="CC105" s="201">
        <f t="shared" si="10"/>
        <v>9696705.5899999999</v>
      </c>
    </row>
    <row r="106" spans="1:81" s="109" customFormat="1" ht="25.5" customHeight="1">
      <c r="A106" s="136" t="s">
        <v>1460</v>
      </c>
      <c r="B106" s="280" t="s">
        <v>20</v>
      </c>
      <c r="C106" s="281" t="s">
        <v>21</v>
      </c>
      <c r="D106" s="282">
        <v>43050</v>
      </c>
      <c r="E106" s="281" t="s">
        <v>502</v>
      </c>
      <c r="F106" s="283" t="s">
        <v>515</v>
      </c>
      <c r="G106" s="284" t="s">
        <v>516</v>
      </c>
      <c r="H106" s="192">
        <v>257880</v>
      </c>
      <c r="I106" s="171">
        <v>0</v>
      </c>
      <c r="J106" s="171">
        <v>205377</v>
      </c>
      <c r="K106" s="171">
        <v>0</v>
      </c>
      <c r="L106" s="171">
        <v>0</v>
      </c>
      <c r="M106" s="171">
        <v>0</v>
      </c>
      <c r="N106" s="171">
        <v>958535</v>
      </c>
      <c r="O106" s="171">
        <v>0</v>
      </c>
      <c r="P106" s="171">
        <v>0</v>
      </c>
      <c r="Q106" s="171">
        <v>24000</v>
      </c>
      <c r="R106" s="171">
        <v>20310</v>
      </c>
      <c r="S106" s="171">
        <v>0</v>
      </c>
      <c r="T106" s="171">
        <v>0</v>
      </c>
      <c r="U106" s="171">
        <v>4734884</v>
      </c>
      <c r="V106" s="171">
        <v>0</v>
      </c>
      <c r="W106" s="171">
        <v>0</v>
      </c>
      <c r="X106" s="171">
        <v>0</v>
      </c>
      <c r="Y106" s="171">
        <v>0</v>
      </c>
      <c r="Z106" s="171">
        <v>2540105</v>
      </c>
      <c r="AA106" s="171">
        <v>0</v>
      </c>
      <c r="AB106" s="171">
        <v>0</v>
      </c>
      <c r="AC106" s="171">
        <v>0</v>
      </c>
      <c r="AD106" s="171">
        <v>1130</v>
      </c>
      <c r="AE106" s="171">
        <v>0</v>
      </c>
      <c r="AF106" s="171">
        <v>0</v>
      </c>
      <c r="AG106" s="171">
        <v>0</v>
      </c>
      <c r="AH106" s="171">
        <v>46050</v>
      </c>
      <c r="AI106" s="171">
        <v>209220</v>
      </c>
      <c r="AJ106" s="171">
        <v>0</v>
      </c>
      <c r="AK106" s="171">
        <v>0</v>
      </c>
      <c r="AL106" s="171">
        <v>0</v>
      </c>
      <c r="AM106" s="171">
        <v>0</v>
      </c>
      <c r="AN106" s="171">
        <v>0</v>
      </c>
      <c r="AO106" s="171">
        <v>0</v>
      </c>
      <c r="AP106" s="171">
        <v>0</v>
      </c>
      <c r="AQ106" s="171">
        <v>0</v>
      </c>
      <c r="AR106" s="171">
        <v>0</v>
      </c>
      <c r="AS106" s="171">
        <v>0</v>
      </c>
      <c r="AT106" s="171">
        <v>0</v>
      </c>
      <c r="AU106" s="171">
        <v>284510</v>
      </c>
      <c r="AV106" s="171">
        <v>0</v>
      </c>
      <c r="AW106" s="171">
        <v>0</v>
      </c>
      <c r="AX106" s="171">
        <v>0</v>
      </c>
      <c r="AY106" s="171">
        <v>0</v>
      </c>
      <c r="AZ106" s="171">
        <v>0</v>
      </c>
      <c r="BA106" s="171">
        <v>0</v>
      </c>
      <c r="BB106" s="171">
        <v>747840</v>
      </c>
      <c r="BC106" s="171">
        <v>39620.5</v>
      </c>
      <c r="BD106" s="171">
        <v>3175</v>
      </c>
      <c r="BE106" s="171">
        <v>0</v>
      </c>
      <c r="BF106" s="171">
        <v>0</v>
      </c>
      <c r="BG106" s="171">
        <v>0</v>
      </c>
      <c r="BH106" s="171">
        <v>0</v>
      </c>
      <c r="BI106" s="171">
        <v>5540</v>
      </c>
      <c r="BJ106" s="171">
        <v>0</v>
      </c>
      <c r="BK106" s="171">
        <v>0</v>
      </c>
      <c r="BL106" s="171">
        <v>0</v>
      </c>
      <c r="BM106" s="171">
        <v>403490</v>
      </c>
      <c r="BN106" s="171">
        <v>0</v>
      </c>
      <c r="BO106" s="171">
        <v>0</v>
      </c>
      <c r="BP106" s="171">
        <v>0</v>
      </c>
      <c r="BQ106" s="171">
        <v>0</v>
      </c>
      <c r="BR106" s="171">
        <v>0</v>
      </c>
      <c r="BS106" s="171">
        <v>0</v>
      </c>
      <c r="BT106" s="171">
        <v>5736046</v>
      </c>
      <c r="BU106" s="171">
        <v>0</v>
      </c>
      <c r="BV106" s="171">
        <v>0</v>
      </c>
      <c r="BW106" s="171">
        <v>0</v>
      </c>
      <c r="BX106" s="171">
        <v>0</v>
      </c>
      <c r="BY106" s="171">
        <v>130545</v>
      </c>
      <c r="BZ106" s="171">
        <v>0</v>
      </c>
      <c r="CA106" s="171">
        <v>0</v>
      </c>
      <c r="CB106" s="171">
        <v>0</v>
      </c>
      <c r="CC106" s="201">
        <f t="shared" si="10"/>
        <v>16348257.5</v>
      </c>
    </row>
    <row r="107" spans="1:81" s="109" customFormat="1" ht="25.5" customHeight="1">
      <c r="A107" s="136" t="s">
        <v>1460</v>
      </c>
      <c r="B107" s="280" t="s">
        <v>20</v>
      </c>
      <c r="C107" s="281" t="s">
        <v>21</v>
      </c>
      <c r="D107" s="282"/>
      <c r="E107" s="281"/>
      <c r="F107" s="283" t="s">
        <v>517</v>
      </c>
      <c r="G107" s="284" t="s">
        <v>1567</v>
      </c>
      <c r="H107" s="192">
        <v>0</v>
      </c>
      <c r="I107" s="171">
        <v>910539.51</v>
      </c>
      <c r="J107" s="171">
        <v>2420465.9300000002</v>
      </c>
      <c r="K107" s="171">
        <v>0</v>
      </c>
      <c r="L107" s="171">
        <v>261616.8</v>
      </c>
      <c r="M107" s="171">
        <v>0</v>
      </c>
      <c r="N107" s="171">
        <v>0</v>
      </c>
      <c r="O107" s="171">
        <v>4606082.87</v>
      </c>
      <c r="P107" s="171">
        <v>616010.77</v>
      </c>
      <c r="Q107" s="171">
        <v>686017.57</v>
      </c>
      <c r="R107" s="171">
        <v>950210.35</v>
      </c>
      <c r="S107" s="171">
        <v>573195.64</v>
      </c>
      <c r="T107" s="171">
        <v>9616.7800000000007</v>
      </c>
      <c r="U107" s="171">
        <v>4922068.05</v>
      </c>
      <c r="V107" s="171">
        <v>8690</v>
      </c>
      <c r="W107" s="171">
        <v>69138</v>
      </c>
      <c r="X107" s="171">
        <v>130946.06</v>
      </c>
      <c r="Y107" s="171">
        <v>0</v>
      </c>
      <c r="Z107" s="171">
        <v>35428688.75</v>
      </c>
      <c r="AA107" s="171">
        <v>0</v>
      </c>
      <c r="AB107" s="171">
        <v>0</v>
      </c>
      <c r="AC107" s="171">
        <v>3522914.88</v>
      </c>
      <c r="AD107" s="171">
        <v>770448.1</v>
      </c>
      <c r="AE107" s="171">
        <v>10764</v>
      </c>
      <c r="AF107" s="171">
        <v>129423.4</v>
      </c>
      <c r="AG107" s="171">
        <v>0</v>
      </c>
      <c r="AH107" s="171">
        <v>0</v>
      </c>
      <c r="AI107" s="171">
        <v>0</v>
      </c>
      <c r="AJ107" s="171">
        <v>12947</v>
      </c>
      <c r="AK107" s="171">
        <v>269400.12</v>
      </c>
      <c r="AL107" s="171">
        <v>0</v>
      </c>
      <c r="AM107" s="171">
        <v>138297.96</v>
      </c>
      <c r="AN107" s="171">
        <v>495354.68</v>
      </c>
      <c r="AO107" s="171">
        <v>0</v>
      </c>
      <c r="AP107" s="171">
        <v>0</v>
      </c>
      <c r="AQ107" s="171">
        <v>1977771.16</v>
      </c>
      <c r="AR107" s="171">
        <v>9957.94</v>
      </c>
      <c r="AS107" s="171">
        <v>0</v>
      </c>
      <c r="AT107" s="171">
        <v>86800</v>
      </c>
      <c r="AU107" s="171">
        <v>0</v>
      </c>
      <c r="AV107" s="171">
        <v>0</v>
      </c>
      <c r="AW107" s="171">
        <v>0</v>
      </c>
      <c r="AX107" s="171">
        <v>0</v>
      </c>
      <c r="AY107" s="171">
        <v>0</v>
      </c>
      <c r="AZ107" s="171">
        <v>0</v>
      </c>
      <c r="BA107" s="171">
        <v>0</v>
      </c>
      <c r="BB107" s="171">
        <v>21006300.91</v>
      </c>
      <c r="BC107" s="171">
        <v>0</v>
      </c>
      <c r="BD107" s="171">
        <v>0</v>
      </c>
      <c r="BE107" s="171">
        <v>1108123.18</v>
      </c>
      <c r="BF107" s="171">
        <v>0</v>
      </c>
      <c r="BG107" s="171">
        <v>0</v>
      </c>
      <c r="BH107" s="171">
        <v>1100</v>
      </c>
      <c r="BI107" s="171">
        <v>43159.15</v>
      </c>
      <c r="BJ107" s="171">
        <v>0</v>
      </c>
      <c r="BK107" s="171">
        <v>0</v>
      </c>
      <c r="BL107" s="171">
        <v>0</v>
      </c>
      <c r="BM107" s="171">
        <v>37580760.640000001</v>
      </c>
      <c r="BN107" s="171">
        <v>0</v>
      </c>
      <c r="BO107" s="171">
        <v>1143056.08</v>
      </c>
      <c r="BP107" s="171">
        <v>0</v>
      </c>
      <c r="BQ107" s="171">
        <v>0</v>
      </c>
      <c r="BR107" s="171">
        <v>1512193.21</v>
      </c>
      <c r="BS107" s="171">
        <v>0</v>
      </c>
      <c r="BT107" s="171">
        <v>2419741.41</v>
      </c>
      <c r="BU107" s="171">
        <v>192284.21</v>
      </c>
      <c r="BV107" s="171">
        <v>1652546.77</v>
      </c>
      <c r="BW107" s="171">
        <v>0</v>
      </c>
      <c r="BX107" s="171">
        <v>0</v>
      </c>
      <c r="BY107" s="171">
        <v>259484.83</v>
      </c>
      <c r="BZ107" s="171">
        <v>214336.39</v>
      </c>
      <c r="CA107" s="171">
        <v>5000</v>
      </c>
      <c r="CB107" s="171">
        <v>235452.34</v>
      </c>
      <c r="CC107" s="201">
        <f t="shared" si="10"/>
        <v>126390905.43999998</v>
      </c>
    </row>
    <row r="108" spans="1:81" s="278" customFormat="1" ht="25.5" customHeight="1">
      <c r="A108" s="279" t="s">
        <v>1458</v>
      </c>
      <c r="B108" s="280" t="s">
        <v>20</v>
      </c>
      <c r="C108" s="281" t="s">
        <v>21</v>
      </c>
      <c r="D108" s="282"/>
      <c r="E108" s="281"/>
      <c r="F108" s="283" t="s">
        <v>519</v>
      </c>
      <c r="G108" s="284" t="s">
        <v>520</v>
      </c>
      <c r="H108" s="192">
        <v>29209047.800000001</v>
      </c>
      <c r="I108" s="192">
        <v>11792723.75</v>
      </c>
      <c r="J108" s="192">
        <v>13689096</v>
      </c>
      <c r="K108" s="192">
        <v>4808520</v>
      </c>
      <c r="L108" s="192">
        <v>2613343</v>
      </c>
      <c r="M108" s="192">
        <v>669859.18000000005</v>
      </c>
      <c r="N108" s="192">
        <v>42290731.75</v>
      </c>
      <c r="O108" s="192">
        <v>9863474.5</v>
      </c>
      <c r="P108" s="192">
        <v>2298953</v>
      </c>
      <c r="Q108" s="192">
        <v>18113525.5</v>
      </c>
      <c r="R108" s="192">
        <v>1523621</v>
      </c>
      <c r="S108" s="192">
        <v>5681326</v>
      </c>
      <c r="T108" s="192">
        <v>12121956.5</v>
      </c>
      <c r="U108" s="192">
        <v>10413481.23</v>
      </c>
      <c r="V108" s="192">
        <v>297568</v>
      </c>
      <c r="W108" s="192">
        <v>2558699.54</v>
      </c>
      <c r="X108" s="192">
        <v>2599693.5</v>
      </c>
      <c r="Y108" s="192">
        <v>2077506</v>
      </c>
      <c r="Z108" s="192">
        <v>18360249.079999998</v>
      </c>
      <c r="AA108" s="192">
        <v>5323979</v>
      </c>
      <c r="AB108" s="192">
        <v>2338711.9</v>
      </c>
      <c r="AC108" s="192">
        <v>7958611.5199999996</v>
      </c>
      <c r="AD108" s="192">
        <v>1993975.5</v>
      </c>
      <c r="AE108" s="192">
        <v>3750936.39</v>
      </c>
      <c r="AF108" s="192">
        <v>5480280.75</v>
      </c>
      <c r="AG108" s="192">
        <v>902856</v>
      </c>
      <c r="AH108" s="192">
        <v>3049955</v>
      </c>
      <c r="AI108" s="192">
        <v>29675175.100000001</v>
      </c>
      <c r="AJ108" s="192">
        <v>1980307</v>
      </c>
      <c r="AK108" s="192">
        <v>1103401</v>
      </c>
      <c r="AL108" s="192">
        <v>1199792</v>
      </c>
      <c r="AM108" s="192">
        <v>715105</v>
      </c>
      <c r="AN108" s="192">
        <v>1563420</v>
      </c>
      <c r="AO108" s="192">
        <v>1976339</v>
      </c>
      <c r="AP108" s="192">
        <v>1541202</v>
      </c>
      <c r="AQ108" s="192">
        <v>2862462</v>
      </c>
      <c r="AR108" s="192">
        <v>791575.13</v>
      </c>
      <c r="AS108" s="192">
        <v>801115.75</v>
      </c>
      <c r="AT108" s="192">
        <v>1054992.5</v>
      </c>
      <c r="AU108" s="192">
        <v>6988944.25</v>
      </c>
      <c r="AV108" s="192">
        <v>3151101</v>
      </c>
      <c r="AW108" s="192">
        <v>2334345</v>
      </c>
      <c r="AX108" s="192">
        <v>1309121</v>
      </c>
      <c r="AY108" s="192">
        <v>1808311</v>
      </c>
      <c r="AZ108" s="192">
        <v>441774.5</v>
      </c>
      <c r="BA108" s="192">
        <v>1394182</v>
      </c>
      <c r="BB108" s="192">
        <v>18304942.5</v>
      </c>
      <c r="BC108" s="192">
        <v>1130444.5</v>
      </c>
      <c r="BD108" s="192">
        <v>4757166.5</v>
      </c>
      <c r="BE108" s="192">
        <v>2946670.45</v>
      </c>
      <c r="BF108" s="192">
        <v>5670967</v>
      </c>
      <c r="BG108" s="192">
        <v>3494190</v>
      </c>
      <c r="BH108" s="192">
        <v>6644160</v>
      </c>
      <c r="BI108" s="192">
        <v>3465414.8</v>
      </c>
      <c r="BJ108" s="192">
        <v>2049181.25</v>
      </c>
      <c r="BK108" s="192">
        <v>499372</v>
      </c>
      <c r="BL108" s="192">
        <v>368715.75</v>
      </c>
      <c r="BM108" s="192">
        <v>18520166.600000001</v>
      </c>
      <c r="BN108" s="192">
        <v>11800976.98</v>
      </c>
      <c r="BO108" s="192">
        <v>1572167</v>
      </c>
      <c r="BP108" s="192">
        <v>906196</v>
      </c>
      <c r="BQ108" s="192">
        <v>1676655</v>
      </c>
      <c r="BR108" s="192">
        <v>2549981</v>
      </c>
      <c r="BS108" s="192">
        <v>992449.5</v>
      </c>
      <c r="BT108" s="192">
        <v>9662831</v>
      </c>
      <c r="BU108" s="192">
        <v>1038932.87</v>
      </c>
      <c r="BV108" s="192">
        <v>1033712.05</v>
      </c>
      <c r="BW108" s="192">
        <v>2176947.31</v>
      </c>
      <c r="BX108" s="192">
        <v>3229768.65</v>
      </c>
      <c r="BY108" s="192">
        <v>7096066.5800000001</v>
      </c>
      <c r="BZ108" s="192">
        <v>1175143.45</v>
      </c>
      <c r="CA108" s="192">
        <v>848544.5</v>
      </c>
      <c r="CB108" s="192">
        <v>965443</v>
      </c>
      <c r="CC108" s="201">
        <f t="shared" si="10"/>
        <v>399052552.86000001</v>
      </c>
    </row>
    <row r="109" spans="1:81" s="109" customFormat="1" ht="25.5" customHeight="1">
      <c r="A109" s="136" t="s">
        <v>1459</v>
      </c>
      <c r="B109" s="280" t="s">
        <v>20</v>
      </c>
      <c r="C109" s="281" t="s">
        <v>21</v>
      </c>
      <c r="D109" s="282">
        <v>41070</v>
      </c>
      <c r="E109" s="281" t="s">
        <v>518</v>
      </c>
      <c r="F109" s="283" t="s">
        <v>522</v>
      </c>
      <c r="G109" s="284" t="s">
        <v>523</v>
      </c>
      <c r="H109" s="192">
        <v>45715887.670000002</v>
      </c>
      <c r="I109" s="171">
        <v>11122076.5</v>
      </c>
      <c r="J109" s="171">
        <v>16492269</v>
      </c>
      <c r="K109" s="171">
        <v>2880512</v>
      </c>
      <c r="L109" s="171">
        <v>108732</v>
      </c>
      <c r="M109" s="171">
        <v>168399.79</v>
      </c>
      <c r="N109" s="171">
        <v>53265803.420000002</v>
      </c>
      <c r="O109" s="171">
        <v>11031418.5</v>
      </c>
      <c r="P109" s="171">
        <v>572148</v>
      </c>
      <c r="Q109" s="171">
        <v>22302922.329999998</v>
      </c>
      <c r="R109" s="171">
        <v>528837</v>
      </c>
      <c r="S109" s="171">
        <v>1212573.5</v>
      </c>
      <c r="T109" s="171">
        <v>16826200.5</v>
      </c>
      <c r="U109" s="171">
        <v>5919429.25</v>
      </c>
      <c r="V109" s="171">
        <v>21258</v>
      </c>
      <c r="W109" s="171">
        <v>533600.1</v>
      </c>
      <c r="X109" s="171">
        <v>1053626</v>
      </c>
      <c r="Y109" s="171">
        <v>177969</v>
      </c>
      <c r="Z109" s="171">
        <v>34357714.350000001</v>
      </c>
      <c r="AA109" s="171">
        <v>4448223.6900000004</v>
      </c>
      <c r="AB109" s="171">
        <v>562892.5</v>
      </c>
      <c r="AC109" s="171">
        <v>11549190</v>
      </c>
      <c r="AD109" s="171">
        <v>336943</v>
      </c>
      <c r="AE109" s="171">
        <v>438359.53</v>
      </c>
      <c r="AF109" s="171">
        <v>1192673.5</v>
      </c>
      <c r="AG109" s="171">
        <v>114655</v>
      </c>
      <c r="AH109" s="171">
        <v>0</v>
      </c>
      <c r="AI109" s="171">
        <v>40679395.950000003</v>
      </c>
      <c r="AJ109" s="171">
        <v>567979</v>
      </c>
      <c r="AK109" s="171">
        <v>285152</v>
      </c>
      <c r="AL109" s="171">
        <v>395661</v>
      </c>
      <c r="AM109" s="171">
        <v>126845</v>
      </c>
      <c r="AN109" s="171">
        <v>913184</v>
      </c>
      <c r="AO109" s="171">
        <v>501239</v>
      </c>
      <c r="AP109" s="171">
        <v>417211</v>
      </c>
      <c r="AQ109" s="171">
        <v>2401660</v>
      </c>
      <c r="AR109" s="171">
        <v>288707</v>
      </c>
      <c r="AS109" s="171">
        <v>349483</v>
      </c>
      <c r="AT109" s="171">
        <v>363721</v>
      </c>
      <c r="AU109" s="171">
        <v>23077195.210000001</v>
      </c>
      <c r="AV109" s="171">
        <v>107302</v>
      </c>
      <c r="AW109" s="171">
        <v>119552</v>
      </c>
      <c r="AX109" s="171">
        <v>325889</v>
      </c>
      <c r="AY109" s="171">
        <v>17852</v>
      </c>
      <c r="AZ109" s="171">
        <v>3280</v>
      </c>
      <c r="BA109" s="171">
        <v>422926</v>
      </c>
      <c r="BB109" s="171">
        <v>39445829.5</v>
      </c>
      <c r="BC109" s="171">
        <v>547439</v>
      </c>
      <c r="BD109" s="171">
        <v>1100549</v>
      </c>
      <c r="BE109" s="171">
        <v>1575430</v>
      </c>
      <c r="BF109" s="171">
        <v>3256963</v>
      </c>
      <c r="BG109" s="171">
        <v>1319676.5</v>
      </c>
      <c r="BH109" s="171">
        <v>8525316</v>
      </c>
      <c r="BI109" s="171">
        <v>3570132.05</v>
      </c>
      <c r="BJ109" s="171">
        <v>902419</v>
      </c>
      <c r="BK109" s="171">
        <v>11494</v>
      </c>
      <c r="BL109" s="171">
        <v>18097.5</v>
      </c>
      <c r="BM109" s="171">
        <v>31876954.149999999</v>
      </c>
      <c r="BN109" s="171">
        <v>1793789</v>
      </c>
      <c r="BO109" s="171">
        <v>253782</v>
      </c>
      <c r="BP109" s="171">
        <v>110601</v>
      </c>
      <c r="BQ109" s="171">
        <v>0</v>
      </c>
      <c r="BR109" s="171">
        <v>274597</v>
      </c>
      <c r="BS109" s="171">
        <v>132272</v>
      </c>
      <c r="BT109" s="171">
        <v>18083594</v>
      </c>
      <c r="BU109" s="171">
        <v>456411.5</v>
      </c>
      <c r="BV109" s="171">
        <v>426845</v>
      </c>
      <c r="BW109" s="171">
        <v>997027.52</v>
      </c>
      <c r="BX109" s="171">
        <v>862969</v>
      </c>
      <c r="BY109" s="171">
        <v>10430534.16</v>
      </c>
      <c r="BZ109" s="171">
        <v>361068.25</v>
      </c>
      <c r="CA109" s="171">
        <v>165322</v>
      </c>
      <c r="CB109" s="171">
        <v>73622</v>
      </c>
      <c r="CC109" s="201">
        <f t="shared" si="10"/>
        <v>440871282.41999996</v>
      </c>
    </row>
    <row r="110" spans="1:81" s="109" customFormat="1" ht="25.5" customHeight="1">
      <c r="A110" s="136" t="s">
        <v>1458</v>
      </c>
      <c r="B110" s="280" t="s">
        <v>20</v>
      </c>
      <c r="C110" s="281" t="s">
        <v>21</v>
      </c>
      <c r="D110" s="282">
        <v>42070</v>
      </c>
      <c r="E110" s="281" t="s">
        <v>521</v>
      </c>
      <c r="F110" s="283" t="s">
        <v>524</v>
      </c>
      <c r="G110" s="284" t="s">
        <v>525</v>
      </c>
      <c r="H110" s="192">
        <v>237264</v>
      </c>
      <c r="I110" s="171">
        <v>200174</v>
      </c>
      <c r="J110" s="171">
        <v>0</v>
      </c>
      <c r="K110" s="171">
        <v>29590</v>
      </c>
      <c r="L110" s="171">
        <v>0</v>
      </c>
      <c r="M110" s="171">
        <v>0</v>
      </c>
      <c r="N110" s="171">
        <v>305383.75</v>
      </c>
      <c r="O110" s="171">
        <v>952309</v>
      </c>
      <c r="P110" s="171">
        <v>75999</v>
      </c>
      <c r="Q110" s="171">
        <v>1929410</v>
      </c>
      <c r="R110" s="171">
        <v>14390</v>
      </c>
      <c r="S110" s="171">
        <v>365001</v>
      </c>
      <c r="T110" s="171">
        <v>216392</v>
      </c>
      <c r="U110" s="171">
        <v>341821.25</v>
      </c>
      <c r="V110" s="171">
        <v>18834</v>
      </c>
      <c r="W110" s="171">
        <v>2050.75</v>
      </c>
      <c r="X110" s="171">
        <v>440913</v>
      </c>
      <c r="Y110" s="171">
        <v>175007</v>
      </c>
      <c r="Z110" s="171">
        <v>49770.5</v>
      </c>
      <c r="AA110" s="171">
        <v>582718.25</v>
      </c>
      <c r="AB110" s="171">
        <v>118268.67</v>
      </c>
      <c r="AC110" s="171">
        <v>406517.83</v>
      </c>
      <c r="AD110" s="171">
        <v>559076</v>
      </c>
      <c r="AE110" s="171">
        <v>0</v>
      </c>
      <c r="AF110" s="171">
        <v>93619.25</v>
      </c>
      <c r="AG110" s="171">
        <v>201932</v>
      </c>
      <c r="AH110" s="171">
        <v>14474</v>
      </c>
      <c r="AI110" s="171">
        <v>481958</v>
      </c>
      <c r="AJ110" s="171">
        <v>25045</v>
      </c>
      <c r="AK110" s="171">
        <v>19427</v>
      </c>
      <c r="AL110" s="171">
        <v>9128</v>
      </c>
      <c r="AM110" s="171">
        <v>36352</v>
      </c>
      <c r="AN110" s="171">
        <v>177928</v>
      </c>
      <c r="AO110" s="171">
        <v>41731</v>
      </c>
      <c r="AP110" s="171">
        <v>0</v>
      </c>
      <c r="AQ110" s="171">
        <v>191834</v>
      </c>
      <c r="AR110" s="171">
        <v>253539</v>
      </c>
      <c r="AS110" s="171">
        <v>234366.75</v>
      </c>
      <c r="AT110" s="171">
        <v>64941</v>
      </c>
      <c r="AU110" s="171">
        <v>3620</v>
      </c>
      <c r="AV110" s="171">
        <v>244099</v>
      </c>
      <c r="AW110" s="171">
        <v>109414</v>
      </c>
      <c r="AX110" s="171">
        <v>158996</v>
      </c>
      <c r="AY110" s="171">
        <v>259739</v>
      </c>
      <c r="AZ110" s="171">
        <v>0</v>
      </c>
      <c r="BA110" s="171">
        <v>31412</v>
      </c>
      <c r="BB110" s="171">
        <v>47742</v>
      </c>
      <c r="BC110" s="171">
        <v>139679</v>
      </c>
      <c r="BD110" s="171">
        <v>216665</v>
      </c>
      <c r="BE110" s="171">
        <v>221369</v>
      </c>
      <c r="BF110" s="171">
        <v>32139</v>
      </c>
      <c r="BG110" s="171">
        <v>69152</v>
      </c>
      <c r="BH110" s="171">
        <v>576820</v>
      </c>
      <c r="BI110" s="171">
        <v>72831</v>
      </c>
      <c r="BJ110" s="171">
        <v>90672</v>
      </c>
      <c r="BK110" s="171">
        <v>0</v>
      </c>
      <c r="BL110" s="171">
        <v>1488.25</v>
      </c>
      <c r="BM110" s="171">
        <v>234604.35</v>
      </c>
      <c r="BN110" s="171">
        <v>301146</v>
      </c>
      <c r="BO110" s="171">
        <v>124944</v>
      </c>
      <c r="BP110" s="171">
        <v>33478</v>
      </c>
      <c r="BQ110" s="171">
        <v>364691.35</v>
      </c>
      <c r="BR110" s="171">
        <v>471639</v>
      </c>
      <c r="BS110" s="171">
        <v>56689</v>
      </c>
      <c r="BT110" s="171">
        <v>253617</v>
      </c>
      <c r="BU110" s="171">
        <v>89132</v>
      </c>
      <c r="BV110" s="171">
        <v>81983</v>
      </c>
      <c r="BW110" s="171">
        <v>371343</v>
      </c>
      <c r="BX110" s="171">
        <v>201749.75</v>
      </c>
      <c r="BY110" s="171">
        <v>89800</v>
      </c>
      <c r="BZ110" s="171">
        <v>98185</v>
      </c>
      <c r="CA110" s="171">
        <v>107280</v>
      </c>
      <c r="CB110" s="171">
        <v>59221</v>
      </c>
      <c r="CC110" s="201">
        <f t="shared" si="10"/>
        <v>14082504.699999999</v>
      </c>
    </row>
    <row r="111" spans="1:81" s="109" customFormat="1" ht="25.5" customHeight="1">
      <c r="A111" s="136" t="s">
        <v>1459</v>
      </c>
      <c r="B111" s="280" t="s">
        <v>20</v>
      </c>
      <c r="C111" s="281" t="s">
        <v>21</v>
      </c>
      <c r="D111" s="282">
        <v>41070</v>
      </c>
      <c r="E111" s="281" t="s">
        <v>518</v>
      </c>
      <c r="F111" s="283" t="s">
        <v>526</v>
      </c>
      <c r="G111" s="284" t="s">
        <v>527</v>
      </c>
      <c r="H111" s="192">
        <v>7518785</v>
      </c>
      <c r="I111" s="171">
        <v>1980828</v>
      </c>
      <c r="J111" s="171">
        <v>1004305</v>
      </c>
      <c r="K111" s="171">
        <v>60170</v>
      </c>
      <c r="L111" s="171">
        <v>0</v>
      </c>
      <c r="M111" s="171">
        <v>0</v>
      </c>
      <c r="N111" s="171">
        <v>14060702.359999999</v>
      </c>
      <c r="O111" s="171">
        <v>2314258</v>
      </c>
      <c r="P111" s="171">
        <v>44194</v>
      </c>
      <c r="Q111" s="171">
        <v>5378746</v>
      </c>
      <c r="R111" s="171">
        <v>54612</v>
      </c>
      <c r="S111" s="171">
        <v>507945.5</v>
      </c>
      <c r="T111" s="171">
        <v>4767339.6900000004</v>
      </c>
      <c r="U111" s="171">
        <v>3077631.75</v>
      </c>
      <c r="V111" s="171">
        <v>0</v>
      </c>
      <c r="W111" s="171">
        <v>20999.599999999999</v>
      </c>
      <c r="X111" s="171">
        <v>198552.7</v>
      </c>
      <c r="Y111" s="171">
        <v>83250</v>
      </c>
      <c r="Z111" s="171">
        <v>6508774</v>
      </c>
      <c r="AA111" s="171">
        <v>1727470</v>
      </c>
      <c r="AB111" s="171">
        <v>136756</v>
      </c>
      <c r="AC111" s="171">
        <v>2738064</v>
      </c>
      <c r="AD111" s="171">
        <v>89585</v>
      </c>
      <c r="AE111" s="171">
        <v>32137.25</v>
      </c>
      <c r="AF111" s="171">
        <v>0</v>
      </c>
      <c r="AG111" s="171">
        <v>34342</v>
      </c>
      <c r="AH111" s="171">
        <v>34552</v>
      </c>
      <c r="AI111" s="171">
        <v>18917097</v>
      </c>
      <c r="AJ111" s="171">
        <v>37035</v>
      </c>
      <c r="AK111" s="171">
        <v>11154</v>
      </c>
      <c r="AL111" s="171">
        <v>104045</v>
      </c>
      <c r="AM111" s="171">
        <v>29489.5</v>
      </c>
      <c r="AN111" s="171">
        <v>79715</v>
      </c>
      <c r="AO111" s="171">
        <v>51504</v>
      </c>
      <c r="AP111" s="171">
        <v>14046</v>
      </c>
      <c r="AQ111" s="171">
        <v>187704</v>
      </c>
      <c r="AR111" s="171">
        <v>107541</v>
      </c>
      <c r="AS111" s="171">
        <v>49773.5</v>
      </c>
      <c r="AT111" s="171">
        <v>52599</v>
      </c>
      <c r="AU111" s="171">
        <v>5308217</v>
      </c>
      <c r="AV111" s="171">
        <v>92558</v>
      </c>
      <c r="AW111" s="171">
        <v>47978</v>
      </c>
      <c r="AX111" s="171">
        <v>99212</v>
      </c>
      <c r="AY111" s="171">
        <v>163235</v>
      </c>
      <c r="AZ111" s="171">
        <v>0</v>
      </c>
      <c r="BA111" s="171">
        <v>39190</v>
      </c>
      <c r="BB111" s="171">
        <v>9180802</v>
      </c>
      <c r="BC111" s="171">
        <v>84427</v>
      </c>
      <c r="BD111" s="171">
        <v>154840</v>
      </c>
      <c r="BE111" s="171">
        <v>39826</v>
      </c>
      <c r="BF111" s="171">
        <v>87763</v>
      </c>
      <c r="BG111" s="171">
        <v>140405</v>
      </c>
      <c r="BH111" s="171">
        <v>729653</v>
      </c>
      <c r="BI111" s="171">
        <v>637361</v>
      </c>
      <c r="BJ111" s="171">
        <v>78451</v>
      </c>
      <c r="BK111" s="171">
        <v>0</v>
      </c>
      <c r="BL111" s="171">
        <v>1969.25</v>
      </c>
      <c r="BM111" s="171">
        <v>7699387.1500000004</v>
      </c>
      <c r="BN111" s="171">
        <v>4614483.5599999996</v>
      </c>
      <c r="BO111" s="171">
        <v>106535</v>
      </c>
      <c r="BP111" s="171">
        <v>6836</v>
      </c>
      <c r="BQ111" s="171">
        <v>23203</v>
      </c>
      <c r="BR111" s="171">
        <v>66302</v>
      </c>
      <c r="BS111" s="171">
        <v>10905</v>
      </c>
      <c r="BT111" s="171">
        <v>8124014.75</v>
      </c>
      <c r="BU111" s="171">
        <v>153703</v>
      </c>
      <c r="BV111" s="171">
        <v>117115</v>
      </c>
      <c r="BW111" s="171">
        <v>328432</v>
      </c>
      <c r="BX111" s="171">
        <v>302939.25</v>
      </c>
      <c r="BY111" s="171">
        <v>1175348</v>
      </c>
      <c r="BZ111" s="171">
        <v>101762</v>
      </c>
      <c r="CA111" s="171">
        <v>62096</v>
      </c>
      <c r="CB111" s="171">
        <v>133994</v>
      </c>
      <c r="CC111" s="201">
        <f t="shared" si="10"/>
        <v>111928645.81</v>
      </c>
    </row>
    <row r="112" spans="1:81" s="109" customFormat="1" ht="25.5" customHeight="1">
      <c r="A112" s="136" t="s">
        <v>1458</v>
      </c>
      <c r="B112" s="280" t="s">
        <v>20</v>
      </c>
      <c r="C112" s="281" t="s">
        <v>21</v>
      </c>
      <c r="D112" s="282">
        <v>42070</v>
      </c>
      <c r="E112" s="281" t="s">
        <v>521</v>
      </c>
      <c r="F112" s="283" t="s">
        <v>528</v>
      </c>
      <c r="G112" s="284" t="s">
        <v>529</v>
      </c>
      <c r="H112" s="192">
        <v>129277</v>
      </c>
      <c r="I112" s="171">
        <v>0</v>
      </c>
      <c r="J112" s="171">
        <v>0</v>
      </c>
      <c r="K112" s="171">
        <v>0</v>
      </c>
      <c r="L112" s="171">
        <v>0</v>
      </c>
      <c r="M112" s="171">
        <v>0</v>
      </c>
      <c r="N112" s="171">
        <v>41486.5</v>
      </c>
      <c r="O112" s="171">
        <v>60</v>
      </c>
      <c r="P112" s="171">
        <v>0</v>
      </c>
      <c r="Q112" s="171">
        <v>9777.5</v>
      </c>
      <c r="R112" s="171">
        <v>525</v>
      </c>
      <c r="S112" s="171">
        <v>0</v>
      </c>
      <c r="T112" s="171">
        <v>0</v>
      </c>
      <c r="U112" s="171">
        <v>14490.5</v>
      </c>
      <c r="V112" s="171">
        <v>0</v>
      </c>
      <c r="W112" s="171">
        <v>0</v>
      </c>
      <c r="X112" s="171">
        <v>0</v>
      </c>
      <c r="Y112" s="171">
        <v>0</v>
      </c>
      <c r="Z112" s="171">
        <v>15450.25</v>
      </c>
      <c r="AA112" s="171">
        <v>2123</v>
      </c>
      <c r="AB112" s="171">
        <v>0</v>
      </c>
      <c r="AC112" s="171">
        <v>0</v>
      </c>
      <c r="AD112" s="171">
        <v>0</v>
      </c>
      <c r="AE112" s="171">
        <v>0</v>
      </c>
      <c r="AF112" s="171">
        <v>0</v>
      </c>
      <c r="AG112" s="171">
        <v>0</v>
      </c>
      <c r="AH112" s="171">
        <v>0</v>
      </c>
      <c r="AI112" s="171">
        <v>67653.5</v>
      </c>
      <c r="AJ112" s="171">
        <v>0</v>
      </c>
      <c r="AK112" s="171">
        <v>0</v>
      </c>
      <c r="AL112" s="171">
        <v>1516</v>
      </c>
      <c r="AM112" s="171">
        <v>0</v>
      </c>
      <c r="AN112" s="171">
        <v>0</v>
      </c>
      <c r="AO112" s="171">
        <v>0</v>
      </c>
      <c r="AP112" s="171">
        <v>0</v>
      </c>
      <c r="AQ112" s="171">
        <v>0</v>
      </c>
      <c r="AR112" s="171">
        <v>0</v>
      </c>
      <c r="AS112" s="171">
        <v>610</v>
      </c>
      <c r="AT112" s="171">
        <v>0</v>
      </c>
      <c r="AU112" s="171">
        <v>251059</v>
      </c>
      <c r="AV112" s="171">
        <v>24181</v>
      </c>
      <c r="AW112" s="171">
        <v>16311</v>
      </c>
      <c r="AX112" s="171">
        <v>55334</v>
      </c>
      <c r="AY112" s="171">
        <v>8099.72</v>
      </c>
      <c r="AZ112" s="171">
        <v>6909</v>
      </c>
      <c r="BA112" s="171">
        <v>50300</v>
      </c>
      <c r="BB112" s="171">
        <v>0</v>
      </c>
      <c r="BC112" s="171">
        <v>0</v>
      </c>
      <c r="BD112" s="171">
        <v>0</v>
      </c>
      <c r="BE112" s="171">
        <v>0</v>
      </c>
      <c r="BF112" s="171">
        <v>0</v>
      </c>
      <c r="BG112" s="171">
        <v>0</v>
      </c>
      <c r="BH112" s="171">
        <v>1886</v>
      </c>
      <c r="BI112" s="171">
        <v>0</v>
      </c>
      <c r="BJ112" s="171">
        <v>0</v>
      </c>
      <c r="BK112" s="171">
        <v>0</v>
      </c>
      <c r="BL112" s="171">
        <v>0</v>
      </c>
      <c r="BM112" s="171">
        <v>0</v>
      </c>
      <c r="BN112" s="171">
        <v>0</v>
      </c>
      <c r="BO112" s="171">
        <v>0</v>
      </c>
      <c r="BP112" s="171">
        <v>0</v>
      </c>
      <c r="BQ112" s="171">
        <v>0</v>
      </c>
      <c r="BR112" s="171">
        <v>0</v>
      </c>
      <c r="BS112" s="171">
        <v>0</v>
      </c>
      <c r="BT112" s="171">
        <v>38894</v>
      </c>
      <c r="BU112" s="171">
        <v>0</v>
      </c>
      <c r="BV112" s="171">
        <v>0</v>
      </c>
      <c r="BW112" s="171">
        <v>700</v>
      </c>
      <c r="BX112" s="171">
        <v>0</v>
      </c>
      <c r="BY112" s="171">
        <v>8375.25</v>
      </c>
      <c r="BZ112" s="171">
        <v>0</v>
      </c>
      <c r="CA112" s="171">
        <v>1280</v>
      </c>
      <c r="CB112" s="171">
        <v>1848</v>
      </c>
      <c r="CC112" s="201">
        <f t="shared" si="10"/>
        <v>748146.22</v>
      </c>
    </row>
    <row r="113" spans="1:81" s="109" customFormat="1" ht="25.5" customHeight="1">
      <c r="A113" s="136" t="s">
        <v>1458</v>
      </c>
      <c r="B113" s="280" t="s">
        <v>20</v>
      </c>
      <c r="C113" s="281" t="s">
        <v>21</v>
      </c>
      <c r="D113" s="282">
        <v>41070</v>
      </c>
      <c r="E113" s="281" t="s">
        <v>518</v>
      </c>
      <c r="F113" s="283" t="s">
        <v>530</v>
      </c>
      <c r="G113" s="284" t="s">
        <v>531</v>
      </c>
      <c r="H113" s="192">
        <v>540163.38</v>
      </c>
      <c r="I113" s="171">
        <v>23502</v>
      </c>
      <c r="J113" s="171">
        <v>0</v>
      </c>
      <c r="K113" s="171">
        <v>0</v>
      </c>
      <c r="L113" s="171">
        <v>0</v>
      </c>
      <c r="M113" s="171">
        <v>0</v>
      </c>
      <c r="N113" s="171">
        <v>0</v>
      </c>
      <c r="O113" s="171">
        <v>2645</v>
      </c>
      <c r="P113" s="171">
        <v>0</v>
      </c>
      <c r="Q113" s="171">
        <v>6351</v>
      </c>
      <c r="R113" s="171">
        <v>0</v>
      </c>
      <c r="S113" s="171">
        <v>0</v>
      </c>
      <c r="T113" s="171">
        <v>0</v>
      </c>
      <c r="U113" s="171">
        <v>0</v>
      </c>
      <c r="V113" s="171">
        <v>0</v>
      </c>
      <c r="W113" s="171">
        <v>0</v>
      </c>
      <c r="X113" s="171">
        <v>0</v>
      </c>
      <c r="Y113" s="171">
        <v>0</v>
      </c>
      <c r="Z113" s="171">
        <v>75029.899999999994</v>
      </c>
      <c r="AA113" s="171">
        <v>13815</v>
      </c>
      <c r="AB113" s="171">
        <v>669.25</v>
      </c>
      <c r="AC113" s="171">
        <v>0</v>
      </c>
      <c r="AD113" s="171">
        <v>0</v>
      </c>
      <c r="AE113" s="171">
        <v>0</v>
      </c>
      <c r="AF113" s="171">
        <v>0</v>
      </c>
      <c r="AG113" s="171">
        <v>0</v>
      </c>
      <c r="AH113" s="171">
        <v>0</v>
      </c>
      <c r="AI113" s="171">
        <v>531128.96</v>
      </c>
      <c r="AJ113" s="171">
        <v>17846</v>
      </c>
      <c r="AK113" s="171">
        <v>0</v>
      </c>
      <c r="AL113" s="171">
        <v>0</v>
      </c>
      <c r="AM113" s="171">
        <v>0</v>
      </c>
      <c r="AN113" s="171">
        <v>0</v>
      </c>
      <c r="AO113" s="171">
        <v>0</v>
      </c>
      <c r="AP113" s="171">
        <v>3814.13</v>
      </c>
      <c r="AQ113" s="171">
        <v>0</v>
      </c>
      <c r="AR113" s="171">
        <v>0</v>
      </c>
      <c r="AS113" s="171">
        <v>3433</v>
      </c>
      <c r="AT113" s="171">
        <v>3610</v>
      </c>
      <c r="AU113" s="171">
        <v>209501.95</v>
      </c>
      <c r="AV113" s="171">
        <v>246277.9</v>
      </c>
      <c r="AW113" s="171">
        <v>3048.27</v>
      </c>
      <c r="AX113" s="171">
        <v>17671.13</v>
      </c>
      <c r="AY113" s="171">
        <v>0</v>
      </c>
      <c r="AZ113" s="171">
        <v>0</v>
      </c>
      <c r="BA113" s="171">
        <v>12910.92</v>
      </c>
      <c r="BB113" s="171">
        <v>0</v>
      </c>
      <c r="BC113" s="171">
        <v>0</v>
      </c>
      <c r="BD113" s="171">
        <v>3092.59</v>
      </c>
      <c r="BE113" s="171">
        <v>475</v>
      </c>
      <c r="BF113" s="171">
        <v>9877</v>
      </c>
      <c r="BG113" s="171">
        <v>0</v>
      </c>
      <c r="BH113" s="171">
        <v>932</v>
      </c>
      <c r="BI113" s="171">
        <v>0</v>
      </c>
      <c r="BJ113" s="171">
        <v>0</v>
      </c>
      <c r="BK113" s="171">
        <v>0</v>
      </c>
      <c r="BL113" s="171">
        <v>0</v>
      </c>
      <c r="BM113" s="171">
        <v>0</v>
      </c>
      <c r="BN113" s="171">
        <v>0</v>
      </c>
      <c r="BO113" s="171">
        <v>0</v>
      </c>
      <c r="BP113" s="171">
        <v>0</v>
      </c>
      <c r="BQ113" s="171">
        <v>0</v>
      </c>
      <c r="BR113" s="171">
        <v>0</v>
      </c>
      <c r="BS113" s="171">
        <v>0</v>
      </c>
      <c r="BT113" s="171">
        <v>0</v>
      </c>
      <c r="BU113" s="171">
        <v>0</v>
      </c>
      <c r="BV113" s="171">
        <v>140209.13</v>
      </c>
      <c r="BW113" s="171">
        <v>0</v>
      </c>
      <c r="BX113" s="171">
        <v>0</v>
      </c>
      <c r="BY113" s="171">
        <v>2029</v>
      </c>
      <c r="BZ113" s="171">
        <v>0</v>
      </c>
      <c r="CA113" s="171">
        <v>0</v>
      </c>
      <c r="CB113" s="171">
        <v>2300</v>
      </c>
      <c r="CC113" s="201">
        <f t="shared" si="10"/>
        <v>1870332.5099999998</v>
      </c>
    </row>
    <row r="114" spans="1:81" s="109" customFormat="1" ht="25.5" customHeight="1">
      <c r="A114" s="136" t="s">
        <v>1460</v>
      </c>
      <c r="B114" s="280" t="s">
        <v>20</v>
      </c>
      <c r="C114" s="281" t="s">
        <v>21</v>
      </c>
      <c r="D114" s="282">
        <v>43050</v>
      </c>
      <c r="E114" s="281" t="s">
        <v>502</v>
      </c>
      <c r="F114" s="308" t="s">
        <v>532</v>
      </c>
      <c r="G114" s="309" t="s">
        <v>1568</v>
      </c>
      <c r="H114" s="192">
        <v>0</v>
      </c>
      <c r="I114" s="171">
        <v>0</v>
      </c>
      <c r="J114" s="171">
        <v>0</v>
      </c>
      <c r="K114" s="171">
        <v>0</v>
      </c>
      <c r="L114" s="171">
        <v>0</v>
      </c>
      <c r="M114" s="171">
        <v>0</v>
      </c>
      <c r="N114" s="171">
        <v>0</v>
      </c>
      <c r="O114" s="171">
        <v>0</v>
      </c>
      <c r="P114" s="171">
        <v>0</v>
      </c>
      <c r="Q114" s="171">
        <v>-5140</v>
      </c>
      <c r="R114" s="171">
        <v>0</v>
      </c>
      <c r="S114" s="171">
        <v>0</v>
      </c>
      <c r="T114" s="171">
        <v>30</v>
      </c>
      <c r="U114" s="171">
        <v>-958</v>
      </c>
      <c r="V114" s="171">
        <v>0</v>
      </c>
      <c r="W114" s="171">
        <v>0</v>
      </c>
      <c r="X114" s="171">
        <v>1448</v>
      </c>
      <c r="Y114" s="171">
        <v>0</v>
      </c>
      <c r="Z114" s="171">
        <v>-4686.25</v>
      </c>
      <c r="AA114" s="171">
        <v>0</v>
      </c>
      <c r="AB114" s="171">
        <v>0</v>
      </c>
      <c r="AC114" s="171">
        <v>0</v>
      </c>
      <c r="AD114" s="171">
        <v>973.75</v>
      </c>
      <c r="AE114" s="171">
        <v>0</v>
      </c>
      <c r="AF114" s="171">
        <v>0</v>
      </c>
      <c r="AG114" s="171">
        <v>0</v>
      </c>
      <c r="AH114" s="171">
        <v>0</v>
      </c>
      <c r="AI114" s="171">
        <v>-641567</v>
      </c>
      <c r="AJ114" s="171">
        <v>0</v>
      </c>
      <c r="AK114" s="171">
        <v>0</v>
      </c>
      <c r="AL114" s="171">
        <v>0</v>
      </c>
      <c r="AM114" s="171">
        <v>0</v>
      </c>
      <c r="AN114" s="171">
        <v>0</v>
      </c>
      <c r="AO114" s="171">
        <v>0</v>
      </c>
      <c r="AP114" s="171">
        <v>0</v>
      </c>
      <c r="AQ114" s="171">
        <v>-501.4</v>
      </c>
      <c r="AR114" s="171">
        <v>0</v>
      </c>
      <c r="AS114" s="171">
        <v>-27831.5</v>
      </c>
      <c r="AT114" s="171">
        <v>0</v>
      </c>
      <c r="AU114" s="171">
        <v>-105317.25</v>
      </c>
      <c r="AV114" s="171">
        <v>0</v>
      </c>
      <c r="AW114" s="171">
        <v>1037</v>
      </c>
      <c r="AX114" s="171">
        <v>0</v>
      </c>
      <c r="AY114" s="171">
        <v>7371.78</v>
      </c>
      <c r="AZ114" s="171">
        <v>-289</v>
      </c>
      <c r="BA114" s="171">
        <v>-17813</v>
      </c>
      <c r="BB114" s="171">
        <v>0</v>
      </c>
      <c r="BC114" s="171">
        <v>0</v>
      </c>
      <c r="BD114" s="171">
        <v>0</v>
      </c>
      <c r="BE114" s="171">
        <v>0</v>
      </c>
      <c r="BF114" s="171">
        <v>0</v>
      </c>
      <c r="BG114" s="171">
        <v>0</v>
      </c>
      <c r="BH114" s="171">
        <v>0</v>
      </c>
      <c r="BI114" s="171">
        <v>0</v>
      </c>
      <c r="BJ114" s="171">
        <v>0</v>
      </c>
      <c r="BK114" s="171">
        <v>0</v>
      </c>
      <c r="BL114" s="171">
        <v>0</v>
      </c>
      <c r="BM114" s="171">
        <v>-2715.98</v>
      </c>
      <c r="BN114" s="171">
        <v>0</v>
      </c>
      <c r="BO114" s="171">
        <v>0</v>
      </c>
      <c r="BP114" s="171">
        <v>0</v>
      </c>
      <c r="BQ114" s="171">
        <v>0</v>
      </c>
      <c r="BR114" s="171">
        <v>0</v>
      </c>
      <c r="BS114" s="171">
        <v>0</v>
      </c>
      <c r="BT114" s="171">
        <v>0</v>
      </c>
      <c r="BU114" s="171">
        <v>0</v>
      </c>
      <c r="BV114" s="171">
        <v>0</v>
      </c>
      <c r="BW114" s="171">
        <v>0</v>
      </c>
      <c r="BX114" s="171">
        <v>0</v>
      </c>
      <c r="BY114" s="171">
        <v>-592</v>
      </c>
      <c r="BZ114" s="171">
        <v>0</v>
      </c>
      <c r="CA114" s="171">
        <v>0</v>
      </c>
      <c r="CB114" s="171">
        <v>0</v>
      </c>
      <c r="CC114" s="201">
        <f t="shared" si="10"/>
        <v>-796550.85</v>
      </c>
    </row>
    <row r="115" spans="1:81" s="109" customFormat="1" ht="25.5" customHeight="1">
      <c r="A115" s="136" t="s">
        <v>1460</v>
      </c>
      <c r="B115" s="280" t="s">
        <v>20</v>
      </c>
      <c r="C115" s="281" t="s">
        <v>21</v>
      </c>
      <c r="D115" s="282">
        <v>43050</v>
      </c>
      <c r="E115" s="281" t="s">
        <v>502</v>
      </c>
      <c r="F115" s="308" t="s">
        <v>533</v>
      </c>
      <c r="G115" s="309" t="s">
        <v>534</v>
      </c>
      <c r="H115" s="192">
        <v>-303.55</v>
      </c>
      <c r="I115" s="192">
        <v>0</v>
      </c>
      <c r="J115" s="192">
        <v>0</v>
      </c>
      <c r="K115" s="192">
        <v>0</v>
      </c>
      <c r="L115" s="192">
        <v>0</v>
      </c>
      <c r="M115" s="192">
        <v>0</v>
      </c>
      <c r="N115" s="192">
        <v>-60443.82</v>
      </c>
      <c r="O115" s="192">
        <v>-2071.62</v>
      </c>
      <c r="P115" s="192">
        <v>0</v>
      </c>
      <c r="Q115" s="192">
        <v>-36524.550000000003</v>
      </c>
      <c r="R115" s="192">
        <v>-3783.97</v>
      </c>
      <c r="S115" s="192">
        <v>0</v>
      </c>
      <c r="T115" s="192">
        <v>0</v>
      </c>
      <c r="U115" s="192">
        <v>-116619.12</v>
      </c>
      <c r="V115" s="192">
        <v>0</v>
      </c>
      <c r="W115" s="192">
        <v>0</v>
      </c>
      <c r="X115" s="192">
        <v>0</v>
      </c>
      <c r="Y115" s="192">
        <v>0</v>
      </c>
      <c r="Z115" s="192">
        <v>0</v>
      </c>
      <c r="AA115" s="192">
        <v>-33209.4</v>
      </c>
      <c r="AB115" s="192">
        <v>-559.25</v>
      </c>
      <c r="AC115" s="192">
        <v>0</v>
      </c>
      <c r="AD115" s="192">
        <v>0</v>
      </c>
      <c r="AE115" s="192">
        <v>0</v>
      </c>
      <c r="AF115" s="192">
        <v>0</v>
      </c>
      <c r="AG115" s="192">
        <v>0</v>
      </c>
      <c r="AH115" s="192">
        <v>0</v>
      </c>
      <c r="AI115" s="192">
        <v>-611863.49</v>
      </c>
      <c r="AJ115" s="192">
        <v>0</v>
      </c>
      <c r="AK115" s="192">
        <v>0</v>
      </c>
      <c r="AL115" s="192">
        <v>0</v>
      </c>
      <c r="AM115" s="192">
        <v>0</v>
      </c>
      <c r="AN115" s="192">
        <v>0</v>
      </c>
      <c r="AO115" s="192">
        <v>0</v>
      </c>
      <c r="AP115" s="192">
        <v>0</v>
      </c>
      <c r="AQ115" s="192">
        <v>-1833.18</v>
      </c>
      <c r="AR115" s="192">
        <v>0</v>
      </c>
      <c r="AS115" s="192">
        <v>0</v>
      </c>
      <c r="AT115" s="192">
        <v>0</v>
      </c>
      <c r="AU115" s="192">
        <v>-6275.32</v>
      </c>
      <c r="AV115" s="192">
        <v>4559.5</v>
      </c>
      <c r="AW115" s="192">
        <v>0</v>
      </c>
      <c r="AX115" s="192">
        <v>-59740.9</v>
      </c>
      <c r="AY115" s="192">
        <v>0</v>
      </c>
      <c r="AZ115" s="192">
        <v>1662</v>
      </c>
      <c r="BA115" s="192">
        <v>-1251.29</v>
      </c>
      <c r="BB115" s="192">
        <v>0</v>
      </c>
      <c r="BC115" s="192">
        <v>0</v>
      </c>
      <c r="BD115" s="192">
        <v>0</v>
      </c>
      <c r="BE115" s="192">
        <v>0</v>
      </c>
      <c r="BF115" s="192">
        <v>0</v>
      </c>
      <c r="BG115" s="192">
        <v>0</v>
      </c>
      <c r="BH115" s="192">
        <v>0</v>
      </c>
      <c r="BI115" s="192">
        <v>0</v>
      </c>
      <c r="BJ115" s="192">
        <v>22490.94</v>
      </c>
      <c r="BK115" s="192">
        <v>0</v>
      </c>
      <c r="BL115" s="192">
        <v>0</v>
      </c>
      <c r="BM115" s="192">
        <v>0</v>
      </c>
      <c r="BN115" s="192">
        <v>0</v>
      </c>
      <c r="BO115" s="192">
        <v>0</v>
      </c>
      <c r="BP115" s="192">
        <v>0</v>
      </c>
      <c r="BQ115" s="192">
        <v>0</v>
      </c>
      <c r="BR115" s="192">
        <v>0</v>
      </c>
      <c r="BS115" s="192">
        <v>0</v>
      </c>
      <c r="BT115" s="192">
        <v>-24954.32</v>
      </c>
      <c r="BU115" s="192">
        <v>0</v>
      </c>
      <c r="BV115" s="192">
        <v>0</v>
      </c>
      <c r="BW115" s="192">
        <v>-9119.14</v>
      </c>
      <c r="BX115" s="192">
        <v>0</v>
      </c>
      <c r="BY115" s="192">
        <v>0</v>
      </c>
      <c r="BZ115" s="192">
        <v>0</v>
      </c>
      <c r="CA115" s="192">
        <v>0</v>
      </c>
      <c r="CB115" s="192">
        <v>0</v>
      </c>
      <c r="CC115" s="201">
        <f t="shared" si="10"/>
        <v>-939840.4800000001</v>
      </c>
    </row>
    <row r="116" spans="1:81" s="109" customFormat="1" ht="25.5" customHeight="1">
      <c r="A116" s="136" t="s">
        <v>1460</v>
      </c>
      <c r="B116" s="280" t="s">
        <v>20</v>
      </c>
      <c r="C116" s="281" t="s">
        <v>21</v>
      </c>
      <c r="D116" s="282">
        <v>43050</v>
      </c>
      <c r="E116" s="281" t="s">
        <v>502</v>
      </c>
      <c r="F116" s="308" t="s">
        <v>535</v>
      </c>
      <c r="G116" s="309" t="s">
        <v>536</v>
      </c>
      <c r="H116" s="192">
        <v>0</v>
      </c>
      <c r="I116" s="192">
        <v>0</v>
      </c>
      <c r="J116" s="192">
        <v>0</v>
      </c>
      <c r="K116" s="192">
        <v>0</v>
      </c>
      <c r="L116" s="192">
        <v>0</v>
      </c>
      <c r="M116" s="192">
        <v>0</v>
      </c>
      <c r="N116" s="192">
        <v>39738.5</v>
      </c>
      <c r="O116" s="192">
        <v>1158.08</v>
      </c>
      <c r="P116" s="192">
        <v>0</v>
      </c>
      <c r="Q116" s="192">
        <v>62238.61</v>
      </c>
      <c r="R116" s="192">
        <v>1711.08</v>
      </c>
      <c r="S116" s="192">
        <v>0</v>
      </c>
      <c r="T116" s="192">
        <v>0</v>
      </c>
      <c r="U116" s="192">
        <v>0</v>
      </c>
      <c r="V116" s="192">
        <v>0</v>
      </c>
      <c r="W116" s="192">
        <v>0</v>
      </c>
      <c r="X116" s="192">
        <v>0</v>
      </c>
      <c r="Y116" s="192">
        <v>0</v>
      </c>
      <c r="Z116" s="192">
        <v>0</v>
      </c>
      <c r="AA116" s="192">
        <v>1085</v>
      </c>
      <c r="AB116" s="192">
        <v>0</v>
      </c>
      <c r="AC116" s="192">
        <v>0</v>
      </c>
      <c r="AD116" s="192">
        <v>2787</v>
      </c>
      <c r="AE116" s="192">
        <v>0</v>
      </c>
      <c r="AF116" s="192">
        <v>0</v>
      </c>
      <c r="AG116" s="192">
        <v>0</v>
      </c>
      <c r="AH116" s="192">
        <v>0</v>
      </c>
      <c r="AI116" s="192">
        <v>224650.39</v>
      </c>
      <c r="AJ116" s="192">
        <v>0</v>
      </c>
      <c r="AK116" s="192">
        <v>0</v>
      </c>
      <c r="AL116" s="192">
        <v>0</v>
      </c>
      <c r="AM116" s="192">
        <v>0</v>
      </c>
      <c r="AN116" s="192">
        <v>2129.56</v>
      </c>
      <c r="AO116" s="192">
        <v>0</v>
      </c>
      <c r="AP116" s="192">
        <v>0</v>
      </c>
      <c r="AQ116" s="192">
        <v>0</v>
      </c>
      <c r="AR116" s="192">
        <v>0</v>
      </c>
      <c r="AS116" s="192">
        <v>0</v>
      </c>
      <c r="AT116" s="192">
        <v>0</v>
      </c>
      <c r="AU116" s="192">
        <v>0</v>
      </c>
      <c r="AV116" s="192">
        <v>111905.25</v>
      </c>
      <c r="AW116" s="192">
        <v>0</v>
      </c>
      <c r="AX116" s="192">
        <v>34744.28</v>
      </c>
      <c r="AY116" s="192">
        <v>0</v>
      </c>
      <c r="AZ116" s="192">
        <v>0</v>
      </c>
      <c r="BA116" s="192">
        <v>8581.2900000000009</v>
      </c>
      <c r="BB116" s="192">
        <v>0</v>
      </c>
      <c r="BC116" s="192">
        <v>0</v>
      </c>
      <c r="BD116" s="192">
        <v>0</v>
      </c>
      <c r="BE116" s="192">
        <v>0</v>
      </c>
      <c r="BF116" s="192">
        <v>0</v>
      </c>
      <c r="BG116" s="192">
        <v>0</v>
      </c>
      <c r="BH116" s="192">
        <v>0</v>
      </c>
      <c r="BI116" s="192">
        <v>0</v>
      </c>
      <c r="BJ116" s="192">
        <v>0</v>
      </c>
      <c r="BK116" s="192">
        <v>0</v>
      </c>
      <c r="BL116" s="192">
        <v>0</v>
      </c>
      <c r="BM116" s="192">
        <v>0</v>
      </c>
      <c r="BN116" s="192">
        <v>0</v>
      </c>
      <c r="BO116" s="192">
        <v>0</v>
      </c>
      <c r="BP116" s="192">
        <v>0</v>
      </c>
      <c r="BQ116" s="192">
        <v>0</v>
      </c>
      <c r="BR116" s="192">
        <v>0</v>
      </c>
      <c r="BS116" s="192">
        <v>0</v>
      </c>
      <c r="BT116" s="192">
        <v>0</v>
      </c>
      <c r="BU116" s="192">
        <v>7530.18</v>
      </c>
      <c r="BV116" s="192">
        <v>8406.0400000000009</v>
      </c>
      <c r="BW116" s="192">
        <v>0</v>
      </c>
      <c r="BX116" s="192">
        <v>0</v>
      </c>
      <c r="BY116" s="192">
        <v>0</v>
      </c>
      <c r="BZ116" s="192">
        <v>0</v>
      </c>
      <c r="CA116" s="192">
        <v>0</v>
      </c>
      <c r="CB116" s="192">
        <v>0</v>
      </c>
      <c r="CC116" s="201">
        <f t="shared" si="10"/>
        <v>506665.25999999995</v>
      </c>
    </row>
    <row r="117" spans="1:81" s="109" customFormat="1" ht="25.5" customHeight="1">
      <c r="A117" s="136" t="s">
        <v>1458</v>
      </c>
      <c r="B117" s="280" t="s">
        <v>20</v>
      </c>
      <c r="C117" s="281" t="s">
        <v>21</v>
      </c>
      <c r="D117" s="282">
        <v>43050</v>
      </c>
      <c r="E117" s="281" t="s">
        <v>502</v>
      </c>
      <c r="F117" s="308" t="s">
        <v>537</v>
      </c>
      <c r="G117" s="309" t="s">
        <v>538</v>
      </c>
      <c r="H117" s="192">
        <v>429879</v>
      </c>
      <c r="I117" s="192">
        <v>14322.25</v>
      </c>
      <c r="J117" s="192">
        <v>50844</v>
      </c>
      <c r="K117" s="192">
        <v>0</v>
      </c>
      <c r="L117" s="192">
        <v>0</v>
      </c>
      <c r="M117" s="192">
        <v>0</v>
      </c>
      <c r="N117" s="192">
        <v>145097.25</v>
      </c>
      <c r="O117" s="192">
        <v>23001.75</v>
      </c>
      <c r="P117" s="192">
        <v>948</v>
      </c>
      <c r="Q117" s="192">
        <v>88915.25</v>
      </c>
      <c r="R117" s="192">
        <v>41352</v>
      </c>
      <c r="S117" s="192">
        <v>2867</v>
      </c>
      <c r="T117" s="192">
        <v>64610</v>
      </c>
      <c r="U117" s="192">
        <v>30064</v>
      </c>
      <c r="V117" s="192">
        <v>0</v>
      </c>
      <c r="W117" s="192">
        <v>0</v>
      </c>
      <c r="X117" s="192">
        <v>0</v>
      </c>
      <c r="Y117" s="192">
        <v>3824</v>
      </c>
      <c r="Z117" s="192">
        <v>245431.75</v>
      </c>
      <c r="AA117" s="192">
        <v>43536</v>
      </c>
      <c r="AB117" s="192">
        <v>15331.25</v>
      </c>
      <c r="AC117" s="192">
        <v>30210</v>
      </c>
      <c r="AD117" s="192">
        <v>4091</v>
      </c>
      <c r="AE117" s="192">
        <v>42525.32</v>
      </c>
      <c r="AF117" s="192">
        <v>6555.75</v>
      </c>
      <c r="AG117" s="192">
        <v>0</v>
      </c>
      <c r="AH117" s="192">
        <v>1367</v>
      </c>
      <c r="AI117" s="192">
        <v>519217.5</v>
      </c>
      <c r="AJ117" s="192">
        <v>0</v>
      </c>
      <c r="AK117" s="192">
        <v>50</v>
      </c>
      <c r="AL117" s="192">
        <v>4222</v>
      </c>
      <c r="AM117" s="192">
        <v>0</v>
      </c>
      <c r="AN117" s="192">
        <v>25930</v>
      </c>
      <c r="AO117" s="192">
        <v>0</v>
      </c>
      <c r="AP117" s="192">
        <v>9779</v>
      </c>
      <c r="AQ117" s="192">
        <v>6640</v>
      </c>
      <c r="AR117" s="192">
        <v>3769</v>
      </c>
      <c r="AS117" s="192">
        <v>31629.5</v>
      </c>
      <c r="AT117" s="192">
        <v>0</v>
      </c>
      <c r="AU117" s="192">
        <v>504776.5</v>
      </c>
      <c r="AV117" s="192">
        <v>921862</v>
      </c>
      <c r="AW117" s="192">
        <v>21042</v>
      </c>
      <c r="AX117" s="192">
        <v>217876</v>
      </c>
      <c r="AY117" s="192">
        <v>27845</v>
      </c>
      <c r="AZ117" s="192">
        <v>8879</v>
      </c>
      <c r="BA117" s="192">
        <v>29688</v>
      </c>
      <c r="BB117" s="192">
        <v>0</v>
      </c>
      <c r="BC117" s="192">
        <v>10016</v>
      </c>
      <c r="BD117" s="192">
        <v>12380</v>
      </c>
      <c r="BE117" s="192">
        <v>0</v>
      </c>
      <c r="BF117" s="192">
        <v>55430</v>
      </c>
      <c r="BG117" s="192">
        <v>21477</v>
      </c>
      <c r="BH117" s="192">
        <v>10279</v>
      </c>
      <c r="BI117" s="192">
        <v>25059.84</v>
      </c>
      <c r="BJ117" s="192">
        <v>28251</v>
      </c>
      <c r="BK117" s="192">
        <v>0</v>
      </c>
      <c r="BL117" s="192">
        <v>0</v>
      </c>
      <c r="BM117" s="192">
        <v>22672</v>
      </c>
      <c r="BN117" s="192">
        <v>14676.38</v>
      </c>
      <c r="BO117" s="192">
        <v>0</v>
      </c>
      <c r="BP117" s="192">
        <v>0</v>
      </c>
      <c r="BQ117" s="192">
        <v>0</v>
      </c>
      <c r="BR117" s="192">
        <v>0</v>
      </c>
      <c r="BS117" s="192">
        <v>0</v>
      </c>
      <c r="BT117" s="192">
        <v>3907</v>
      </c>
      <c r="BU117" s="192">
        <v>22822</v>
      </c>
      <c r="BV117" s="192">
        <v>0</v>
      </c>
      <c r="BW117" s="192">
        <v>9305.75</v>
      </c>
      <c r="BX117" s="192">
        <v>0</v>
      </c>
      <c r="BY117" s="192">
        <v>295236</v>
      </c>
      <c r="BZ117" s="192">
        <v>0</v>
      </c>
      <c r="CA117" s="192">
        <v>7.78</v>
      </c>
      <c r="CB117" s="192">
        <v>48801</v>
      </c>
      <c r="CC117" s="201">
        <f t="shared" si="10"/>
        <v>4198298.82</v>
      </c>
    </row>
    <row r="118" spans="1:81" s="109" customFormat="1" ht="25.5" customHeight="1">
      <c r="A118" s="136" t="s">
        <v>1459</v>
      </c>
      <c r="B118" s="280" t="s">
        <v>20</v>
      </c>
      <c r="C118" s="281" t="s">
        <v>21</v>
      </c>
      <c r="D118" s="282"/>
      <c r="E118" s="281"/>
      <c r="F118" s="310" t="s">
        <v>539</v>
      </c>
      <c r="G118" s="311" t="s">
        <v>540</v>
      </c>
      <c r="H118" s="192">
        <v>328841.8</v>
      </c>
      <c r="I118" s="171">
        <v>8974.25</v>
      </c>
      <c r="J118" s="171">
        <v>0</v>
      </c>
      <c r="K118" s="171">
        <v>0</v>
      </c>
      <c r="L118" s="171">
        <v>0</v>
      </c>
      <c r="M118" s="171">
        <v>0</v>
      </c>
      <c r="N118" s="171">
        <v>1152267.25</v>
      </c>
      <c r="O118" s="171">
        <v>34824</v>
      </c>
      <c r="P118" s="171">
        <v>0</v>
      </c>
      <c r="Q118" s="171">
        <v>238919.39</v>
      </c>
      <c r="R118" s="171">
        <v>23575</v>
      </c>
      <c r="S118" s="171">
        <v>0</v>
      </c>
      <c r="T118" s="171">
        <v>0</v>
      </c>
      <c r="U118" s="171">
        <v>556986.75</v>
      </c>
      <c r="V118" s="171">
        <v>0</v>
      </c>
      <c r="W118" s="171">
        <v>0</v>
      </c>
      <c r="X118" s="171">
        <v>0</v>
      </c>
      <c r="Y118" s="171">
        <v>0</v>
      </c>
      <c r="Z118" s="171">
        <v>169077.11</v>
      </c>
      <c r="AA118" s="171">
        <v>188768.44</v>
      </c>
      <c r="AB118" s="171">
        <v>4223</v>
      </c>
      <c r="AC118" s="171">
        <v>7398</v>
      </c>
      <c r="AD118" s="171">
        <v>0</v>
      </c>
      <c r="AE118" s="171">
        <v>7042</v>
      </c>
      <c r="AF118" s="171">
        <v>0</v>
      </c>
      <c r="AG118" s="171">
        <v>0</v>
      </c>
      <c r="AH118" s="171">
        <v>0</v>
      </c>
      <c r="AI118" s="171">
        <v>939473.5</v>
      </c>
      <c r="AJ118" s="171">
        <v>22188</v>
      </c>
      <c r="AK118" s="171">
        <v>0</v>
      </c>
      <c r="AL118" s="171">
        <v>10602</v>
      </c>
      <c r="AM118" s="171">
        <v>0</v>
      </c>
      <c r="AN118" s="171">
        <v>27401</v>
      </c>
      <c r="AO118" s="171">
        <v>23583.360000000001</v>
      </c>
      <c r="AP118" s="171">
        <v>0</v>
      </c>
      <c r="AQ118" s="171">
        <v>5353.5</v>
      </c>
      <c r="AR118" s="171">
        <v>0</v>
      </c>
      <c r="AS118" s="171">
        <v>0</v>
      </c>
      <c r="AT118" s="171">
        <v>0</v>
      </c>
      <c r="AU118" s="171">
        <v>907647.89</v>
      </c>
      <c r="AV118" s="171">
        <v>338978.27</v>
      </c>
      <c r="AW118" s="171">
        <v>1956</v>
      </c>
      <c r="AX118" s="171">
        <v>56953</v>
      </c>
      <c r="AY118" s="171">
        <v>14558</v>
      </c>
      <c r="AZ118" s="171">
        <v>5328</v>
      </c>
      <c r="BA118" s="171">
        <v>51357.52</v>
      </c>
      <c r="BB118" s="171">
        <v>129778.56</v>
      </c>
      <c r="BC118" s="171">
        <v>4715</v>
      </c>
      <c r="BD118" s="171">
        <v>0</v>
      </c>
      <c r="BE118" s="171">
        <v>5945.28</v>
      </c>
      <c r="BF118" s="171">
        <v>76070</v>
      </c>
      <c r="BG118" s="171">
        <v>0</v>
      </c>
      <c r="BH118" s="171">
        <v>0</v>
      </c>
      <c r="BI118" s="171">
        <v>0</v>
      </c>
      <c r="BJ118" s="171">
        <v>5893</v>
      </c>
      <c r="BK118" s="171">
        <v>0</v>
      </c>
      <c r="BL118" s="171">
        <v>0</v>
      </c>
      <c r="BM118" s="171">
        <v>178894.43</v>
      </c>
      <c r="BN118" s="171">
        <v>0</v>
      </c>
      <c r="BO118" s="171">
        <v>0</v>
      </c>
      <c r="BP118" s="171">
        <v>0</v>
      </c>
      <c r="BQ118" s="171">
        <v>0</v>
      </c>
      <c r="BR118" s="171">
        <v>0</v>
      </c>
      <c r="BS118" s="171">
        <v>0</v>
      </c>
      <c r="BT118" s="171">
        <v>466476</v>
      </c>
      <c r="BU118" s="171">
        <v>15974.6</v>
      </c>
      <c r="BV118" s="171">
        <v>8962</v>
      </c>
      <c r="BW118" s="171">
        <v>10354.5</v>
      </c>
      <c r="BX118" s="171">
        <v>0</v>
      </c>
      <c r="BY118" s="171">
        <v>228404</v>
      </c>
      <c r="BZ118" s="171">
        <v>0</v>
      </c>
      <c r="CA118" s="171">
        <v>24708</v>
      </c>
      <c r="CB118" s="171">
        <v>0</v>
      </c>
      <c r="CC118" s="201">
        <f t="shared" si="10"/>
        <v>6282452.3999999985</v>
      </c>
    </row>
    <row r="119" spans="1:81" s="109" customFormat="1" ht="25.5" customHeight="1">
      <c r="A119" s="136" t="s">
        <v>1460</v>
      </c>
      <c r="B119" s="280" t="s">
        <v>20</v>
      </c>
      <c r="C119" s="281" t="s">
        <v>21</v>
      </c>
      <c r="D119" s="282"/>
      <c r="E119" s="281"/>
      <c r="F119" s="310" t="s">
        <v>541</v>
      </c>
      <c r="G119" s="311" t="s">
        <v>542</v>
      </c>
      <c r="H119" s="192">
        <v>0</v>
      </c>
      <c r="I119" s="171">
        <v>0</v>
      </c>
      <c r="J119" s="171">
        <v>0</v>
      </c>
      <c r="K119" s="171">
        <v>0</v>
      </c>
      <c r="L119" s="171">
        <v>0</v>
      </c>
      <c r="M119" s="171">
        <v>0</v>
      </c>
      <c r="N119" s="171">
        <v>0</v>
      </c>
      <c r="O119" s="171">
        <v>0</v>
      </c>
      <c r="P119" s="171">
        <v>0</v>
      </c>
      <c r="Q119" s="171">
        <v>-88915.25</v>
      </c>
      <c r="R119" s="171">
        <v>-41352</v>
      </c>
      <c r="S119" s="171">
        <v>-2867</v>
      </c>
      <c r="T119" s="171">
        <v>-64610</v>
      </c>
      <c r="U119" s="171">
        <v>-27584</v>
      </c>
      <c r="V119" s="171">
        <v>0</v>
      </c>
      <c r="W119" s="171">
        <v>0</v>
      </c>
      <c r="X119" s="171">
        <v>0</v>
      </c>
      <c r="Y119" s="171">
        <v>0</v>
      </c>
      <c r="Z119" s="171">
        <v>-211009.55</v>
      </c>
      <c r="AA119" s="171">
        <v>-18465</v>
      </c>
      <c r="AB119" s="171">
        <v>-10947.05</v>
      </c>
      <c r="AC119" s="171">
        <v>0</v>
      </c>
      <c r="AD119" s="171">
        <v>0</v>
      </c>
      <c r="AE119" s="171">
        <v>0</v>
      </c>
      <c r="AF119" s="171">
        <v>0</v>
      </c>
      <c r="AG119" s="171">
        <v>0</v>
      </c>
      <c r="AH119" s="171">
        <v>0</v>
      </c>
      <c r="AI119" s="171">
        <v>0</v>
      </c>
      <c r="AJ119" s="171">
        <v>0</v>
      </c>
      <c r="AK119" s="171">
        <v>0</v>
      </c>
      <c r="AL119" s="171">
        <v>-5738</v>
      </c>
      <c r="AM119" s="171">
        <v>0</v>
      </c>
      <c r="AN119" s="171">
        <v>0</v>
      </c>
      <c r="AO119" s="171">
        <v>0</v>
      </c>
      <c r="AP119" s="171">
        <v>-9779</v>
      </c>
      <c r="AQ119" s="171">
        <v>-3303</v>
      </c>
      <c r="AR119" s="171">
        <v>0</v>
      </c>
      <c r="AS119" s="171">
        <v>-4408</v>
      </c>
      <c r="AT119" s="171">
        <v>0</v>
      </c>
      <c r="AU119" s="171">
        <v>0</v>
      </c>
      <c r="AV119" s="171">
        <v>-921862</v>
      </c>
      <c r="AW119" s="171">
        <v>-21042</v>
      </c>
      <c r="AX119" s="171">
        <v>-202378</v>
      </c>
      <c r="AY119" s="171">
        <v>0</v>
      </c>
      <c r="AZ119" s="171">
        <v>-8879</v>
      </c>
      <c r="BA119" s="171">
        <v>-29688</v>
      </c>
      <c r="BB119" s="171">
        <v>0</v>
      </c>
      <c r="BC119" s="171">
        <v>0</v>
      </c>
      <c r="BD119" s="171">
        <v>-12380</v>
      </c>
      <c r="BE119" s="171">
        <v>0</v>
      </c>
      <c r="BF119" s="171">
        <v>0</v>
      </c>
      <c r="BG119" s="171">
        <v>0</v>
      </c>
      <c r="BH119" s="171">
        <v>0</v>
      </c>
      <c r="BI119" s="171">
        <v>-1329</v>
      </c>
      <c r="BJ119" s="171">
        <v>-9328.3700000000008</v>
      </c>
      <c r="BK119" s="171">
        <v>0</v>
      </c>
      <c r="BL119" s="171">
        <v>0</v>
      </c>
      <c r="BM119" s="171">
        <v>-7349.5</v>
      </c>
      <c r="BN119" s="171">
        <v>0</v>
      </c>
      <c r="BO119" s="171">
        <v>0</v>
      </c>
      <c r="BP119" s="171">
        <v>0</v>
      </c>
      <c r="BQ119" s="171">
        <v>0</v>
      </c>
      <c r="BR119" s="171">
        <v>0</v>
      </c>
      <c r="BS119" s="171">
        <v>0</v>
      </c>
      <c r="BT119" s="171">
        <v>0</v>
      </c>
      <c r="BU119" s="171">
        <v>-3983.2</v>
      </c>
      <c r="BV119" s="171">
        <v>0</v>
      </c>
      <c r="BW119" s="171">
        <v>-6525.75</v>
      </c>
      <c r="BX119" s="171">
        <v>0</v>
      </c>
      <c r="BY119" s="171">
        <v>0</v>
      </c>
      <c r="BZ119" s="171">
        <v>0</v>
      </c>
      <c r="CA119" s="171">
        <v>0</v>
      </c>
      <c r="CB119" s="171">
        <v>0</v>
      </c>
      <c r="CC119" s="201">
        <f t="shared" si="10"/>
        <v>-1713722.6700000002</v>
      </c>
    </row>
    <row r="120" spans="1:81" s="109" customFormat="1" ht="25.5" customHeight="1">
      <c r="A120" s="136" t="s">
        <v>1460</v>
      </c>
      <c r="B120" s="280" t="s">
        <v>20</v>
      </c>
      <c r="C120" s="281" t="s">
        <v>21</v>
      </c>
      <c r="D120" s="282"/>
      <c r="E120" s="281"/>
      <c r="F120" s="304" t="s">
        <v>543</v>
      </c>
      <c r="G120" s="305" t="s">
        <v>544</v>
      </c>
      <c r="H120" s="192">
        <v>0</v>
      </c>
      <c r="I120" s="192">
        <v>0</v>
      </c>
      <c r="J120" s="192">
        <v>10112.5</v>
      </c>
      <c r="K120" s="192">
        <v>127495.09</v>
      </c>
      <c r="L120" s="192">
        <v>113241.29</v>
      </c>
      <c r="M120" s="192">
        <v>0</v>
      </c>
      <c r="N120" s="192">
        <v>0</v>
      </c>
      <c r="O120" s="192">
        <v>86547.76</v>
      </c>
      <c r="P120" s="192">
        <v>0</v>
      </c>
      <c r="Q120" s="192">
        <v>0</v>
      </c>
      <c r="R120" s="192">
        <v>0</v>
      </c>
      <c r="S120" s="192">
        <v>0</v>
      </c>
      <c r="T120" s="192">
        <v>0</v>
      </c>
      <c r="U120" s="192">
        <v>0</v>
      </c>
      <c r="V120" s="192">
        <v>0</v>
      </c>
      <c r="W120" s="192">
        <v>0</v>
      </c>
      <c r="X120" s="192">
        <v>0</v>
      </c>
      <c r="Y120" s="192">
        <v>5428.61</v>
      </c>
      <c r="Z120" s="192">
        <v>216949.87</v>
      </c>
      <c r="AA120" s="192">
        <v>-22195.88</v>
      </c>
      <c r="AB120" s="192">
        <v>281.25</v>
      </c>
      <c r="AC120" s="192">
        <v>0</v>
      </c>
      <c r="AD120" s="192">
        <v>86052.44</v>
      </c>
      <c r="AE120" s="192">
        <v>0</v>
      </c>
      <c r="AF120" s="192">
        <v>26367.599999999999</v>
      </c>
      <c r="AG120" s="192">
        <v>0</v>
      </c>
      <c r="AH120" s="192">
        <v>0</v>
      </c>
      <c r="AI120" s="192">
        <v>0</v>
      </c>
      <c r="AJ120" s="192">
        <v>0</v>
      </c>
      <c r="AK120" s="192">
        <v>4328.42</v>
      </c>
      <c r="AL120" s="192">
        <v>11065.92</v>
      </c>
      <c r="AM120" s="192">
        <v>0</v>
      </c>
      <c r="AN120" s="192">
        <v>139915.48000000001</v>
      </c>
      <c r="AO120" s="192">
        <v>13959.32</v>
      </c>
      <c r="AP120" s="192">
        <v>0</v>
      </c>
      <c r="AQ120" s="192">
        <v>0</v>
      </c>
      <c r="AR120" s="192">
        <v>42296.74</v>
      </c>
      <c r="AS120" s="192">
        <v>0</v>
      </c>
      <c r="AT120" s="192">
        <v>2148.39</v>
      </c>
      <c r="AU120" s="192">
        <v>847194.97</v>
      </c>
      <c r="AV120" s="192">
        <v>1486734.87</v>
      </c>
      <c r="AW120" s="192">
        <v>57233.2</v>
      </c>
      <c r="AX120" s="192">
        <v>521974.74</v>
      </c>
      <c r="AY120" s="192">
        <v>0</v>
      </c>
      <c r="AZ120" s="192">
        <v>0</v>
      </c>
      <c r="BA120" s="192">
        <v>87013.07</v>
      </c>
      <c r="BB120" s="192">
        <v>0</v>
      </c>
      <c r="BC120" s="192">
        <v>0</v>
      </c>
      <c r="BD120" s="192">
        <v>0</v>
      </c>
      <c r="BE120" s="192">
        <v>35673.800000000003</v>
      </c>
      <c r="BF120" s="192">
        <v>-13241.84</v>
      </c>
      <c r="BG120" s="192">
        <v>0</v>
      </c>
      <c r="BH120" s="192">
        <v>0</v>
      </c>
      <c r="BI120" s="192">
        <v>0</v>
      </c>
      <c r="BJ120" s="192">
        <v>0</v>
      </c>
      <c r="BK120" s="192">
        <v>0</v>
      </c>
      <c r="BL120" s="192">
        <v>0</v>
      </c>
      <c r="BM120" s="192">
        <v>27422.51</v>
      </c>
      <c r="BN120" s="192">
        <v>48392.29</v>
      </c>
      <c r="BO120" s="192">
        <v>6979.66</v>
      </c>
      <c r="BP120" s="192">
        <v>10236.83</v>
      </c>
      <c r="BQ120" s="192">
        <v>0</v>
      </c>
      <c r="BR120" s="192">
        <v>0</v>
      </c>
      <c r="BS120" s="192">
        <v>0</v>
      </c>
      <c r="BT120" s="192">
        <v>0</v>
      </c>
      <c r="BU120" s="192">
        <v>0</v>
      </c>
      <c r="BV120" s="192">
        <v>0</v>
      </c>
      <c r="BW120" s="192">
        <v>44681.68</v>
      </c>
      <c r="BX120" s="192">
        <v>13959.32</v>
      </c>
      <c r="BY120" s="192">
        <v>0</v>
      </c>
      <c r="BZ120" s="192">
        <v>0</v>
      </c>
      <c r="CA120" s="192">
        <v>0</v>
      </c>
      <c r="CB120" s="192">
        <v>0</v>
      </c>
      <c r="CC120" s="201">
        <f t="shared" si="10"/>
        <v>4038249.9</v>
      </c>
    </row>
    <row r="121" spans="1:81" s="109" customFormat="1" ht="25.5" customHeight="1">
      <c r="A121" s="136" t="s">
        <v>1460</v>
      </c>
      <c r="B121" s="280" t="s">
        <v>20</v>
      </c>
      <c r="C121" s="281" t="s">
        <v>21</v>
      </c>
      <c r="D121" s="282"/>
      <c r="E121" s="281"/>
      <c r="F121" s="304" t="s">
        <v>545</v>
      </c>
      <c r="G121" s="305" t="s">
        <v>546</v>
      </c>
      <c r="H121" s="192">
        <v>0</v>
      </c>
      <c r="I121" s="192">
        <v>100</v>
      </c>
      <c r="J121" s="192">
        <v>0</v>
      </c>
      <c r="K121" s="192">
        <v>0</v>
      </c>
      <c r="L121" s="192">
        <v>0</v>
      </c>
      <c r="M121" s="192">
        <v>7360</v>
      </c>
      <c r="N121" s="192">
        <v>0</v>
      </c>
      <c r="O121" s="192">
        <v>0</v>
      </c>
      <c r="P121" s="192">
        <v>0</v>
      </c>
      <c r="Q121" s="192">
        <v>0</v>
      </c>
      <c r="R121" s="192">
        <v>0</v>
      </c>
      <c r="S121" s="192">
        <v>0</v>
      </c>
      <c r="T121" s="192">
        <v>9250</v>
      </c>
      <c r="U121" s="192">
        <v>0</v>
      </c>
      <c r="V121" s="192">
        <v>0</v>
      </c>
      <c r="W121" s="192">
        <v>0</v>
      </c>
      <c r="X121" s="192">
        <v>0</v>
      </c>
      <c r="Y121" s="192">
        <v>0</v>
      </c>
      <c r="Z121" s="192">
        <v>0</v>
      </c>
      <c r="AA121" s="192">
        <v>0</v>
      </c>
      <c r="AB121" s="192">
        <v>0</v>
      </c>
      <c r="AC121" s="192">
        <v>0</v>
      </c>
      <c r="AD121" s="192">
        <v>0</v>
      </c>
      <c r="AE121" s="192">
        <v>0</v>
      </c>
      <c r="AF121" s="192">
        <v>0</v>
      </c>
      <c r="AG121" s="192">
        <v>0</v>
      </c>
      <c r="AH121" s="192">
        <v>0</v>
      </c>
      <c r="AI121" s="192">
        <v>192280.3</v>
      </c>
      <c r="AJ121" s="192">
        <v>0</v>
      </c>
      <c r="AK121" s="192">
        <v>0</v>
      </c>
      <c r="AL121" s="192">
        <v>0</v>
      </c>
      <c r="AM121" s="192">
        <v>0</v>
      </c>
      <c r="AN121" s="192">
        <v>0</v>
      </c>
      <c r="AO121" s="192">
        <v>0</v>
      </c>
      <c r="AP121" s="192">
        <v>0</v>
      </c>
      <c r="AQ121" s="192">
        <v>0</v>
      </c>
      <c r="AR121" s="192">
        <v>0</v>
      </c>
      <c r="AS121" s="192">
        <v>0</v>
      </c>
      <c r="AT121" s="192">
        <v>0</v>
      </c>
      <c r="AU121" s="192">
        <v>0</v>
      </c>
      <c r="AV121" s="192">
        <v>0</v>
      </c>
      <c r="AW121" s="192">
        <v>0</v>
      </c>
      <c r="AX121" s="192">
        <v>0</v>
      </c>
      <c r="AY121" s="192">
        <v>0</v>
      </c>
      <c r="AZ121" s="192">
        <v>0</v>
      </c>
      <c r="BA121" s="192">
        <v>0</v>
      </c>
      <c r="BB121" s="192">
        <v>0</v>
      </c>
      <c r="BC121" s="192">
        <v>0</v>
      </c>
      <c r="BD121" s="192">
        <v>0</v>
      </c>
      <c r="BE121" s="192">
        <v>0</v>
      </c>
      <c r="BF121" s="192">
        <v>0</v>
      </c>
      <c r="BG121" s="192">
        <v>0</v>
      </c>
      <c r="BH121" s="192">
        <v>0</v>
      </c>
      <c r="BI121" s="192">
        <v>0</v>
      </c>
      <c r="BJ121" s="192">
        <v>0</v>
      </c>
      <c r="BK121" s="192">
        <v>0</v>
      </c>
      <c r="BL121" s="192">
        <v>0</v>
      </c>
      <c r="BM121" s="192">
        <v>132497.29</v>
      </c>
      <c r="BN121" s="192">
        <v>0</v>
      </c>
      <c r="BO121" s="192">
        <v>0</v>
      </c>
      <c r="BP121" s="192">
        <v>0</v>
      </c>
      <c r="BQ121" s="192">
        <v>0</v>
      </c>
      <c r="BR121" s="192">
        <v>0</v>
      </c>
      <c r="BS121" s="192">
        <v>0</v>
      </c>
      <c r="BT121" s="192">
        <v>341008.2</v>
      </c>
      <c r="BU121" s="192">
        <v>0</v>
      </c>
      <c r="BV121" s="192">
        <v>0</v>
      </c>
      <c r="BW121" s="192">
        <v>0</v>
      </c>
      <c r="BX121" s="192">
        <v>0</v>
      </c>
      <c r="BY121" s="192">
        <v>0</v>
      </c>
      <c r="BZ121" s="192">
        <v>0</v>
      </c>
      <c r="CA121" s="192">
        <v>0</v>
      </c>
      <c r="CB121" s="192">
        <v>330</v>
      </c>
      <c r="CC121" s="201">
        <f t="shared" si="10"/>
        <v>682825.79</v>
      </c>
    </row>
    <row r="122" spans="1:81" s="109" customFormat="1" ht="25.5" customHeight="1">
      <c r="A122" s="136" t="s">
        <v>1460</v>
      </c>
      <c r="B122" s="280" t="s">
        <v>20</v>
      </c>
      <c r="C122" s="281" t="s">
        <v>21</v>
      </c>
      <c r="D122" s="282">
        <v>43050</v>
      </c>
      <c r="E122" s="281" t="s">
        <v>502</v>
      </c>
      <c r="F122" s="283" t="s">
        <v>547</v>
      </c>
      <c r="G122" s="284" t="s">
        <v>548</v>
      </c>
      <c r="H122" s="192">
        <v>0</v>
      </c>
      <c r="I122" s="171">
        <v>0</v>
      </c>
      <c r="J122" s="171">
        <v>0</v>
      </c>
      <c r="K122" s="171">
        <v>0</v>
      </c>
      <c r="L122" s="171">
        <v>0</v>
      </c>
      <c r="M122" s="171">
        <v>0</v>
      </c>
      <c r="N122" s="171">
        <v>0</v>
      </c>
      <c r="O122" s="171">
        <v>0</v>
      </c>
      <c r="P122" s="171">
        <v>0</v>
      </c>
      <c r="Q122" s="171">
        <v>0</v>
      </c>
      <c r="R122" s="171">
        <v>0</v>
      </c>
      <c r="S122" s="171">
        <v>0</v>
      </c>
      <c r="T122" s="171">
        <v>1000</v>
      </c>
      <c r="U122" s="171">
        <v>0</v>
      </c>
      <c r="V122" s="171">
        <v>0</v>
      </c>
      <c r="W122" s="171">
        <v>0</v>
      </c>
      <c r="X122" s="171">
        <v>0</v>
      </c>
      <c r="Y122" s="171">
        <v>0</v>
      </c>
      <c r="Z122" s="171">
        <v>10470</v>
      </c>
      <c r="AA122" s="171">
        <v>2080</v>
      </c>
      <c r="AB122" s="171">
        <v>0</v>
      </c>
      <c r="AC122" s="171">
        <v>0</v>
      </c>
      <c r="AD122" s="171">
        <v>0</v>
      </c>
      <c r="AE122" s="171">
        <v>0</v>
      </c>
      <c r="AF122" s="171">
        <v>0</v>
      </c>
      <c r="AG122" s="171">
        <v>0</v>
      </c>
      <c r="AH122" s="171">
        <v>0</v>
      </c>
      <c r="AI122" s="171">
        <v>0</v>
      </c>
      <c r="AJ122" s="171">
        <v>0</v>
      </c>
      <c r="AK122" s="171">
        <v>0</v>
      </c>
      <c r="AL122" s="171">
        <v>0</v>
      </c>
      <c r="AM122" s="171">
        <v>0</v>
      </c>
      <c r="AN122" s="171">
        <v>0</v>
      </c>
      <c r="AO122" s="171">
        <v>0</v>
      </c>
      <c r="AP122" s="171">
        <v>0</v>
      </c>
      <c r="AQ122" s="171">
        <v>0</v>
      </c>
      <c r="AR122" s="171">
        <v>0</v>
      </c>
      <c r="AS122" s="171">
        <v>0</v>
      </c>
      <c r="AT122" s="171">
        <v>0</v>
      </c>
      <c r="AU122" s="171">
        <v>0</v>
      </c>
      <c r="AV122" s="171">
        <v>0</v>
      </c>
      <c r="AW122" s="171">
        <v>0</v>
      </c>
      <c r="AX122" s="171">
        <v>0</v>
      </c>
      <c r="AY122" s="171">
        <v>0</v>
      </c>
      <c r="AZ122" s="171">
        <v>0</v>
      </c>
      <c r="BA122" s="171">
        <v>0</v>
      </c>
      <c r="BB122" s="171">
        <v>0</v>
      </c>
      <c r="BC122" s="171">
        <v>0</v>
      </c>
      <c r="BD122" s="171">
        <v>0</v>
      </c>
      <c r="BE122" s="171">
        <v>0</v>
      </c>
      <c r="BF122" s="171">
        <v>0</v>
      </c>
      <c r="BG122" s="171">
        <v>0</v>
      </c>
      <c r="BH122" s="171">
        <v>0</v>
      </c>
      <c r="BI122" s="171">
        <v>0</v>
      </c>
      <c r="BJ122" s="171">
        <v>0</v>
      </c>
      <c r="BK122" s="171">
        <v>0</v>
      </c>
      <c r="BL122" s="171">
        <v>0</v>
      </c>
      <c r="BM122" s="171">
        <v>0</v>
      </c>
      <c r="BN122" s="171">
        <v>0</v>
      </c>
      <c r="BO122" s="171">
        <v>0</v>
      </c>
      <c r="BP122" s="171">
        <v>0</v>
      </c>
      <c r="BQ122" s="171">
        <v>0</v>
      </c>
      <c r="BR122" s="171">
        <v>0</v>
      </c>
      <c r="BS122" s="171">
        <v>0</v>
      </c>
      <c r="BT122" s="171">
        <v>30474</v>
      </c>
      <c r="BU122" s="171">
        <v>0</v>
      </c>
      <c r="BV122" s="171">
        <v>0</v>
      </c>
      <c r="BW122" s="171">
        <v>0</v>
      </c>
      <c r="BX122" s="171">
        <v>0</v>
      </c>
      <c r="BY122" s="171">
        <v>0</v>
      </c>
      <c r="BZ122" s="171">
        <v>0</v>
      </c>
      <c r="CA122" s="171">
        <v>0</v>
      </c>
      <c r="CB122" s="171">
        <v>0</v>
      </c>
      <c r="CC122" s="201">
        <f t="shared" si="10"/>
        <v>44024</v>
      </c>
    </row>
    <row r="123" spans="1:81" s="299" customFormat="1" ht="25.5" customHeight="1">
      <c r="A123" s="298"/>
      <c r="B123" s="521" t="s">
        <v>549</v>
      </c>
      <c r="C123" s="522"/>
      <c r="D123" s="522"/>
      <c r="E123" s="522"/>
      <c r="F123" s="522"/>
      <c r="G123" s="523"/>
      <c r="H123" s="194">
        <f>SUM(H100:H122)</f>
        <v>96507340.099999994</v>
      </c>
      <c r="I123" s="194">
        <f t="shared" ref="I123:BT123" si="17">SUM(I100:I122)</f>
        <v>26836780.259999998</v>
      </c>
      <c r="J123" s="194">
        <f t="shared" si="17"/>
        <v>34127629.43</v>
      </c>
      <c r="K123" s="194">
        <f t="shared" si="17"/>
        <v>7935337.0899999999</v>
      </c>
      <c r="L123" s="194">
        <f t="shared" si="17"/>
        <v>3096933.09</v>
      </c>
      <c r="M123" s="194">
        <f t="shared" si="17"/>
        <v>845618.97000000009</v>
      </c>
      <c r="N123" s="194">
        <f t="shared" si="17"/>
        <v>113699436.96000001</v>
      </c>
      <c r="O123" s="194">
        <f t="shared" si="17"/>
        <v>28962480.09</v>
      </c>
      <c r="P123" s="194">
        <f t="shared" si="17"/>
        <v>3608252.77</v>
      </c>
      <c r="Q123" s="194">
        <f t="shared" si="17"/>
        <v>48822743.350000001</v>
      </c>
      <c r="R123" s="194">
        <f t="shared" si="17"/>
        <v>3114007.46</v>
      </c>
      <c r="S123" s="194">
        <f t="shared" si="17"/>
        <v>8515591.6400000006</v>
      </c>
      <c r="T123" s="194">
        <f t="shared" si="17"/>
        <v>34335415.469999999</v>
      </c>
      <c r="U123" s="194">
        <f t="shared" si="17"/>
        <v>30875006</v>
      </c>
      <c r="V123" s="194">
        <f t="shared" si="17"/>
        <v>346350</v>
      </c>
      <c r="W123" s="194">
        <f t="shared" si="17"/>
        <v>3184487.99</v>
      </c>
      <c r="X123" s="194">
        <f t="shared" si="17"/>
        <v>4425179.2600000007</v>
      </c>
      <c r="Y123" s="194">
        <f t="shared" si="17"/>
        <v>2522984.61</v>
      </c>
      <c r="Z123" s="194">
        <f t="shared" si="17"/>
        <v>97765914.76000002</v>
      </c>
      <c r="AA123" s="194">
        <f t="shared" si="17"/>
        <v>13789100.1</v>
      </c>
      <c r="AB123" s="194">
        <f t="shared" si="17"/>
        <v>3636457.52</v>
      </c>
      <c r="AC123" s="194">
        <f t="shared" si="17"/>
        <v>26212906.229999997</v>
      </c>
      <c r="AD123" s="194">
        <f t="shared" si="17"/>
        <v>3845061.79</v>
      </c>
      <c r="AE123" s="194">
        <f t="shared" si="17"/>
        <v>4361894.49</v>
      </c>
      <c r="AF123" s="194">
        <f t="shared" si="17"/>
        <v>6928920.25</v>
      </c>
      <c r="AG123" s="194">
        <f t="shared" si="17"/>
        <v>1566585</v>
      </c>
      <c r="AH123" s="194">
        <f t="shared" si="17"/>
        <v>3505478</v>
      </c>
      <c r="AI123" s="194">
        <f t="shared" si="17"/>
        <v>91183819.710000008</v>
      </c>
      <c r="AJ123" s="194">
        <f t="shared" si="17"/>
        <v>2788947</v>
      </c>
      <c r="AK123" s="194">
        <f t="shared" si="17"/>
        <v>1737712.54</v>
      </c>
      <c r="AL123" s="194">
        <f t="shared" si="17"/>
        <v>1730293.92</v>
      </c>
      <c r="AM123" s="194">
        <f t="shared" si="17"/>
        <v>1096889.46</v>
      </c>
      <c r="AN123" s="194">
        <f t="shared" si="17"/>
        <v>3900107.7199999997</v>
      </c>
      <c r="AO123" s="194">
        <f t="shared" si="17"/>
        <v>2611004.6799999997</v>
      </c>
      <c r="AP123" s="194">
        <f t="shared" si="17"/>
        <v>2037073.13</v>
      </c>
      <c r="AQ123" s="194">
        <f t="shared" si="17"/>
        <v>7795487.0800000001</v>
      </c>
      <c r="AR123" s="194">
        <f t="shared" si="17"/>
        <v>1636985.81</v>
      </c>
      <c r="AS123" s="194">
        <f t="shared" si="17"/>
        <v>1438172</v>
      </c>
      <c r="AT123" s="194">
        <f t="shared" si="17"/>
        <v>2774954.39</v>
      </c>
      <c r="AU123" s="194">
        <f t="shared" si="17"/>
        <v>38277374.200000003</v>
      </c>
      <c r="AV123" s="194">
        <f t="shared" si="17"/>
        <v>5807696.79</v>
      </c>
      <c r="AW123" s="194">
        <f t="shared" si="17"/>
        <v>2709394.47</v>
      </c>
      <c r="AX123" s="194">
        <f t="shared" si="17"/>
        <v>2535942.25</v>
      </c>
      <c r="AY123" s="194">
        <f t="shared" si="17"/>
        <v>2307011.5</v>
      </c>
      <c r="AZ123" s="194">
        <f t="shared" si="17"/>
        <v>458664.5</v>
      </c>
      <c r="BA123" s="194">
        <f t="shared" si="17"/>
        <v>2078808.51</v>
      </c>
      <c r="BB123" s="194">
        <f t="shared" si="17"/>
        <v>89640725.469999999</v>
      </c>
      <c r="BC123" s="194">
        <f t="shared" si="17"/>
        <v>1956341</v>
      </c>
      <c r="BD123" s="194">
        <f t="shared" si="17"/>
        <v>6393938.0899999999</v>
      </c>
      <c r="BE123" s="194">
        <f t="shared" si="17"/>
        <v>5933512.71</v>
      </c>
      <c r="BF123" s="194">
        <f t="shared" si="17"/>
        <v>9285367.1600000001</v>
      </c>
      <c r="BG123" s="194">
        <f t="shared" si="17"/>
        <v>5274580.5</v>
      </c>
      <c r="BH123" s="194">
        <f t="shared" si="17"/>
        <v>16702251</v>
      </c>
      <c r="BI123" s="194">
        <f t="shared" si="17"/>
        <v>7818168.8399999999</v>
      </c>
      <c r="BJ123" s="194">
        <f t="shared" si="17"/>
        <v>3289384.82</v>
      </c>
      <c r="BK123" s="194">
        <f t="shared" si="17"/>
        <v>510866</v>
      </c>
      <c r="BL123" s="194">
        <f t="shared" si="17"/>
        <v>390270.75</v>
      </c>
      <c r="BM123" s="194">
        <f t="shared" si="17"/>
        <v>96680783.640000015</v>
      </c>
      <c r="BN123" s="194">
        <f t="shared" si="17"/>
        <v>18914839.209999997</v>
      </c>
      <c r="BO123" s="194">
        <f t="shared" si="17"/>
        <v>3409793.74</v>
      </c>
      <c r="BP123" s="194">
        <f t="shared" si="17"/>
        <v>1067347.83</v>
      </c>
      <c r="BQ123" s="194">
        <f t="shared" si="17"/>
        <v>2064549.35</v>
      </c>
      <c r="BR123" s="194">
        <f t="shared" si="17"/>
        <v>5129712.21</v>
      </c>
      <c r="BS123" s="194">
        <f t="shared" si="17"/>
        <v>1192315.5</v>
      </c>
      <c r="BT123" s="194">
        <f t="shared" si="17"/>
        <v>45275305.039999999</v>
      </c>
      <c r="BU123" s="194">
        <f t="shared" ref="BU123:CB123" si="18">SUM(BU100:BU122)</f>
        <v>1972807.1600000001</v>
      </c>
      <c r="BV123" s="194">
        <f t="shared" si="18"/>
        <v>3469778.99</v>
      </c>
      <c r="BW123" s="194">
        <f t="shared" si="18"/>
        <v>4607376.6000000006</v>
      </c>
      <c r="BX123" s="194">
        <f t="shared" si="18"/>
        <v>4611385.9700000007</v>
      </c>
      <c r="BY123" s="194">
        <f t="shared" si="18"/>
        <v>19716830.82</v>
      </c>
      <c r="BZ123" s="194">
        <f t="shared" si="18"/>
        <v>1950495.0899999999</v>
      </c>
      <c r="CA123" s="194">
        <f t="shared" si="18"/>
        <v>1214238.28</v>
      </c>
      <c r="CB123" s="194">
        <f t="shared" si="18"/>
        <v>1521011.34</v>
      </c>
      <c r="CC123" s="194">
        <f>SUM(CC100:CC122)</f>
        <v>1148274209.45</v>
      </c>
    </row>
    <row r="124" spans="1:81" s="109" customFormat="1" ht="25.5" customHeight="1">
      <c r="A124" s="136" t="s">
        <v>1460</v>
      </c>
      <c r="B124" s="280" t="s">
        <v>22</v>
      </c>
      <c r="C124" s="281" t="s">
        <v>23</v>
      </c>
      <c r="D124" s="282">
        <v>45100</v>
      </c>
      <c r="E124" s="281" t="s">
        <v>23</v>
      </c>
      <c r="F124" s="283" t="s">
        <v>550</v>
      </c>
      <c r="G124" s="284" t="s">
        <v>551</v>
      </c>
      <c r="H124" s="192">
        <v>156831225.69</v>
      </c>
      <c r="I124" s="171">
        <v>42577535.229999997</v>
      </c>
      <c r="J124" s="171">
        <v>48604373.82</v>
      </c>
      <c r="K124" s="171">
        <v>28242957.09</v>
      </c>
      <c r="L124" s="171">
        <v>19478542.579999998</v>
      </c>
      <c r="M124" s="171">
        <v>7853778.1900000004</v>
      </c>
      <c r="N124" s="171">
        <v>271403383.27999997</v>
      </c>
      <c r="O124" s="171">
        <v>35992487</v>
      </c>
      <c r="P124" s="171">
        <v>13990753.34</v>
      </c>
      <c r="Q124" s="171">
        <v>81852755.049999997</v>
      </c>
      <c r="R124" s="171">
        <v>14158135.15</v>
      </c>
      <c r="S124" s="171">
        <v>28082052.77</v>
      </c>
      <c r="T124" s="171">
        <v>53050630.100000001</v>
      </c>
      <c r="U124" s="171">
        <v>49110461.350000001</v>
      </c>
      <c r="V124" s="171">
        <v>5949021.5999999996</v>
      </c>
      <c r="W124" s="171">
        <v>24723691.649999999</v>
      </c>
      <c r="X124" s="171">
        <v>19130975.969999999</v>
      </c>
      <c r="Y124" s="171">
        <v>6949800</v>
      </c>
      <c r="Z124" s="171">
        <v>178469897.78</v>
      </c>
      <c r="AA124" s="171">
        <v>42831436.020000003</v>
      </c>
      <c r="AB124" s="171">
        <v>24702455.800000001</v>
      </c>
      <c r="AC124" s="171">
        <v>54413901.039999999</v>
      </c>
      <c r="AD124" s="171">
        <v>16956896.079999998</v>
      </c>
      <c r="AE124" s="171">
        <v>27309643.489999998</v>
      </c>
      <c r="AF124" s="171">
        <v>17511610</v>
      </c>
      <c r="AG124" s="171">
        <v>9173672.9299999997</v>
      </c>
      <c r="AH124" s="171">
        <v>7049890.5</v>
      </c>
      <c r="AI124" s="171">
        <v>236609728.86000001</v>
      </c>
      <c r="AJ124" s="171">
        <v>16489155.789999999</v>
      </c>
      <c r="AK124" s="171">
        <v>11828859.939999999</v>
      </c>
      <c r="AL124" s="171">
        <v>12258591.369999999</v>
      </c>
      <c r="AM124" s="171">
        <v>11374632.26</v>
      </c>
      <c r="AN124" s="171">
        <v>18153159.969999999</v>
      </c>
      <c r="AO124" s="171">
        <v>13227552.1</v>
      </c>
      <c r="AP124" s="171">
        <v>13254330.65</v>
      </c>
      <c r="AQ124" s="171">
        <v>20401970</v>
      </c>
      <c r="AR124" s="171">
        <v>10663533.869999999</v>
      </c>
      <c r="AS124" s="171">
        <v>12663512.91</v>
      </c>
      <c r="AT124" s="171">
        <v>12706487.279999999</v>
      </c>
      <c r="AU124" s="171">
        <v>104077785.81999999</v>
      </c>
      <c r="AV124" s="171">
        <v>15241145.16</v>
      </c>
      <c r="AW124" s="171">
        <v>14949173.869999999</v>
      </c>
      <c r="AX124" s="171">
        <v>14130146.84</v>
      </c>
      <c r="AY124" s="171">
        <v>13912531</v>
      </c>
      <c r="AZ124" s="171">
        <v>4005408.78</v>
      </c>
      <c r="BA124" s="171">
        <v>6850521.6100000003</v>
      </c>
      <c r="BB124" s="171">
        <v>178053424.55000001</v>
      </c>
      <c r="BC124" s="171">
        <v>13706100.640000001</v>
      </c>
      <c r="BD124" s="171">
        <v>19129057.739999998</v>
      </c>
      <c r="BE124" s="171">
        <v>27611145.66</v>
      </c>
      <c r="BF124" s="171">
        <v>31018592.149999999</v>
      </c>
      <c r="BG124" s="171">
        <v>20319542.34</v>
      </c>
      <c r="BH124" s="171">
        <v>31866936.119899999</v>
      </c>
      <c r="BI124" s="171">
        <v>31224699.57</v>
      </c>
      <c r="BJ124" s="171">
        <v>14928492</v>
      </c>
      <c r="BK124" s="171">
        <v>8688383.8000000007</v>
      </c>
      <c r="BL124" s="171">
        <v>5217537.58</v>
      </c>
      <c r="BM124" s="171">
        <v>158051658.71000001</v>
      </c>
      <c r="BN124" s="171">
        <v>46809522.960000001</v>
      </c>
      <c r="BO124" s="171">
        <v>16803803.890000001</v>
      </c>
      <c r="BP124" s="171">
        <v>13262564.550000001</v>
      </c>
      <c r="BQ124" s="171">
        <v>18420294.420000002</v>
      </c>
      <c r="BR124" s="171">
        <v>23209524.350000001</v>
      </c>
      <c r="BS124" s="171">
        <v>11614162.09</v>
      </c>
      <c r="BT124" s="171">
        <v>93125527.230000004</v>
      </c>
      <c r="BU124" s="171">
        <v>12983498.550000001</v>
      </c>
      <c r="BV124" s="171">
        <v>12917194.68</v>
      </c>
      <c r="BW124" s="171">
        <v>21363650.789999999</v>
      </c>
      <c r="BX124" s="171">
        <v>23104532.100000001</v>
      </c>
      <c r="BY124" s="171">
        <v>41013079.439999998</v>
      </c>
      <c r="BZ124" s="171">
        <v>14411613.880000001</v>
      </c>
      <c r="CA124" s="171">
        <v>5541770</v>
      </c>
      <c r="CB124" s="171">
        <v>6059252.2599999998</v>
      </c>
      <c r="CC124" s="201">
        <f t="shared" si="10"/>
        <v>2749655753.6299005</v>
      </c>
    </row>
    <row r="125" spans="1:81" s="299" customFormat="1" ht="25.5" customHeight="1">
      <c r="A125" s="298"/>
      <c r="B125" s="521" t="s">
        <v>552</v>
      </c>
      <c r="C125" s="522"/>
      <c r="D125" s="522"/>
      <c r="E125" s="522"/>
      <c r="F125" s="522"/>
      <c r="G125" s="523"/>
      <c r="H125" s="194">
        <f>SUM(H124)</f>
        <v>156831225.69</v>
      </c>
      <c r="I125" s="194">
        <f t="shared" ref="I125:BT125" si="19">SUM(I124)</f>
        <v>42577535.229999997</v>
      </c>
      <c r="J125" s="194">
        <f t="shared" si="19"/>
        <v>48604373.82</v>
      </c>
      <c r="K125" s="194">
        <f t="shared" si="19"/>
        <v>28242957.09</v>
      </c>
      <c r="L125" s="194">
        <f t="shared" si="19"/>
        <v>19478542.579999998</v>
      </c>
      <c r="M125" s="194">
        <f t="shared" si="19"/>
        <v>7853778.1900000004</v>
      </c>
      <c r="N125" s="194">
        <f t="shared" si="19"/>
        <v>271403383.27999997</v>
      </c>
      <c r="O125" s="194">
        <f t="shared" si="19"/>
        <v>35992487</v>
      </c>
      <c r="P125" s="194">
        <f t="shared" si="19"/>
        <v>13990753.34</v>
      </c>
      <c r="Q125" s="194">
        <f t="shared" si="19"/>
        <v>81852755.049999997</v>
      </c>
      <c r="R125" s="194">
        <f t="shared" si="19"/>
        <v>14158135.15</v>
      </c>
      <c r="S125" s="194">
        <f t="shared" si="19"/>
        <v>28082052.77</v>
      </c>
      <c r="T125" s="194">
        <f t="shared" si="19"/>
        <v>53050630.100000001</v>
      </c>
      <c r="U125" s="194">
        <f t="shared" si="19"/>
        <v>49110461.350000001</v>
      </c>
      <c r="V125" s="194">
        <f t="shared" si="19"/>
        <v>5949021.5999999996</v>
      </c>
      <c r="W125" s="194">
        <f t="shared" si="19"/>
        <v>24723691.649999999</v>
      </c>
      <c r="X125" s="194">
        <f t="shared" si="19"/>
        <v>19130975.969999999</v>
      </c>
      <c r="Y125" s="194">
        <f t="shared" si="19"/>
        <v>6949800</v>
      </c>
      <c r="Z125" s="194">
        <f t="shared" si="19"/>
        <v>178469897.78</v>
      </c>
      <c r="AA125" s="194">
        <f t="shared" si="19"/>
        <v>42831436.020000003</v>
      </c>
      <c r="AB125" s="194">
        <f t="shared" si="19"/>
        <v>24702455.800000001</v>
      </c>
      <c r="AC125" s="194">
        <f t="shared" si="19"/>
        <v>54413901.039999999</v>
      </c>
      <c r="AD125" s="194">
        <f t="shared" si="19"/>
        <v>16956896.079999998</v>
      </c>
      <c r="AE125" s="194">
        <f t="shared" si="19"/>
        <v>27309643.489999998</v>
      </c>
      <c r="AF125" s="194">
        <f t="shared" si="19"/>
        <v>17511610</v>
      </c>
      <c r="AG125" s="194">
        <f t="shared" si="19"/>
        <v>9173672.9299999997</v>
      </c>
      <c r="AH125" s="194">
        <f t="shared" si="19"/>
        <v>7049890.5</v>
      </c>
      <c r="AI125" s="194">
        <f t="shared" si="19"/>
        <v>236609728.86000001</v>
      </c>
      <c r="AJ125" s="194">
        <f t="shared" si="19"/>
        <v>16489155.789999999</v>
      </c>
      <c r="AK125" s="194">
        <f t="shared" si="19"/>
        <v>11828859.939999999</v>
      </c>
      <c r="AL125" s="194">
        <f t="shared" si="19"/>
        <v>12258591.369999999</v>
      </c>
      <c r="AM125" s="194">
        <f t="shared" si="19"/>
        <v>11374632.26</v>
      </c>
      <c r="AN125" s="194">
        <f t="shared" si="19"/>
        <v>18153159.969999999</v>
      </c>
      <c r="AO125" s="194">
        <f t="shared" si="19"/>
        <v>13227552.1</v>
      </c>
      <c r="AP125" s="194">
        <f t="shared" si="19"/>
        <v>13254330.65</v>
      </c>
      <c r="AQ125" s="194">
        <f t="shared" si="19"/>
        <v>20401970</v>
      </c>
      <c r="AR125" s="194">
        <f t="shared" si="19"/>
        <v>10663533.869999999</v>
      </c>
      <c r="AS125" s="194">
        <f t="shared" si="19"/>
        <v>12663512.91</v>
      </c>
      <c r="AT125" s="194">
        <f t="shared" si="19"/>
        <v>12706487.279999999</v>
      </c>
      <c r="AU125" s="194">
        <f t="shared" si="19"/>
        <v>104077785.81999999</v>
      </c>
      <c r="AV125" s="194">
        <f t="shared" si="19"/>
        <v>15241145.16</v>
      </c>
      <c r="AW125" s="194">
        <f t="shared" si="19"/>
        <v>14949173.869999999</v>
      </c>
      <c r="AX125" s="194">
        <f t="shared" si="19"/>
        <v>14130146.84</v>
      </c>
      <c r="AY125" s="194">
        <f t="shared" si="19"/>
        <v>13912531</v>
      </c>
      <c r="AZ125" s="194">
        <f t="shared" si="19"/>
        <v>4005408.78</v>
      </c>
      <c r="BA125" s="194">
        <f t="shared" si="19"/>
        <v>6850521.6100000003</v>
      </c>
      <c r="BB125" s="194">
        <f t="shared" si="19"/>
        <v>178053424.55000001</v>
      </c>
      <c r="BC125" s="194">
        <f t="shared" si="19"/>
        <v>13706100.640000001</v>
      </c>
      <c r="BD125" s="194">
        <f t="shared" si="19"/>
        <v>19129057.739999998</v>
      </c>
      <c r="BE125" s="194">
        <f t="shared" si="19"/>
        <v>27611145.66</v>
      </c>
      <c r="BF125" s="194">
        <f t="shared" si="19"/>
        <v>31018592.149999999</v>
      </c>
      <c r="BG125" s="194">
        <f t="shared" si="19"/>
        <v>20319542.34</v>
      </c>
      <c r="BH125" s="194">
        <f t="shared" si="19"/>
        <v>31866936.119899999</v>
      </c>
      <c r="BI125" s="194">
        <f t="shared" si="19"/>
        <v>31224699.57</v>
      </c>
      <c r="BJ125" s="194">
        <f t="shared" si="19"/>
        <v>14928492</v>
      </c>
      <c r="BK125" s="194">
        <f t="shared" si="19"/>
        <v>8688383.8000000007</v>
      </c>
      <c r="BL125" s="194">
        <f t="shared" si="19"/>
        <v>5217537.58</v>
      </c>
      <c r="BM125" s="194">
        <f t="shared" si="19"/>
        <v>158051658.71000001</v>
      </c>
      <c r="BN125" s="194">
        <f t="shared" si="19"/>
        <v>46809522.960000001</v>
      </c>
      <c r="BO125" s="194">
        <f t="shared" si="19"/>
        <v>16803803.890000001</v>
      </c>
      <c r="BP125" s="194">
        <f t="shared" si="19"/>
        <v>13262564.550000001</v>
      </c>
      <c r="BQ125" s="194">
        <f t="shared" si="19"/>
        <v>18420294.420000002</v>
      </c>
      <c r="BR125" s="194">
        <f t="shared" si="19"/>
        <v>23209524.350000001</v>
      </c>
      <c r="BS125" s="194">
        <f t="shared" si="19"/>
        <v>11614162.09</v>
      </c>
      <c r="BT125" s="194">
        <f t="shared" si="19"/>
        <v>93125527.230000004</v>
      </c>
      <c r="BU125" s="194">
        <f t="shared" ref="BU125:CB125" si="20">SUM(BU124)</f>
        <v>12983498.550000001</v>
      </c>
      <c r="BV125" s="194">
        <f t="shared" si="20"/>
        <v>12917194.68</v>
      </c>
      <c r="BW125" s="194">
        <f t="shared" si="20"/>
        <v>21363650.789999999</v>
      </c>
      <c r="BX125" s="194">
        <f t="shared" si="20"/>
        <v>23104532.100000001</v>
      </c>
      <c r="BY125" s="194">
        <f t="shared" si="20"/>
        <v>41013079.439999998</v>
      </c>
      <c r="BZ125" s="194">
        <f t="shared" si="20"/>
        <v>14411613.880000001</v>
      </c>
      <c r="CA125" s="194">
        <f t="shared" si="20"/>
        <v>5541770</v>
      </c>
      <c r="CB125" s="194">
        <f t="shared" si="20"/>
        <v>6059252.2599999998</v>
      </c>
      <c r="CC125" s="194">
        <f>SUM(CC124)</f>
        <v>2749655753.6299005</v>
      </c>
    </row>
    <row r="126" spans="1:81" s="109" customFormat="1" ht="25.5" customHeight="1">
      <c r="A126" s="136" t="s">
        <v>1460</v>
      </c>
      <c r="B126" s="280" t="s">
        <v>24</v>
      </c>
      <c r="C126" s="281" t="s">
        <v>25</v>
      </c>
      <c r="D126" s="282">
        <v>45110</v>
      </c>
      <c r="E126" s="281" t="s">
        <v>25</v>
      </c>
      <c r="F126" s="283" t="s">
        <v>553</v>
      </c>
      <c r="G126" s="284" t="s">
        <v>554</v>
      </c>
      <c r="H126" s="192">
        <v>0</v>
      </c>
      <c r="I126" s="192">
        <v>0</v>
      </c>
      <c r="J126" s="192">
        <v>0</v>
      </c>
      <c r="K126" s="192">
        <v>0</v>
      </c>
      <c r="L126" s="192">
        <v>0</v>
      </c>
      <c r="M126" s="192">
        <v>0</v>
      </c>
      <c r="N126" s="192">
        <v>0</v>
      </c>
      <c r="O126" s="192">
        <v>0</v>
      </c>
      <c r="P126" s="192">
        <v>0</v>
      </c>
      <c r="Q126" s="192">
        <v>0</v>
      </c>
      <c r="R126" s="192">
        <v>0</v>
      </c>
      <c r="S126" s="192">
        <v>0</v>
      </c>
      <c r="T126" s="192">
        <v>0</v>
      </c>
      <c r="U126" s="192">
        <v>0</v>
      </c>
      <c r="V126" s="192">
        <v>0</v>
      </c>
      <c r="W126" s="192">
        <v>0</v>
      </c>
      <c r="X126" s="192">
        <v>0</v>
      </c>
      <c r="Y126" s="192">
        <v>0</v>
      </c>
      <c r="Z126" s="192">
        <v>0</v>
      </c>
      <c r="AA126" s="192">
        <v>0</v>
      </c>
      <c r="AB126" s="192">
        <v>0</v>
      </c>
      <c r="AC126" s="192">
        <v>0</v>
      </c>
      <c r="AD126" s="192">
        <v>0</v>
      </c>
      <c r="AE126" s="192">
        <v>0</v>
      </c>
      <c r="AF126" s="192">
        <v>0</v>
      </c>
      <c r="AG126" s="192">
        <v>0</v>
      </c>
      <c r="AH126" s="192">
        <v>0</v>
      </c>
      <c r="AI126" s="192">
        <v>0</v>
      </c>
      <c r="AJ126" s="192">
        <v>0</v>
      </c>
      <c r="AK126" s="192">
        <v>0</v>
      </c>
      <c r="AL126" s="192">
        <v>0</v>
      </c>
      <c r="AM126" s="192">
        <v>0</v>
      </c>
      <c r="AN126" s="192">
        <v>0</v>
      </c>
      <c r="AO126" s="192">
        <v>0</v>
      </c>
      <c r="AP126" s="192">
        <v>0</v>
      </c>
      <c r="AQ126" s="192">
        <v>0</v>
      </c>
      <c r="AR126" s="192">
        <v>0</v>
      </c>
      <c r="AS126" s="192">
        <v>0</v>
      </c>
      <c r="AT126" s="192">
        <v>0</v>
      </c>
      <c r="AU126" s="192">
        <v>1690786</v>
      </c>
      <c r="AV126" s="192">
        <v>0</v>
      </c>
      <c r="AW126" s="192">
        <v>0</v>
      </c>
      <c r="AX126" s="192">
        <v>0</v>
      </c>
      <c r="AY126" s="192">
        <v>0</v>
      </c>
      <c r="AZ126" s="192">
        <v>0</v>
      </c>
      <c r="BA126" s="192">
        <v>0</v>
      </c>
      <c r="BB126" s="192">
        <v>311578.90000000002</v>
      </c>
      <c r="BC126" s="192">
        <v>0</v>
      </c>
      <c r="BD126" s="192">
        <v>0</v>
      </c>
      <c r="BE126" s="192">
        <v>0</v>
      </c>
      <c r="BF126" s="192">
        <v>0</v>
      </c>
      <c r="BG126" s="192">
        <v>0</v>
      </c>
      <c r="BH126" s="192">
        <v>0</v>
      </c>
      <c r="BI126" s="192">
        <v>0</v>
      </c>
      <c r="BJ126" s="192">
        <v>0</v>
      </c>
      <c r="BK126" s="192">
        <v>0</v>
      </c>
      <c r="BL126" s="192">
        <v>0</v>
      </c>
      <c r="BM126" s="192">
        <v>976962.44</v>
      </c>
      <c r="BN126" s="192">
        <v>0</v>
      </c>
      <c r="BO126" s="192">
        <v>0</v>
      </c>
      <c r="BP126" s="192">
        <v>0</v>
      </c>
      <c r="BQ126" s="192">
        <v>0</v>
      </c>
      <c r="BR126" s="192">
        <v>0</v>
      </c>
      <c r="BS126" s="192">
        <v>0</v>
      </c>
      <c r="BT126" s="192">
        <v>0</v>
      </c>
      <c r="BU126" s="192">
        <v>0</v>
      </c>
      <c r="BV126" s="192">
        <v>0</v>
      </c>
      <c r="BW126" s="192">
        <v>0</v>
      </c>
      <c r="BX126" s="192">
        <v>0</v>
      </c>
      <c r="BY126" s="192">
        <v>0</v>
      </c>
      <c r="BZ126" s="192">
        <v>0</v>
      </c>
      <c r="CA126" s="192">
        <v>0</v>
      </c>
      <c r="CB126" s="192">
        <v>0</v>
      </c>
      <c r="CC126" s="201">
        <f t="shared" si="10"/>
        <v>2979327.34</v>
      </c>
    </row>
    <row r="127" spans="1:81" s="109" customFormat="1" ht="25.5" customHeight="1">
      <c r="A127" s="136" t="s">
        <v>1460</v>
      </c>
      <c r="B127" s="280" t="s">
        <v>24</v>
      </c>
      <c r="C127" s="281" t="s">
        <v>25</v>
      </c>
      <c r="D127" s="282">
        <v>45110</v>
      </c>
      <c r="E127" s="281" t="s">
        <v>25</v>
      </c>
      <c r="F127" s="283" t="s">
        <v>555</v>
      </c>
      <c r="G127" s="284" t="s">
        <v>556</v>
      </c>
      <c r="H127" s="192">
        <v>0</v>
      </c>
      <c r="I127" s="192">
        <v>0</v>
      </c>
      <c r="J127" s="192">
        <v>0</v>
      </c>
      <c r="K127" s="192">
        <v>0</v>
      </c>
      <c r="L127" s="192">
        <v>0</v>
      </c>
      <c r="M127" s="192">
        <v>0</v>
      </c>
      <c r="N127" s="192">
        <v>0</v>
      </c>
      <c r="O127" s="192">
        <v>0</v>
      </c>
      <c r="P127" s="192">
        <v>0</v>
      </c>
      <c r="Q127" s="192">
        <v>0</v>
      </c>
      <c r="R127" s="192">
        <v>0</v>
      </c>
      <c r="S127" s="192">
        <v>0</v>
      </c>
      <c r="T127" s="192">
        <v>0</v>
      </c>
      <c r="U127" s="192">
        <v>0</v>
      </c>
      <c r="V127" s="192">
        <v>0</v>
      </c>
      <c r="W127" s="192">
        <v>0</v>
      </c>
      <c r="X127" s="192">
        <v>0</v>
      </c>
      <c r="Y127" s="192">
        <v>0</v>
      </c>
      <c r="Z127" s="192">
        <v>0</v>
      </c>
      <c r="AA127" s="192">
        <v>0</v>
      </c>
      <c r="AB127" s="192">
        <v>0</v>
      </c>
      <c r="AC127" s="192">
        <v>0</v>
      </c>
      <c r="AD127" s="192">
        <v>0</v>
      </c>
      <c r="AE127" s="192">
        <v>0</v>
      </c>
      <c r="AF127" s="192">
        <v>0</v>
      </c>
      <c r="AG127" s="192">
        <v>0</v>
      </c>
      <c r="AH127" s="192">
        <v>0</v>
      </c>
      <c r="AI127" s="192">
        <v>0</v>
      </c>
      <c r="AJ127" s="192">
        <v>0</v>
      </c>
      <c r="AK127" s="192">
        <v>0</v>
      </c>
      <c r="AL127" s="192">
        <v>0</v>
      </c>
      <c r="AM127" s="192">
        <v>0</v>
      </c>
      <c r="AN127" s="192">
        <v>0</v>
      </c>
      <c r="AO127" s="192">
        <v>0</v>
      </c>
      <c r="AP127" s="192">
        <v>0</v>
      </c>
      <c r="AQ127" s="192">
        <v>0</v>
      </c>
      <c r="AR127" s="192">
        <v>0</v>
      </c>
      <c r="AS127" s="192">
        <v>0</v>
      </c>
      <c r="AT127" s="192">
        <v>0</v>
      </c>
      <c r="AU127" s="192">
        <v>0</v>
      </c>
      <c r="AV127" s="192">
        <v>5658.96</v>
      </c>
      <c r="AW127" s="192">
        <v>0</v>
      </c>
      <c r="AX127" s="192">
        <v>0</v>
      </c>
      <c r="AY127" s="192">
        <v>0</v>
      </c>
      <c r="AZ127" s="192">
        <v>0</v>
      </c>
      <c r="BA127" s="192">
        <v>0</v>
      </c>
      <c r="BB127" s="192">
        <v>0</v>
      </c>
      <c r="BC127" s="192">
        <v>0</v>
      </c>
      <c r="BD127" s="192">
        <v>0</v>
      </c>
      <c r="BE127" s="192">
        <v>0</v>
      </c>
      <c r="BF127" s="192">
        <v>0</v>
      </c>
      <c r="BG127" s="192">
        <v>0</v>
      </c>
      <c r="BH127" s="192">
        <v>0</v>
      </c>
      <c r="BI127" s="192">
        <v>0</v>
      </c>
      <c r="BJ127" s="192">
        <v>0</v>
      </c>
      <c r="BK127" s="192">
        <v>0</v>
      </c>
      <c r="BL127" s="192">
        <v>0</v>
      </c>
      <c r="BM127" s="192">
        <v>0</v>
      </c>
      <c r="BN127" s="192">
        <v>0</v>
      </c>
      <c r="BO127" s="192">
        <v>0</v>
      </c>
      <c r="BP127" s="192">
        <v>0</v>
      </c>
      <c r="BQ127" s="192">
        <v>0</v>
      </c>
      <c r="BR127" s="192">
        <v>0</v>
      </c>
      <c r="BS127" s="192">
        <v>0</v>
      </c>
      <c r="BT127" s="192">
        <v>0</v>
      </c>
      <c r="BU127" s="192">
        <v>0</v>
      </c>
      <c r="BV127" s="192">
        <v>0</v>
      </c>
      <c r="BW127" s="192">
        <v>0</v>
      </c>
      <c r="BX127" s="192">
        <v>0</v>
      </c>
      <c r="BY127" s="192">
        <v>0</v>
      </c>
      <c r="BZ127" s="192">
        <v>0</v>
      </c>
      <c r="CA127" s="192">
        <v>0</v>
      </c>
      <c r="CB127" s="192">
        <v>0</v>
      </c>
      <c r="CC127" s="201">
        <f t="shared" ref="CC127:CC183" si="21">SUM(H127:CB127)</f>
        <v>5658.96</v>
      </c>
    </row>
    <row r="128" spans="1:81" s="109" customFormat="1" ht="25.5" customHeight="1">
      <c r="A128" s="136" t="s">
        <v>1460</v>
      </c>
      <c r="B128" s="280" t="s">
        <v>24</v>
      </c>
      <c r="C128" s="281" t="s">
        <v>25</v>
      </c>
      <c r="D128" s="282">
        <v>45110</v>
      </c>
      <c r="E128" s="281" t="s">
        <v>25</v>
      </c>
      <c r="F128" s="283" t="s">
        <v>557</v>
      </c>
      <c r="G128" s="284" t="s">
        <v>558</v>
      </c>
      <c r="H128" s="192">
        <v>4500</v>
      </c>
      <c r="I128" s="192">
        <v>0</v>
      </c>
      <c r="J128" s="192">
        <v>0</v>
      </c>
      <c r="K128" s="192">
        <v>0</v>
      </c>
      <c r="L128" s="192">
        <v>0</v>
      </c>
      <c r="M128" s="192">
        <v>0</v>
      </c>
      <c r="N128" s="192">
        <v>0</v>
      </c>
      <c r="O128" s="192">
        <v>0</v>
      </c>
      <c r="P128" s="192">
        <v>0</v>
      </c>
      <c r="Q128" s="192">
        <v>0</v>
      </c>
      <c r="R128" s="192">
        <v>0</v>
      </c>
      <c r="S128" s="192">
        <v>0</v>
      </c>
      <c r="T128" s="192">
        <v>0</v>
      </c>
      <c r="U128" s="192">
        <v>0</v>
      </c>
      <c r="V128" s="192">
        <v>0</v>
      </c>
      <c r="W128" s="192">
        <v>0</v>
      </c>
      <c r="X128" s="192">
        <v>0</v>
      </c>
      <c r="Y128" s="192">
        <v>0</v>
      </c>
      <c r="Z128" s="192">
        <v>0</v>
      </c>
      <c r="AA128" s="192">
        <v>0</v>
      </c>
      <c r="AB128" s="192">
        <v>0</v>
      </c>
      <c r="AC128" s="192">
        <v>0</v>
      </c>
      <c r="AD128" s="192">
        <v>0</v>
      </c>
      <c r="AE128" s="192">
        <v>0</v>
      </c>
      <c r="AF128" s="192">
        <v>0</v>
      </c>
      <c r="AG128" s="192">
        <v>0</v>
      </c>
      <c r="AH128" s="192">
        <v>0</v>
      </c>
      <c r="AI128" s="192">
        <v>5250</v>
      </c>
      <c r="AJ128" s="192">
        <v>0</v>
      </c>
      <c r="AK128" s="192">
        <v>0</v>
      </c>
      <c r="AL128" s="192">
        <v>0</v>
      </c>
      <c r="AM128" s="192">
        <v>0</v>
      </c>
      <c r="AN128" s="192">
        <v>0</v>
      </c>
      <c r="AO128" s="192">
        <v>0</v>
      </c>
      <c r="AP128" s="192">
        <v>0</v>
      </c>
      <c r="AQ128" s="192">
        <v>0</v>
      </c>
      <c r="AR128" s="192">
        <v>0</v>
      </c>
      <c r="AS128" s="192">
        <v>0</v>
      </c>
      <c r="AT128" s="192">
        <v>0</v>
      </c>
      <c r="AU128" s="192">
        <v>600</v>
      </c>
      <c r="AV128" s="192">
        <v>0</v>
      </c>
      <c r="AW128" s="192">
        <v>0</v>
      </c>
      <c r="AX128" s="192">
        <v>0</v>
      </c>
      <c r="AY128" s="192">
        <v>0</v>
      </c>
      <c r="AZ128" s="192">
        <v>0</v>
      </c>
      <c r="BA128" s="192">
        <v>0</v>
      </c>
      <c r="BB128" s="192">
        <v>400</v>
      </c>
      <c r="BC128" s="192">
        <v>0</v>
      </c>
      <c r="BD128" s="192">
        <v>0</v>
      </c>
      <c r="BE128" s="192">
        <v>0</v>
      </c>
      <c r="BF128" s="192">
        <v>0</v>
      </c>
      <c r="BG128" s="192">
        <v>0</v>
      </c>
      <c r="BH128" s="192">
        <v>0</v>
      </c>
      <c r="BI128" s="192">
        <v>0</v>
      </c>
      <c r="BJ128" s="192">
        <v>0</v>
      </c>
      <c r="BK128" s="192">
        <v>0</v>
      </c>
      <c r="BL128" s="192">
        <v>0</v>
      </c>
      <c r="BM128" s="192">
        <v>9800</v>
      </c>
      <c r="BN128" s="192">
        <v>0</v>
      </c>
      <c r="BO128" s="192">
        <v>0</v>
      </c>
      <c r="BP128" s="192">
        <v>0</v>
      </c>
      <c r="BQ128" s="192">
        <v>0</v>
      </c>
      <c r="BR128" s="192">
        <v>0</v>
      </c>
      <c r="BS128" s="192">
        <v>0</v>
      </c>
      <c r="BT128" s="192">
        <v>0</v>
      </c>
      <c r="BU128" s="192">
        <v>0</v>
      </c>
      <c r="BV128" s="192">
        <v>0</v>
      </c>
      <c r="BW128" s="192">
        <v>0</v>
      </c>
      <c r="BX128" s="192">
        <v>0</v>
      </c>
      <c r="BY128" s="192">
        <v>0</v>
      </c>
      <c r="BZ128" s="192">
        <v>0</v>
      </c>
      <c r="CA128" s="192">
        <v>0</v>
      </c>
      <c r="CB128" s="192">
        <v>0</v>
      </c>
      <c r="CC128" s="201">
        <f t="shared" si="21"/>
        <v>20550</v>
      </c>
    </row>
    <row r="129" spans="1:81" s="109" customFormat="1" ht="25.5" customHeight="1">
      <c r="A129" s="136" t="s">
        <v>1460</v>
      </c>
      <c r="B129" s="280" t="s">
        <v>24</v>
      </c>
      <c r="C129" s="281" t="s">
        <v>25</v>
      </c>
      <c r="D129" s="282">
        <v>45110</v>
      </c>
      <c r="E129" s="281" t="s">
        <v>25</v>
      </c>
      <c r="F129" s="283" t="s">
        <v>559</v>
      </c>
      <c r="G129" s="284" t="s">
        <v>1569</v>
      </c>
      <c r="H129" s="192">
        <v>0</v>
      </c>
      <c r="I129" s="192">
        <v>0</v>
      </c>
      <c r="J129" s="192">
        <v>0</v>
      </c>
      <c r="K129" s="192">
        <v>0</v>
      </c>
      <c r="L129" s="192">
        <v>0</v>
      </c>
      <c r="M129" s="192">
        <v>0</v>
      </c>
      <c r="N129" s="192">
        <v>0</v>
      </c>
      <c r="O129" s="192">
        <v>0</v>
      </c>
      <c r="P129" s="192">
        <v>0</v>
      </c>
      <c r="Q129" s="192">
        <v>0</v>
      </c>
      <c r="R129" s="192">
        <v>0</v>
      </c>
      <c r="S129" s="192">
        <v>0</v>
      </c>
      <c r="T129" s="192">
        <v>26400</v>
      </c>
      <c r="U129" s="192">
        <v>0</v>
      </c>
      <c r="V129" s="192">
        <v>0</v>
      </c>
      <c r="W129" s="192">
        <v>0</v>
      </c>
      <c r="X129" s="192">
        <v>0</v>
      </c>
      <c r="Y129" s="192">
        <v>0</v>
      </c>
      <c r="Z129" s="192">
        <v>0</v>
      </c>
      <c r="AA129" s="192">
        <v>0</v>
      </c>
      <c r="AB129" s="192">
        <v>0</v>
      </c>
      <c r="AC129" s="192">
        <v>0</v>
      </c>
      <c r="AD129" s="192">
        <v>0</v>
      </c>
      <c r="AE129" s="192">
        <v>0</v>
      </c>
      <c r="AF129" s="192">
        <v>0</v>
      </c>
      <c r="AG129" s="192">
        <v>0</v>
      </c>
      <c r="AH129" s="192">
        <v>0</v>
      </c>
      <c r="AI129" s="192">
        <v>0</v>
      </c>
      <c r="AJ129" s="192">
        <v>0</v>
      </c>
      <c r="AK129" s="192">
        <v>0</v>
      </c>
      <c r="AL129" s="192">
        <v>0</v>
      </c>
      <c r="AM129" s="192">
        <v>0</v>
      </c>
      <c r="AN129" s="192">
        <v>0</v>
      </c>
      <c r="AO129" s="192">
        <v>0</v>
      </c>
      <c r="AP129" s="192">
        <v>0</v>
      </c>
      <c r="AQ129" s="192">
        <v>0</v>
      </c>
      <c r="AR129" s="192">
        <v>0</v>
      </c>
      <c r="AS129" s="192">
        <v>0</v>
      </c>
      <c r="AT129" s="192">
        <v>0</v>
      </c>
      <c r="AU129" s="192">
        <v>0</v>
      </c>
      <c r="AV129" s="192">
        <v>0</v>
      </c>
      <c r="AW129" s="192">
        <v>0</v>
      </c>
      <c r="AX129" s="192">
        <v>0</v>
      </c>
      <c r="AY129" s="192">
        <v>0</v>
      </c>
      <c r="AZ129" s="192">
        <v>0</v>
      </c>
      <c r="BA129" s="192">
        <v>0</v>
      </c>
      <c r="BB129" s="192">
        <v>0</v>
      </c>
      <c r="BC129" s="192">
        <v>0</v>
      </c>
      <c r="BD129" s="192">
        <v>0</v>
      </c>
      <c r="BE129" s="192">
        <v>0</v>
      </c>
      <c r="BF129" s="192">
        <v>0</v>
      </c>
      <c r="BG129" s="192">
        <v>0</v>
      </c>
      <c r="BH129" s="192">
        <v>0</v>
      </c>
      <c r="BI129" s="192">
        <v>0</v>
      </c>
      <c r="BJ129" s="192">
        <v>0</v>
      </c>
      <c r="BK129" s="192">
        <v>0</v>
      </c>
      <c r="BL129" s="192">
        <v>0</v>
      </c>
      <c r="BM129" s="192">
        <v>0</v>
      </c>
      <c r="BN129" s="192">
        <v>0</v>
      </c>
      <c r="BO129" s="192">
        <v>0</v>
      </c>
      <c r="BP129" s="192">
        <v>0</v>
      </c>
      <c r="BQ129" s="192">
        <v>0</v>
      </c>
      <c r="BR129" s="192">
        <v>0</v>
      </c>
      <c r="BS129" s="192">
        <v>0</v>
      </c>
      <c r="BT129" s="192">
        <v>0</v>
      </c>
      <c r="BU129" s="192">
        <v>0</v>
      </c>
      <c r="BV129" s="192">
        <v>0</v>
      </c>
      <c r="BW129" s="192">
        <v>0</v>
      </c>
      <c r="BX129" s="192">
        <v>0</v>
      </c>
      <c r="BY129" s="192">
        <v>0</v>
      </c>
      <c r="BZ129" s="192">
        <v>0</v>
      </c>
      <c r="CA129" s="192">
        <v>0</v>
      </c>
      <c r="CB129" s="192">
        <v>0</v>
      </c>
      <c r="CC129" s="201">
        <f t="shared" si="21"/>
        <v>26400</v>
      </c>
    </row>
    <row r="130" spans="1:81" s="109" customFormat="1" ht="25.5" customHeight="1">
      <c r="A130" s="136" t="s">
        <v>1460</v>
      </c>
      <c r="B130" s="280" t="s">
        <v>24</v>
      </c>
      <c r="C130" s="281" t="s">
        <v>25</v>
      </c>
      <c r="D130" s="282">
        <v>45110</v>
      </c>
      <c r="E130" s="281" t="s">
        <v>25</v>
      </c>
      <c r="F130" s="283" t="s">
        <v>560</v>
      </c>
      <c r="G130" s="284" t="s">
        <v>561</v>
      </c>
      <c r="H130" s="192">
        <v>0</v>
      </c>
      <c r="I130" s="192">
        <v>0</v>
      </c>
      <c r="J130" s="192">
        <v>0</v>
      </c>
      <c r="K130" s="192">
        <v>0</v>
      </c>
      <c r="L130" s="192">
        <v>0</v>
      </c>
      <c r="M130" s="192">
        <v>0</v>
      </c>
      <c r="N130" s="192">
        <v>0</v>
      </c>
      <c r="O130" s="192">
        <v>0</v>
      </c>
      <c r="P130" s="192">
        <v>0</v>
      </c>
      <c r="Q130" s="192">
        <v>0</v>
      </c>
      <c r="R130" s="192">
        <v>0</v>
      </c>
      <c r="S130" s="192">
        <v>0</v>
      </c>
      <c r="T130" s="192">
        <v>0</v>
      </c>
      <c r="U130" s="192">
        <v>0</v>
      </c>
      <c r="V130" s="192">
        <v>0</v>
      </c>
      <c r="W130" s="192">
        <v>0</v>
      </c>
      <c r="X130" s="192">
        <v>0</v>
      </c>
      <c r="Y130" s="192">
        <v>0</v>
      </c>
      <c r="Z130" s="192">
        <v>0</v>
      </c>
      <c r="AA130" s="192">
        <v>0</v>
      </c>
      <c r="AB130" s="192">
        <v>0</v>
      </c>
      <c r="AC130" s="192">
        <v>0</v>
      </c>
      <c r="AD130" s="192">
        <v>0</v>
      </c>
      <c r="AE130" s="192">
        <v>0</v>
      </c>
      <c r="AF130" s="192">
        <v>0</v>
      </c>
      <c r="AG130" s="192">
        <v>0</v>
      </c>
      <c r="AH130" s="192">
        <v>0</v>
      </c>
      <c r="AI130" s="192">
        <v>0</v>
      </c>
      <c r="AJ130" s="192">
        <v>0</v>
      </c>
      <c r="AK130" s="192">
        <v>0</v>
      </c>
      <c r="AL130" s="192">
        <v>0</v>
      </c>
      <c r="AM130" s="192">
        <v>0</v>
      </c>
      <c r="AN130" s="192">
        <v>0</v>
      </c>
      <c r="AO130" s="192">
        <v>0</v>
      </c>
      <c r="AP130" s="192">
        <v>0</v>
      </c>
      <c r="AQ130" s="192">
        <v>0</v>
      </c>
      <c r="AR130" s="192">
        <v>0</v>
      </c>
      <c r="AS130" s="192">
        <v>0</v>
      </c>
      <c r="AT130" s="192">
        <v>0</v>
      </c>
      <c r="AU130" s="192">
        <v>0</v>
      </c>
      <c r="AV130" s="192">
        <v>0</v>
      </c>
      <c r="AW130" s="192">
        <v>0</v>
      </c>
      <c r="AX130" s="192">
        <v>0</v>
      </c>
      <c r="AY130" s="192">
        <v>0</v>
      </c>
      <c r="AZ130" s="192">
        <v>0</v>
      </c>
      <c r="BA130" s="192">
        <v>0</v>
      </c>
      <c r="BB130" s="192">
        <v>65000</v>
      </c>
      <c r="BC130" s="192">
        <v>0</v>
      </c>
      <c r="BD130" s="192">
        <v>0</v>
      </c>
      <c r="BE130" s="192">
        <v>0</v>
      </c>
      <c r="BF130" s="192">
        <v>0</v>
      </c>
      <c r="BG130" s="192">
        <v>0</v>
      </c>
      <c r="BH130" s="192">
        <v>0</v>
      </c>
      <c r="BI130" s="192">
        <v>0</v>
      </c>
      <c r="BJ130" s="192">
        <v>0</v>
      </c>
      <c r="BK130" s="192">
        <v>0</v>
      </c>
      <c r="BL130" s="192">
        <v>0</v>
      </c>
      <c r="BM130" s="192">
        <v>26500</v>
      </c>
      <c r="BN130" s="192">
        <v>0</v>
      </c>
      <c r="BO130" s="192">
        <v>0</v>
      </c>
      <c r="BP130" s="192">
        <v>0</v>
      </c>
      <c r="BQ130" s="192">
        <v>0</v>
      </c>
      <c r="BR130" s="192">
        <v>0</v>
      </c>
      <c r="BS130" s="192">
        <v>0</v>
      </c>
      <c r="BT130" s="192">
        <v>0</v>
      </c>
      <c r="BU130" s="192">
        <v>0</v>
      </c>
      <c r="BV130" s="192">
        <v>0</v>
      </c>
      <c r="BW130" s="192">
        <v>0</v>
      </c>
      <c r="BX130" s="192">
        <v>0</v>
      </c>
      <c r="BY130" s="192">
        <v>0</v>
      </c>
      <c r="BZ130" s="192">
        <v>0</v>
      </c>
      <c r="CA130" s="192">
        <v>0</v>
      </c>
      <c r="CB130" s="192">
        <v>0</v>
      </c>
      <c r="CC130" s="201">
        <f t="shared" si="21"/>
        <v>91500</v>
      </c>
    </row>
    <row r="131" spans="1:81" s="109" customFormat="1" ht="25.5" customHeight="1">
      <c r="A131" s="136" t="s">
        <v>1460</v>
      </c>
      <c r="B131" s="280" t="s">
        <v>24</v>
      </c>
      <c r="C131" s="281" t="s">
        <v>25</v>
      </c>
      <c r="D131" s="282">
        <v>45110</v>
      </c>
      <c r="E131" s="281" t="s">
        <v>25</v>
      </c>
      <c r="F131" s="283" t="s">
        <v>562</v>
      </c>
      <c r="G131" s="284" t="s">
        <v>563</v>
      </c>
      <c r="H131" s="192">
        <v>0</v>
      </c>
      <c r="I131" s="192">
        <v>0</v>
      </c>
      <c r="J131" s="192">
        <v>0</v>
      </c>
      <c r="K131" s="192">
        <v>0</v>
      </c>
      <c r="L131" s="192">
        <v>0</v>
      </c>
      <c r="M131" s="192">
        <v>262</v>
      </c>
      <c r="N131" s="192">
        <v>0</v>
      </c>
      <c r="O131" s="192">
        <v>0</v>
      </c>
      <c r="P131" s="192">
        <v>0</v>
      </c>
      <c r="Q131" s="192">
        <v>0</v>
      </c>
      <c r="R131" s="192">
        <v>0</v>
      </c>
      <c r="S131" s="192">
        <v>0</v>
      </c>
      <c r="T131" s="192">
        <v>0</v>
      </c>
      <c r="U131" s="192">
        <v>0</v>
      </c>
      <c r="V131" s="192">
        <v>0</v>
      </c>
      <c r="W131" s="192">
        <v>0</v>
      </c>
      <c r="X131" s="192">
        <v>0</v>
      </c>
      <c r="Y131" s="192">
        <v>0</v>
      </c>
      <c r="Z131" s="192">
        <v>0</v>
      </c>
      <c r="AA131" s="192">
        <v>0</v>
      </c>
      <c r="AB131" s="192">
        <v>0</v>
      </c>
      <c r="AC131" s="192">
        <v>0</v>
      </c>
      <c r="AD131" s="192">
        <v>0</v>
      </c>
      <c r="AE131" s="192">
        <v>0</v>
      </c>
      <c r="AF131" s="192">
        <v>0</v>
      </c>
      <c r="AG131" s="192">
        <v>0</v>
      </c>
      <c r="AH131" s="192">
        <v>0</v>
      </c>
      <c r="AI131" s="192">
        <v>2282.69</v>
      </c>
      <c r="AJ131" s="192">
        <v>0</v>
      </c>
      <c r="AK131" s="192">
        <v>0</v>
      </c>
      <c r="AL131" s="192">
        <v>0</v>
      </c>
      <c r="AM131" s="192">
        <v>0</v>
      </c>
      <c r="AN131" s="192">
        <v>0</v>
      </c>
      <c r="AO131" s="192">
        <v>0</v>
      </c>
      <c r="AP131" s="192">
        <v>0</v>
      </c>
      <c r="AQ131" s="192">
        <v>0</v>
      </c>
      <c r="AR131" s="192">
        <v>0</v>
      </c>
      <c r="AS131" s="192">
        <v>0</v>
      </c>
      <c r="AT131" s="192">
        <v>0</v>
      </c>
      <c r="AU131" s="192">
        <v>1628.32</v>
      </c>
      <c r="AV131" s="192">
        <v>0</v>
      </c>
      <c r="AW131" s="192">
        <v>0</v>
      </c>
      <c r="AX131" s="192">
        <v>0</v>
      </c>
      <c r="AY131" s="192">
        <v>0</v>
      </c>
      <c r="AZ131" s="192">
        <v>0</v>
      </c>
      <c r="BA131" s="192">
        <v>0</v>
      </c>
      <c r="BB131" s="192">
        <v>0</v>
      </c>
      <c r="BC131" s="192">
        <v>0</v>
      </c>
      <c r="BD131" s="192">
        <v>0</v>
      </c>
      <c r="BE131" s="192">
        <v>0</v>
      </c>
      <c r="BF131" s="192">
        <v>0</v>
      </c>
      <c r="BG131" s="192">
        <v>95.93</v>
      </c>
      <c r="BH131" s="192">
        <v>0</v>
      </c>
      <c r="BI131" s="192">
        <v>0</v>
      </c>
      <c r="BJ131" s="192">
        <v>0</v>
      </c>
      <c r="BK131" s="192">
        <v>0</v>
      </c>
      <c r="BL131" s="192">
        <v>0</v>
      </c>
      <c r="BM131" s="192">
        <v>16653.810000000001</v>
      </c>
      <c r="BN131" s="192">
        <v>0</v>
      </c>
      <c r="BO131" s="192">
        <v>0</v>
      </c>
      <c r="BP131" s="192">
        <v>0</v>
      </c>
      <c r="BQ131" s="192">
        <v>0</v>
      </c>
      <c r="BR131" s="192">
        <v>0</v>
      </c>
      <c r="BS131" s="192">
        <v>0</v>
      </c>
      <c r="BT131" s="192">
        <v>406.76</v>
      </c>
      <c r="BU131" s="192">
        <v>0</v>
      </c>
      <c r="BV131" s="192">
        <v>0</v>
      </c>
      <c r="BW131" s="192">
        <v>0</v>
      </c>
      <c r="BX131" s="192">
        <v>0</v>
      </c>
      <c r="BY131" s="192">
        <v>0</v>
      </c>
      <c r="BZ131" s="192">
        <v>0</v>
      </c>
      <c r="CA131" s="192">
        <v>0</v>
      </c>
      <c r="CB131" s="192">
        <v>0</v>
      </c>
      <c r="CC131" s="201">
        <f t="shared" si="21"/>
        <v>21329.51</v>
      </c>
    </row>
    <row r="132" spans="1:81" s="109" customFormat="1" ht="25.5" customHeight="1">
      <c r="A132" s="136" t="s">
        <v>1460</v>
      </c>
      <c r="B132" s="280" t="s">
        <v>24</v>
      </c>
      <c r="C132" s="281" t="s">
        <v>25</v>
      </c>
      <c r="D132" s="282">
        <v>45110</v>
      </c>
      <c r="E132" s="281" t="s">
        <v>25</v>
      </c>
      <c r="F132" s="283" t="s">
        <v>564</v>
      </c>
      <c r="G132" s="284" t="s">
        <v>565</v>
      </c>
      <c r="H132" s="192">
        <v>0</v>
      </c>
      <c r="I132" s="192">
        <v>0</v>
      </c>
      <c r="J132" s="192">
        <v>0</v>
      </c>
      <c r="K132" s="192">
        <v>0</v>
      </c>
      <c r="L132" s="192">
        <v>0</v>
      </c>
      <c r="M132" s="192">
        <v>0</v>
      </c>
      <c r="N132" s="192">
        <v>0</v>
      </c>
      <c r="O132" s="192">
        <v>0</v>
      </c>
      <c r="P132" s="192">
        <v>0</v>
      </c>
      <c r="Q132" s="192">
        <v>0</v>
      </c>
      <c r="R132" s="192">
        <v>0</v>
      </c>
      <c r="S132" s="192">
        <v>0</v>
      </c>
      <c r="T132" s="192">
        <v>0</v>
      </c>
      <c r="U132" s="192">
        <v>0</v>
      </c>
      <c r="V132" s="192">
        <v>0</v>
      </c>
      <c r="W132" s="192">
        <v>0</v>
      </c>
      <c r="X132" s="192">
        <v>0</v>
      </c>
      <c r="Y132" s="192">
        <v>0</v>
      </c>
      <c r="Z132" s="192">
        <v>0</v>
      </c>
      <c r="AA132" s="192">
        <v>0</v>
      </c>
      <c r="AB132" s="192">
        <v>0</v>
      </c>
      <c r="AC132" s="192">
        <v>0</v>
      </c>
      <c r="AD132" s="192">
        <v>0</v>
      </c>
      <c r="AE132" s="192">
        <v>0</v>
      </c>
      <c r="AF132" s="192">
        <v>0</v>
      </c>
      <c r="AG132" s="192">
        <v>0</v>
      </c>
      <c r="AH132" s="192">
        <v>0</v>
      </c>
      <c r="AI132" s="192">
        <v>0</v>
      </c>
      <c r="AJ132" s="192">
        <v>0</v>
      </c>
      <c r="AK132" s="192">
        <v>0</v>
      </c>
      <c r="AL132" s="192">
        <v>0</v>
      </c>
      <c r="AM132" s="192">
        <v>0</v>
      </c>
      <c r="AN132" s="192">
        <v>0</v>
      </c>
      <c r="AO132" s="192">
        <v>0</v>
      </c>
      <c r="AP132" s="192">
        <v>0</v>
      </c>
      <c r="AQ132" s="192">
        <v>0</v>
      </c>
      <c r="AR132" s="192">
        <v>0</v>
      </c>
      <c r="AS132" s="192">
        <v>0</v>
      </c>
      <c r="AT132" s="192">
        <v>0</v>
      </c>
      <c r="AU132" s="192">
        <v>0</v>
      </c>
      <c r="AV132" s="192">
        <v>0</v>
      </c>
      <c r="AW132" s="192">
        <v>0</v>
      </c>
      <c r="AX132" s="192">
        <v>0</v>
      </c>
      <c r="AY132" s="192">
        <v>0</v>
      </c>
      <c r="AZ132" s="192">
        <v>0</v>
      </c>
      <c r="BA132" s="192">
        <v>0</v>
      </c>
      <c r="BB132" s="192">
        <v>0</v>
      </c>
      <c r="BC132" s="192">
        <v>0</v>
      </c>
      <c r="BD132" s="192">
        <v>1600</v>
      </c>
      <c r="BE132" s="192">
        <v>0</v>
      </c>
      <c r="BF132" s="192">
        <v>0</v>
      </c>
      <c r="BG132" s="192">
        <v>0</v>
      </c>
      <c r="BH132" s="192">
        <v>0</v>
      </c>
      <c r="BI132" s="192">
        <v>0</v>
      </c>
      <c r="BJ132" s="192">
        <v>0</v>
      </c>
      <c r="BK132" s="192">
        <v>0</v>
      </c>
      <c r="BL132" s="192">
        <v>0</v>
      </c>
      <c r="BM132" s="192">
        <v>0</v>
      </c>
      <c r="BN132" s="192">
        <v>0</v>
      </c>
      <c r="BO132" s="192">
        <v>0</v>
      </c>
      <c r="BP132" s="192">
        <v>0</v>
      </c>
      <c r="BQ132" s="192">
        <v>0</v>
      </c>
      <c r="BR132" s="192">
        <v>0</v>
      </c>
      <c r="BS132" s="192">
        <v>0</v>
      </c>
      <c r="BT132" s="192">
        <v>0</v>
      </c>
      <c r="BU132" s="192">
        <v>0</v>
      </c>
      <c r="BV132" s="192">
        <v>0</v>
      </c>
      <c r="BW132" s="192">
        <v>0</v>
      </c>
      <c r="BX132" s="192">
        <v>0</v>
      </c>
      <c r="BY132" s="192">
        <v>0</v>
      </c>
      <c r="BZ132" s="192">
        <v>0</v>
      </c>
      <c r="CA132" s="192">
        <v>0</v>
      </c>
      <c r="CB132" s="192">
        <v>0</v>
      </c>
      <c r="CC132" s="201">
        <f t="shared" si="21"/>
        <v>1600</v>
      </c>
    </row>
    <row r="133" spans="1:81" s="109" customFormat="1" ht="25.5" customHeight="1">
      <c r="A133" s="136" t="s">
        <v>1460</v>
      </c>
      <c r="B133" s="280" t="s">
        <v>24</v>
      </c>
      <c r="C133" s="281" t="s">
        <v>25</v>
      </c>
      <c r="D133" s="282">
        <v>45110</v>
      </c>
      <c r="E133" s="281" t="s">
        <v>25</v>
      </c>
      <c r="F133" s="283" t="s">
        <v>566</v>
      </c>
      <c r="G133" s="284" t="s">
        <v>567</v>
      </c>
      <c r="H133" s="192">
        <v>0</v>
      </c>
      <c r="I133" s="192">
        <v>0</v>
      </c>
      <c r="J133" s="192">
        <v>0</v>
      </c>
      <c r="K133" s="192">
        <v>0</v>
      </c>
      <c r="L133" s="192">
        <v>0</v>
      </c>
      <c r="M133" s="192">
        <v>0</v>
      </c>
      <c r="N133" s="192">
        <v>100000</v>
      </c>
      <c r="O133" s="192">
        <v>0</v>
      </c>
      <c r="P133" s="192">
        <v>0</v>
      </c>
      <c r="Q133" s="192">
        <v>20350</v>
      </c>
      <c r="R133" s="192">
        <v>0</v>
      </c>
      <c r="S133" s="192">
        <v>0</v>
      </c>
      <c r="T133" s="192">
        <v>17600</v>
      </c>
      <c r="U133" s="192">
        <v>0</v>
      </c>
      <c r="V133" s="192">
        <v>0</v>
      </c>
      <c r="W133" s="192">
        <v>0</v>
      </c>
      <c r="X133" s="192">
        <v>0</v>
      </c>
      <c r="Y133" s="192">
        <v>0</v>
      </c>
      <c r="Z133" s="192">
        <v>55275</v>
      </c>
      <c r="AA133" s="192">
        <v>0</v>
      </c>
      <c r="AB133" s="192">
        <v>0</v>
      </c>
      <c r="AC133" s="192">
        <v>0</v>
      </c>
      <c r="AD133" s="192">
        <v>0</v>
      </c>
      <c r="AE133" s="192">
        <v>0</v>
      </c>
      <c r="AF133" s="192">
        <v>0</v>
      </c>
      <c r="AG133" s="192">
        <v>0</v>
      </c>
      <c r="AH133" s="192">
        <v>0</v>
      </c>
      <c r="AI133" s="192">
        <v>61326.5</v>
      </c>
      <c r="AJ133" s="192">
        <v>0</v>
      </c>
      <c r="AK133" s="192">
        <v>0</v>
      </c>
      <c r="AL133" s="192">
        <v>0</v>
      </c>
      <c r="AM133" s="192">
        <v>0</v>
      </c>
      <c r="AN133" s="192">
        <v>0</v>
      </c>
      <c r="AO133" s="192">
        <v>0</v>
      </c>
      <c r="AP133" s="192">
        <v>0</v>
      </c>
      <c r="AQ133" s="192">
        <v>0</v>
      </c>
      <c r="AR133" s="192">
        <v>0</v>
      </c>
      <c r="AS133" s="192">
        <v>0</v>
      </c>
      <c r="AT133" s="192">
        <v>0</v>
      </c>
      <c r="AU133" s="192">
        <v>79600</v>
      </c>
      <c r="AV133" s="192">
        <v>0</v>
      </c>
      <c r="AW133" s="192">
        <v>0</v>
      </c>
      <c r="AX133" s="192">
        <v>0</v>
      </c>
      <c r="AY133" s="192">
        <v>0</v>
      </c>
      <c r="AZ133" s="192">
        <v>0</v>
      </c>
      <c r="BA133" s="192">
        <v>0</v>
      </c>
      <c r="BB133" s="192">
        <v>0</v>
      </c>
      <c r="BC133" s="192">
        <v>0</v>
      </c>
      <c r="BD133" s="192">
        <v>0</v>
      </c>
      <c r="BE133" s="192">
        <v>0</v>
      </c>
      <c r="BF133" s="192">
        <v>0</v>
      </c>
      <c r="BG133" s="192">
        <v>0</v>
      </c>
      <c r="BH133" s="192">
        <v>0</v>
      </c>
      <c r="BI133" s="192">
        <v>0</v>
      </c>
      <c r="BJ133" s="192">
        <v>0</v>
      </c>
      <c r="BK133" s="192">
        <v>0</v>
      </c>
      <c r="BL133" s="192">
        <v>0</v>
      </c>
      <c r="BM133" s="192">
        <v>0</v>
      </c>
      <c r="BN133" s="192">
        <v>0</v>
      </c>
      <c r="BO133" s="192">
        <v>0</v>
      </c>
      <c r="BP133" s="192">
        <v>0</v>
      </c>
      <c r="BQ133" s="192">
        <v>0</v>
      </c>
      <c r="BR133" s="192">
        <v>0</v>
      </c>
      <c r="BS133" s="192">
        <v>0</v>
      </c>
      <c r="BT133" s="192">
        <v>0</v>
      </c>
      <c r="BU133" s="192">
        <v>0</v>
      </c>
      <c r="BV133" s="192">
        <v>0</v>
      </c>
      <c r="BW133" s="192">
        <v>0</v>
      </c>
      <c r="BX133" s="192">
        <v>0</v>
      </c>
      <c r="BY133" s="192">
        <v>0</v>
      </c>
      <c r="BZ133" s="192">
        <v>0</v>
      </c>
      <c r="CA133" s="192">
        <v>0</v>
      </c>
      <c r="CB133" s="192">
        <v>0</v>
      </c>
      <c r="CC133" s="201">
        <f t="shared" si="21"/>
        <v>334151.5</v>
      </c>
    </row>
    <row r="134" spans="1:81" s="109" customFormat="1" ht="25.5" customHeight="1">
      <c r="A134" s="136" t="s">
        <v>1460</v>
      </c>
      <c r="B134" s="280" t="s">
        <v>24</v>
      </c>
      <c r="C134" s="281" t="s">
        <v>25</v>
      </c>
      <c r="D134" s="282">
        <v>45110</v>
      </c>
      <c r="E134" s="281" t="s">
        <v>25</v>
      </c>
      <c r="F134" s="283" t="s">
        <v>568</v>
      </c>
      <c r="G134" s="284" t="s">
        <v>1570</v>
      </c>
      <c r="H134" s="192">
        <v>0</v>
      </c>
      <c r="I134" s="171">
        <v>0</v>
      </c>
      <c r="J134" s="171">
        <v>0</v>
      </c>
      <c r="K134" s="171">
        <v>0</v>
      </c>
      <c r="L134" s="171">
        <v>0</v>
      </c>
      <c r="M134" s="171">
        <v>0</v>
      </c>
      <c r="N134" s="171">
        <v>447371.2</v>
      </c>
      <c r="O134" s="171">
        <v>0</v>
      </c>
      <c r="P134" s="171">
        <v>0</v>
      </c>
      <c r="Q134" s="171">
        <v>0</v>
      </c>
      <c r="R134" s="171">
        <v>0</v>
      </c>
      <c r="S134" s="171">
        <v>0</v>
      </c>
      <c r="T134" s="171">
        <v>0</v>
      </c>
      <c r="U134" s="171">
        <v>0</v>
      </c>
      <c r="V134" s="171">
        <v>0</v>
      </c>
      <c r="W134" s="171">
        <v>0</v>
      </c>
      <c r="X134" s="171">
        <v>0</v>
      </c>
      <c r="Y134" s="171">
        <v>0</v>
      </c>
      <c r="Z134" s="171">
        <v>47533.77</v>
      </c>
      <c r="AA134" s="171">
        <v>0</v>
      </c>
      <c r="AB134" s="171">
        <v>0</v>
      </c>
      <c r="AC134" s="171">
        <v>0</v>
      </c>
      <c r="AD134" s="171">
        <v>0</v>
      </c>
      <c r="AE134" s="171">
        <v>0</v>
      </c>
      <c r="AF134" s="171">
        <v>0</v>
      </c>
      <c r="AG134" s="171">
        <v>0</v>
      </c>
      <c r="AH134" s="171">
        <v>0</v>
      </c>
      <c r="AI134" s="171">
        <v>345767.74</v>
      </c>
      <c r="AJ134" s="171">
        <v>0</v>
      </c>
      <c r="AK134" s="171">
        <v>0</v>
      </c>
      <c r="AL134" s="171">
        <v>0</v>
      </c>
      <c r="AM134" s="171">
        <v>0</v>
      </c>
      <c r="AN134" s="171">
        <v>0</v>
      </c>
      <c r="AO134" s="171">
        <v>0</v>
      </c>
      <c r="AP134" s="171">
        <v>0</v>
      </c>
      <c r="AQ134" s="171">
        <v>0</v>
      </c>
      <c r="AR134" s="171">
        <v>0</v>
      </c>
      <c r="AS134" s="171">
        <v>0</v>
      </c>
      <c r="AT134" s="171">
        <v>0</v>
      </c>
      <c r="AU134" s="171">
        <v>3050</v>
      </c>
      <c r="AV134" s="171">
        <v>0</v>
      </c>
      <c r="AW134" s="171">
        <v>0</v>
      </c>
      <c r="AX134" s="171">
        <v>0</v>
      </c>
      <c r="AY134" s="171">
        <v>0</v>
      </c>
      <c r="AZ134" s="171">
        <v>0</v>
      </c>
      <c r="BA134" s="171">
        <v>0</v>
      </c>
      <c r="BB134" s="171">
        <v>69030.67</v>
      </c>
      <c r="BC134" s="171">
        <v>0</v>
      </c>
      <c r="BD134" s="171">
        <v>0</v>
      </c>
      <c r="BE134" s="171">
        <v>0</v>
      </c>
      <c r="BF134" s="171">
        <v>0</v>
      </c>
      <c r="BG134" s="171">
        <v>0</v>
      </c>
      <c r="BH134" s="171">
        <v>0</v>
      </c>
      <c r="BI134" s="171">
        <v>0</v>
      </c>
      <c r="BJ134" s="171">
        <v>0</v>
      </c>
      <c r="BK134" s="171">
        <v>0</v>
      </c>
      <c r="BL134" s="171">
        <v>0</v>
      </c>
      <c r="BM134" s="171">
        <v>0</v>
      </c>
      <c r="BN134" s="171">
        <v>0</v>
      </c>
      <c r="BO134" s="171">
        <v>0</v>
      </c>
      <c r="BP134" s="171">
        <v>0</v>
      </c>
      <c r="BQ134" s="171">
        <v>0</v>
      </c>
      <c r="BR134" s="171">
        <v>0</v>
      </c>
      <c r="BS134" s="171">
        <v>0</v>
      </c>
      <c r="BT134" s="171">
        <v>56527.87</v>
      </c>
      <c r="BU134" s="171">
        <v>0</v>
      </c>
      <c r="BV134" s="171">
        <v>0</v>
      </c>
      <c r="BW134" s="171">
        <v>0</v>
      </c>
      <c r="BX134" s="171">
        <v>0</v>
      </c>
      <c r="BY134" s="171">
        <v>0</v>
      </c>
      <c r="BZ134" s="171">
        <v>0</v>
      </c>
      <c r="CA134" s="171">
        <v>0</v>
      </c>
      <c r="CB134" s="171">
        <v>0</v>
      </c>
      <c r="CC134" s="201">
        <f t="shared" si="21"/>
        <v>969281.25</v>
      </c>
    </row>
    <row r="135" spans="1:81" s="109" customFormat="1" ht="25.5" customHeight="1">
      <c r="A135" s="136" t="s">
        <v>1460</v>
      </c>
      <c r="B135" s="280" t="s">
        <v>24</v>
      </c>
      <c r="C135" s="281" t="s">
        <v>25</v>
      </c>
      <c r="D135" s="282"/>
      <c r="E135" s="281"/>
      <c r="F135" s="306" t="s">
        <v>1571</v>
      </c>
      <c r="G135" s="307" t="s">
        <v>1572</v>
      </c>
      <c r="H135" s="192">
        <v>0</v>
      </c>
      <c r="I135" s="171">
        <v>0</v>
      </c>
      <c r="J135" s="171">
        <v>0</v>
      </c>
      <c r="K135" s="171">
        <v>0</v>
      </c>
      <c r="L135" s="171">
        <v>0</v>
      </c>
      <c r="M135" s="171">
        <v>0</v>
      </c>
      <c r="N135" s="171">
        <v>22083.55</v>
      </c>
      <c r="O135" s="171">
        <v>0</v>
      </c>
      <c r="P135" s="171">
        <v>0</v>
      </c>
      <c r="Q135" s="171">
        <v>0</v>
      </c>
      <c r="R135" s="171">
        <v>0</v>
      </c>
      <c r="S135" s="171">
        <v>0</v>
      </c>
      <c r="T135" s="171">
        <v>0</v>
      </c>
      <c r="U135" s="171">
        <v>0</v>
      </c>
      <c r="V135" s="171">
        <v>0</v>
      </c>
      <c r="W135" s="171">
        <v>0</v>
      </c>
      <c r="X135" s="171">
        <v>0</v>
      </c>
      <c r="Y135" s="171">
        <v>0</v>
      </c>
      <c r="Z135" s="171">
        <v>0</v>
      </c>
      <c r="AA135" s="171">
        <v>0</v>
      </c>
      <c r="AB135" s="171">
        <v>0</v>
      </c>
      <c r="AC135" s="171">
        <v>0</v>
      </c>
      <c r="AD135" s="171">
        <v>0</v>
      </c>
      <c r="AE135" s="171">
        <v>0</v>
      </c>
      <c r="AF135" s="171">
        <v>0</v>
      </c>
      <c r="AG135" s="171">
        <v>0</v>
      </c>
      <c r="AH135" s="171">
        <v>0</v>
      </c>
      <c r="AI135" s="171">
        <v>0</v>
      </c>
      <c r="AJ135" s="171">
        <v>0</v>
      </c>
      <c r="AK135" s="171">
        <v>0</v>
      </c>
      <c r="AL135" s="171">
        <v>0</v>
      </c>
      <c r="AM135" s="171">
        <v>0</v>
      </c>
      <c r="AN135" s="171">
        <v>0</v>
      </c>
      <c r="AO135" s="171">
        <v>0</v>
      </c>
      <c r="AP135" s="171">
        <v>0</v>
      </c>
      <c r="AQ135" s="171">
        <v>0</v>
      </c>
      <c r="AR135" s="171">
        <v>0</v>
      </c>
      <c r="AS135" s="171">
        <v>0</v>
      </c>
      <c r="AT135" s="171">
        <v>0</v>
      </c>
      <c r="AU135" s="171">
        <v>262277</v>
      </c>
      <c r="AV135" s="171">
        <v>0</v>
      </c>
      <c r="AW135" s="171">
        <v>0</v>
      </c>
      <c r="AX135" s="171">
        <v>0</v>
      </c>
      <c r="AY135" s="171">
        <v>0</v>
      </c>
      <c r="AZ135" s="171">
        <v>0</v>
      </c>
      <c r="BA135" s="171">
        <v>0</v>
      </c>
      <c r="BB135" s="171">
        <v>0</v>
      </c>
      <c r="BC135" s="171">
        <v>0</v>
      </c>
      <c r="BD135" s="171">
        <v>0</v>
      </c>
      <c r="BE135" s="171">
        <v>0</v>
      </c>
      <c r="BF135" s="171">
        <v>0</v>
      </c>
      <c r="BG135" s="171">
        <v>0</v>
      </c>
      <c r="BH135" s="171">
        <v>0</v>
      </c>
      <c r="BI135" s="171">
        <v>0</v>
      </c>
      <c r="BJ135" s="171">
        <v>0</v>
      </c>
      <c r="BK135" s="171">
        <v>0</v>
      </c>
      <c r="BL135" s="171">
        <v>0</v>
      </c>
      <c r="BM135" s="171">
        <v>9000</v>
      </c>
      <c r="BN135" s="171">
        <v>0</v>
      </c>
      <c r="BO135" s="171">
        <v>0</v>
      </c>
      <c r="BP135" s="171">
        <v>0</v>
      </c>
      <c r="BQ135" s="171">
        <v>0</v>
      </c>
      <c r="BR135" s="171">
        <v>0</v>
      </c>
      <c r="BS135" s="171">
        <v>0</v>
      </c>
      <c r="BT135" s="171">
        <v>0</v>
      </c>
      <c r="BU135" s="171">
        <v>0</v>
      </c>
      <c r="BV135" s="171">
        <v>0</v>
      </c>
      <c r="BW135" s="171">
        <v>0</v>
      </c>
      <c r="BX135" s="171">
        <v>0</v>
      </c>
      <c r="BY135" s="171">
        <v>0</v>
      </c>
      <c r="BZ135" s="171">
        <v>0</v>
      </c>
      <c r="CA135" s="171">
        <v>0</v>
      </c>
      <c r="CB135" s="171">
        <v>0</v>
      </c>
      <c r="CC135" s="201">
        <f t="shared" si="21"/>
        <v>293360.55</v>
      </c>
    </row>
    <row r="136" spans="1:81" s="109" customFormat="1" ht="25.5" customHeight="1">
      <c r="A136" s="136" t="s">
        <v>1460</v>
      </c>
      <c r="B136" s="280" t="s">
        <v>24</v>
      </c>
      <c r="C136" s="281" t="s">
        <v>25</v>
      </c>
      <c r="D136" s="282">
        <v>45110</v>
      </c>
      <c r="E136" s="281" t="s">
        <v>25</v>
      </c>
      <c r="F136" s="283" t="s">
        <v>569</v>
      </c>
      <c r="G136" s="284" t="s">
        <v>570</v>
      </c>
      <c r="H136" s="192">
        <v>0</v>
      </c>
      <c r="I136" s="192">
        <v>0</v>
      </c>
      <c r="J136" s="192">
        <v>0</v>
      </c>
      <c r="K136" s="192">
        <v>0</v>
      </c>
      <c r="L136" s="192">
        <v>0</v>
      </c>
      <c r="M136" s="192">
        <v>0</v>
      </c>
      <c r="N136" s="192">
        <v>0</v>
      </c>
      <c r="O136" s="192">
        <v>0</v>
      </c>
      <c r="P136" s="192">
        <v>0</v>
      </c>
      <c r="Q136" s="192">
        <v>0</v>
      </c>
      <c r="R136" s="192">
        <v>0</v>
      </c>
      <c r="S136" s="192">
        <v>0</v>
      </c>
      <c r="T136" s="192">
        <v>0</v>
      </c>
      <c r="U136" s="192">
        <v>0</v>
      </c>
      <c r="V136" s="192">
        <v>0</v>
      </c>
      <c r="W136" s="192">
        <v>0</v>
      </c>
      <c r="X136" s="192">
        <v>0</v>
      </c>
      <c r="Y136" s="192">
        <v>0</v>
      </c>
      <c r="Z136" s="192">
        <v>0</v>
      </c>
      <c r="AA136" s="192">
        <v>0</v>
      </c>
      <c r="AB136" s="192">
        <v>0</v>
      </c>
      <c r="AC136" s="192">
        <v>0</v>
      </c>
      <c r="AD136" s="192">
        <v>0</v>
      </c>
      <c r="AE136" s="192">
        <v>0</v>
      </c>
      <c r="AF136" s="192">
        <v>0</v>
      </c>
      <c r="AG136" s="192">
        <v>0</v>
      </c>
      <c r="AH136" s="192">
        <v>0</v>
      </c>
      <c r="AI136" s="192">
        <v>0</v>
      </c>
      <c r="AJ136" s="192">
        <v>0</v>
      </c>
      <c r="AK136" s="192">
        <v>0</v>
      </c>
      <c r="AL136" s="192">
        <v>0</v>
      </c>
      <c r="AM136" s="192">
        <v>0</v>
      </c>
      <c r="AN136" s="192">
        <v>0</v>
      </c>
      <c r="AO136" s="192">
        <v>0</v>
      </c>
      <c r="AP136" s="192">
        <v>0</v>
      </c>
      <c r="AQ136" s="192">
        <v>0</v>
      </c>
      <c r="AR136" s="192">
        <v>0</v>
      </c>
      <c r="AS136" s="192">
        <v>0</v>
      </c>
      <c r="AT136" s="192">
        <v>0</v>
      </c>
      <c r="AU136" s="192">
        <v>0</v>
      </c>
      <c r="AV136" s="192">
        <v>0</v>
      </c>
      <c r="AW136" s="192">
        <v>0</v>
      </c>
      <c r="AX136" s="192">
        <v>0</v>
      </c>
      <c r="AY136" s="192">
        <v>0</v>
      </c>
      <c r="AZ136" s="192">
        <v>0</v>
      </c>
      <c r="BA136" s="192">
        <v>0</v>
      </c>
      <c r="BB136" s="192">
        <v>0</v>
      </c>
      <c r="BC136" s="192">
        <v>0</v>
      </c>
      <c r="BD136" s="192">
        <v>0</v>
      </c>
      <c r="BE136" s="192">
        <v>0</v>
      </c>
      <c r="BF136" s="192">
        <v>0</v>
      </c>
      <c r="BG136" s="192">
        <v>0</v>
      </c>
      <c r="BH136" s="192">
        <v>0</v>
      </c>
      <c r="BI136" s="192">
        <v>0</v>
      </c>
      <c r="BJ136" s="192">
        <v>0</v>
      </c>
      <c r="BK136" s="192">
        <v>0</v>
      </c>
      <c r="BL136" s="192">
        <v>0</v>
      </c>
      <c r="BM136" s="192">
        <v>0</v>
      </c>
      <c r="BN136" s="192">
        <v>0</v>
      </c>
      <c r="BO136" s="192">
        <v>0</v>
      </c>
      <c r="BP136" s="192">
        <v>0</v>
      </c>
      <c r="BQ136" s="192">
        <v>0</v>
      </c>
      <c r="BR136" s="192">
        <v>0</v>
      </c>
      <c r="BS136" s="192">
        <v>0</v>
      </c>
      <c r="BT136" s="192">
        <v>0</v>
      </c>
      <c r="BU136" s="192">
        <v>0</v>
      </c>
      <c r="BV136" s="192">
        <v>0</v>
      </c>
      <c r="BW136" s="192">
        <v>0</v>
      </c>
      <c r="BX136" s="192">
        <v>0</v>
      </c>
      <c r="BY136" s="192">
        <v>0</v>
      </c>
      <c r="BZ136" s="192">
        <v>0</v>
      </c>
      <c r="CA136" s="192">
        <v>0</v>
      </c>
      <c r="CB136" s="192">
        <v>0</v>
      </c>
      <c r="CC136" s="201">
        <f t="shared" si="21"/>
        <v>0</v>
      </c>
    </row>
    <row r="137" spans="1:81" s="109" customFormat="1" ht="25.5" customHeight="1">
      <c r="A137" s="136" t="s">
        <v>1460</v>
      </c>
      <c r="B137" s="280" t="s">
        <v>24</v>
      </c>
      <c r="C137" s="281" t="s">
        <v>25</v>
      </c>
      <c r="D137" s="282">
        <v>45110</v>
      </c>
      <c r="E137" s="281" t="s">
        <v>25</v>
      </c>
      <c r="F137" s="283" t="s">
        <v>571</v>
      </c>
      <c r="G137" s="284" t="s">
        <v>572</v>
      </c>
      <c r="H137" s="192">
        <v>0</v>
      </c>
      <c r="I137" s="192">
        <v>0</v>
      </c>
      <c r="J137" s="192">
        <v>0</v>
      </c>
      <c r="K137" s="192">
        <v>0</v>
      </c>
      <c r="L137" s="192">
        <v>0</v>
      </c>
      <c r="M137" s="192">
        <v>0</v>
      </c>
      <c r="N137" s="192">
        <v>0</v>
      </c>
      <c r="O137" s="192">
        <v>0</v>
      </c>
      <c r="P137" s="192">
        <v>0</v>
      </c>
      <c r="Q137" s="192">
        <v>0</v>
      </c>
      <c r="R137" s="192">
        <v>0</v>
      </c>
      <c r="S137" s="192">
        <v>0</v>
      </c>
      <c r="T137" s="192">
        <v>0</v>
      </c>
      <c r="U137" s="192">
        <v>0</v>
      </c>
      <c r="V137" s="192">
        <v>0</v>
      </c>
      <c r="W137" s="192">
        <v>0</v>
      </c>
      <c r="X137" s="192">
        <v>0</v>
      </c>
      <c r="Y137" s="192">
        <v>0</v>
      </c>
      <c r="Z137" s="192">
        <v>0</v>
      </c>
      <c r="AA137" s="192">
        <v>55800</v>
      </c>
      <c r="AB137" s="192">
        <v>0</v>
      </c>
      <c r="AC137" s="192">
        <v>0</v>
      </c>
      <c r="AD137" s="192">
        <v>0</v>
      </c>
      <c r="AE137" s="192">
        <v>0</v>
      </c>
      <c r="AF137" s="192">
        <v>0</v>
      </c>
      <c r="AG137" s="192">
        <v>0</v>
      </c>
      <c r="AH137" s="192">
        <v>0</v>
      </c>
      <c r="AI137" s="192">
        <v>0</v>
      </c>
      <c r="AJ137" s="192">
        <v>0</v>
      </c>
      <c r="AK137" s="192">
        <v>0</v>
      </c>
      <c r="AL137" s="192">
        <v>0</v>
      </c>
      <c r="AM137" s="192">
        <v>0</v>
      </c>
      <c r="AN137" s="192">
        <v>0</v>
      </c>
      <c r="AO137" s="192">
        <v>0</v>
      </c>
      <c r="AP137" s="192">
        <v>0</v>
      </c>
      <c r="AQ137" s="192">
        <v>0</v>
      </c>
      <c r="AR137" s="192">
        <v>0</v>
      </c>
      <c r="AS137" s="192">
        <v>0</v>
      </c>
      <c r="AT137" s="192">
        <v>0</v>
      </c>
      <c r="AU137" s="192">
        <v>0</v>
      </c>
      <c r="AV137" s="192">
        <v>0</v>
      </c>
      <c r="AW137" s="192">
        <v>0</v>
      </c>
      <c r="AX137" s="192">
        <v>0</v>
      </c>
      <c r="AY137" s="192">
        <v>0</v>
      </c>
      <c r="AZ137" s="192">
        <v>0</v>
      </c>
      <c r="BA137" s="192">
        <v>0</v>
      </c>
      <c r="BB137" s="192">
        <v>0</v>
      </c>
      <c r="BC137" s="192">
        <v>0</v>
      </c>
      <c r="BD137" s="192">
        <v>0</v>
      </c>
      <c r="BE137" s="192">
        <v>0</v>
      </c>
      <c r="BF137" s="192">
        <v>0</v>
      </c>
      <c r="BG137" s="192">
        <v>0</v>
      </c>
      <c r="BH137" s="192">
        <v>0</v>
      </c>
      <c r="BI137" s="192">
        <v>0</v>
      </c>
      <c r="BJ137" s="192">
        <v>0</v>
      </c>
      <c r="BK137" s="192">
        <v>0</v>
      </c>
      <c r="BL137" s="192">
        <v>0</v>
      </c>
      <c r="BM137" s="192">
        <v>0</v>
      </c>
      <c r="BN137" s="192">
        <v>0</v>
      </c>
      <c r="BO137" s="192">
        <v>7600</v>
      </c>
      <c r="BP137" s="192">
        <v>0</v>
      </c>
      <c r="BQ137" s="192">
        <v>0</v>
      </c>
      <c r="BR137" s="192">
        <v>0</v>
      </c>
      <c r="BS137" s="192">
        <v>0</v>
      </c>
      <c r="BT137" s="192">
        <v>0</v>
      </c>
      <c r="BU137" s="192">
        <v>0</v>
      </c>
      <c r="BV137" s="192">
        <v>0</v>
      </c>
      <c r="BW137" s="192">
        <v>0</v>
      </c>
      <c r="BX137" s="192">
        <v>0</v>
      </c>
      <c r="BY137" s="192">
        <v>0</v>
      </c>
      <c r="BZ137" s="192">
        <v>0</v>
      </c>
      <c r="CA137" s="192">
        <v>0</v>
      </c>
      <c r="CB137" s="192">
        <v>0</v>
      </c>
      <c r="CC137" s="201">
        <f t="shared" si="21"/>
        <v>63400</v>
      </c>
    </row>
    <row r="138" spans="1:81" s="109" customFormat="1" ht="25.5" customHeight="1">
      <c r="A138" s="136" t="s">
        <v>1460</v>
      </c>
      <c r="B138" s="280" t="s">
        <v>24</v>
      </c>
      <c r="C138" s="281" t="s">
        <v>25</v>
      </c>
      <c r="D138" s="282">
        <v>45110</v>
      </c>
      <c r="E138" s="281" t="s">
        <v>25</v>
      </c>
      <c r="F138" s="283" t="s">
        <v>573</v>
      </c>
      <c r="G138" s="284" t="s">
        <v>574</v>
      </c>
      <c r="H138" s="192">
        <v>0</v>
      </c>
      <c r="I138" s="192">
        <v>0</v>
      </c>
      <c r="J138" s="192">
        <v>0</v>
      </c>
      <c r="K138" s="192">
        <v>0</v>
      </c>
      <c r="L138" s="192">
        <v>0</v>
      </c>
      <c r="M138" s="192">
        <v>0</v>
      </c>
      <c r="N138" s="192">
        <v>0</v>
      </c>
      <c r="O138" s="192">
        <v>0</v>
      </c>
      <c r="P138" s="192">
        <v>0</v>
      </c>
      <c r="Q138" s="192">
        <v>0</v>
      </c>
      <c r="R138" s="192">
        <v>0</v>
      </c>
      <c r="S138" s="192">
        <v>0</v>
      </c>
      <c r="T138" s="192">
        <v>0</v>
      </c>
      <c r="U138" s="192">
        <v>0</v>
      </c>
      <c r="V138" s="192">
        <v>0</v>
      </c>
      <c r="W138" s="192">
        <v>0</v>
      </c>
      <c r="X138" s="192">
        <v>0</v>
      </c>
      <c r="Y138" s="192">
        <v>0</v>
      </c>
      <c r="Z138" s="192">
        <v>0</v>
      </c>
      <c r="AA138" s="192">
        <v>0</v>
      </c>
      <c r="AB138" s="192">
        <v>0</v>
      </c>
      <c r="AC138" s="192">
        <v>0</v>
      </c>
      <c r="AD138" s="192">
        <v>0</v>
      </c>
      <c r="AE138" s="192">
        <v>0</v>
      </c>
      <c r="AF138" s="192">
        <v>0</v>
      </c>
      <c r="AG138" s="192">
        <v>0</v>
      </c>
      <c r="AH138" s="192">
        <v>0</v>
      </c>
      <c r="AI138" s="192">
        <v>0</v>
      </c>
      <c r="AJ138" s="192">
        <v>0</v>
      </c>
      <c r="AK138" s="192">
        <v>0</v>
      </c>
      <c r="AL138" s="192">
        <v>0</v>
      </c>
      <c r="AM138" s="192">
        <v>0</v>
      </c>
      <c r="AN138" s="192">
        <v>0</v>
      </c>
      <c r="AO138" s="192">
        <v>0</v>
      </c>
      <c r="AP138" s="192">
        <v>0</v>
      </c>
      <c r="AQ138" s="192">
        <v>0</v>
      </c>
      <c r="AR138" s="192">
        <v>0</v>
      </c>
      <c r="AS138" s="192">
        <v>0</v>
      </c>
      <c r="AT138" s="192">
        <v>0</v>
      </c>
      <c r="AU138" s="192">
        <v>0</v>
      </c>
      <c r="AV138" s="192">
        <v>0</v>
      </c>
      <c r="AW138" s="192">
        <v>0</v>
      </c>
      <c r="AX138" s="192">
        <v>0</v>
      </c>
      <c r="AY138" s="192">
        <v>0</v>
      </c>
      <c r="AZ138" s="192">
        <v>0</v>
      </c>
      <c r="BA138" s="192">
        <v>0</v>
      </c>
      <c r="BB138" s="192">
        <v>0</v>
      </c>
      <c r="BC138" s="192">
        <v>0</v>
      </c>
      <c r="BD138" s="192">
        <v>0</v>
      </c>
      <c r="BE138" s="192">
        <v>0</v>
      </c>
      <c r="BF138" s="192">
        <v>0</v>
      </c>
      <c r="BG138" s="192">
        <v>0</v>
      </c>
      <c r="BH138" s="192">
        <v>0</v>
      </c>
      <c r="BI138" s="192">
        <v>0</v>
      </c>
      <c r="BJ138" s="192">
        <v>0</v>
      </c>
      <c r="BK138" s="192">
        <v>0</v>
      </c>
      <c r="BL138" s="192">
        <v>0</v>
      </c>
      <c r="BM138" s="192">
        <v>0</v>
      </c>
      <c r="BN138" s="192">
        <v>0</v>
      </c>
      <c r="BO138" s="192">
        <v>0</v>
      </c>
      <c r="BP138" s="192">
        <v>0</v>
      </c>
      <c r="BQ138" s="192">
        <v>0</v>
      </c>
      <c r="BR138" s="192">
        <v>0</v>
      </c>
      <c r="BS138" s="192">
        <v>0</v>
      </c>
      <c r="BT138" s="192">
        <v>0</v>
      </c>
      <c r="BU138" s="192">
        <v>0</v>
      </c>
      <c r="BV138" s="192">
        <v>0</v>
      </c>
      <c r="BW138" s="192">
        <v>0</v>
      </c>
      <c r="BX138" s="192">
        <v>0</v>
      </c>
      <c r="BY138" s="192">
        <v>0</v>
      </c>
      <c r="BZ138" s="192">
        <v>0</v>
      </c>
      <c r="CA138" s="192">
        <v>0</v>
      </c>
      <c r="CB138" s="192">
        <v>0</v>
      </c>
      <c r="CC138" s="201">
        <f t="shared" si="21"/>
        <v>0</v>
      </c>
    </row>
    <row r="139" spans="1:81" s="109" customFormat="1" ht="25.5" customHeight="1">
      <c r="A139" s="136" t="s">
        <v>1460</v>
      </c>
      <c r="B139" s="280" t="s">
        <v>24</v>
      </c>
      <c r="C139" s="281" t="s">
        <v>25</v>
      </c>
      <c r="D139" s="282">
        <v>45110</v>
      </c>
      <c r="E139" s="281" t="s">
        <v>25</v>
      </c>
      <c r="F139" s="283" t="s">
        <v>575</v>
      </c>
      <c r="G139" s="284" t="s">
        <v>576</v>
      </c>
      <c r="H139" s="192">
        <v>0</v>
      </c>
      <c r="I139" s="192">
        <v>0</v>
      </c>
      <c r="J139" s="192">
        <v>0</v>
      </c>
      <c r="K139" s="192">
        <v>0</v>
      </c>
      <c r="L139" s="192">
        <v>0</v>
      </c>
      <c r="M139" s="192">
        <v>0</v>
      </c>
      <c r="N139" s="192">
        <v>0</v>
      </c>
      <c r="O139" s="192">
        <v>0</v>
      </c>
      <c r="P139" s="192">
        <v>0</v>
      </c>
      <c r="Q139" s="192">
        <v>0</v>
      </c>
      <c r="R139" s="192">
        <v>0</v>
      </c>
      <c r="S139" s="192">
        <v>0</v>
      </c>
      <c r="T139" s="192">
        <v>0</v>
      </c>
      <c r="U139" s="192">
        <v>0</v>
      </c>
      <c r="V139" s="192">
        <v>0</v>
      </c>
      <c r="W139" s="192">
        <v>0</v>
      </c>
      <c r="X139" s="192">
        <v>0</v>
      </c>
      <c r="Y139" s="192">
        <v>0</v>
      </c>
      <c r="Z139" s="192">
        <v>0</v>
      </c>
      <c r="AA139" s="192">
        <v>0</v>
      </c>
      <c r="AB139" s="192">
        <v>0</v>
      </c>
      <c r="AC139" s="192">
        <v>0</v>
      </c>
      <c r="AD139" s="192">
        <v>0</v>
      </c>
      <c r="AE139" s="192">
        <v>0</v>
      </c>
      <c r="AF139" s="192">
        <v>0</v>
      </c>
      <c r="AG139" s="192">
        <v>0</v>
      </c>
      <c r="AH139" s="192">
        <v>0</v>
      </c>
      <c r="AI139" s="192">
        <v>0</v>
      </c>
      <c r="AJ139" s="192">
        <v>0</v>
      </c>
      <c r="AK139" s="192">
        <v>0</v>
      </c>
      <c r="AL139" s="192">
        <v>0</v>
      </c>
      <c r="AM139" s="192">
        <v>0</v>
      </c>
      <c r="AN139" s="192">
        <v>0</v>
      </c>
      <c r="AO139" s="192">
        <v>0</v>
      </c>
      <c r="AP139" s="192">
        <v>0</v>
      </c>
      <c r="AQ139" s="192">
        <v>9300</v>
      </c>
      <c r="AR139" s="192">
        <v>0</v>
      </c>
      <c r="AS139" s="192">
        <v>0</v>
      </c>
      <c r="AT139" s="192">
        <v>0</v>
      </c>
      <c r="AU139" s="192">
        <v>0</v>
      </c>
      <c r="AV139" s="192">
        <v>0</v>
      </c>
      <c r="AW139" s="192">
        <v>0</v>
      </c>
      <c r="AX139" s="192">
        <v>0</v>
      </c>
      <c r="AY139" s="192">
        <v>0</v>
      </c>
      <c r="AZ139" s="192">
        <v>0</v>
      </c>
      <c r="BA139" s="192">
        <v>0</v>
      </c>
      <c r="BB139" s="192">
        <v>0</v>
      </c>
      <c r="BC139" s="192">
        <v>0</v>
      </c>
      <c r="BD139" s="192">
        <v>0</v>
      </c>
      <c r="BE139" s="192">
        <v>0</v>
      </c>
      <c r="BF139" s="192">
        <v>0</v>
      </c>
      <c r="BG139" s="192">
        <v>0</v>
      </c>
      <c r="BH139" s="192">
        <v>131650</v>
      </c>
      <c r="BI139" s="192">
        <v>0</v>
      </c>
      <c r="BJ139" s="192">
        <v>0</v>
      </c>
      <c r="BK139" s="192">
        <v>0</v>
      </c>
      <c r="BL139" s="192">
        <v>0</v>
      </c>
      <c r="BM139" s="192">
        <v>0</v>
      </c>
      <c r="BN139" s="192">
        <v>0</v>
      </c>
      <c r="BO139" s="192">
        <v>0</v>
      </c>
      <c r="BP139" s="192">
        <v>0</v>
      </c>
      <c r="BQ139" s="192">
        <v>0</v>
      </c>
      <c r="BR139" s="192">
        <v>0</v>
      </c>
      <c r="BS139" s="192">
        <v>0</v>
      </c>
      <c r="BT139" s="192">
        <v>0</v>
      </c>
      <c r="BU139" s="192">
        <v>0</v>
      </c>
      <c r="BV139" s="192">
        <v>0</v>
      </c>
      <c r="BW139" s="192">
        <v>0</v>
      </c>
      <c r="BX139" s="192">
        <v>0</v>
      </c>
      <c r="BY139" s="192">
        <v>0</v>
      </c>
      <c r="BZ139" s="192">
        <v>0</v>
      </c>
      <c r="CA139" s="192">
        <v>0</v>
      </c>
      <c r="CB139" s="192">
        <v>0</v>
      </c>
      <c r="CC139" s="201">
        <f t="shared" si="21"/>
        <v>140950</v>
      </c>
    </row>
    <row r="140" spans="1:81" s="109" customFormat="1" ht="25.5" customHeight="1">
      <c r="A140" s="136" t="s">
        <v>1460</v>
      </c>
      <c r="B140" s="280" t="s">
        <v>24</v>
      </c>
      <c r="C140" s="281" t="s">
        <v>25</v>
      </c>
      <c r="D140" s="282">
        <v>45110</v>
      </c>
      <c r="E140" s="281" t="s">
        <v>25</v>
      </c>
      <c r="F140" s="283" t="s">
        <v>577</v>
      </c>
      <c r="G140" s="284" t="s">
        <v>578</v>
      </c>
      <c r="H140" s="192">
        <v>0</v>
      </c>
      <c r="I140" s="192">
        <v>28650</v>
      </c>
      <c r="J140" s="192">
        <v>0</v>
      </c>
      <c r="K140" s="192">
        <v>1006479.18</v>
      </c>
      <c r="L140" s="192">
        <v>0</v>
      </c>
      <c r="M140" s="192">
        <v>0</v>
      </c>
      <c r="N140" s="192">
        <v>0</v>
      </c>
      <c r="O140" s="192">
        <v>0</v>
      </c>
      <c r="P140" s="192">
        <v>3000</v>
      </c>
      <c r="Q140" s="192">
        <v>9000.01</v>
      </c>
      <c r="R140" s="192">
        <v>0</v>
      </c>
      <c r="S140" s="192">
        <v>0</v>
      </c>
      <c r="T140" s="192">
        <v>0</v>
      </c>
      <c r="U140" s="192">
        <v>7609457</v>
      </c>
      <c r="V140" s="192">
        <v>0</v>
      </c>
      <c r="W140" s="192">
        <v>245000</v>
      </c>
      <c r="X140" s="192">
        <v>0</v>
      </c>
      <c r="Y140" s="192">
        <v>0</v>
      </c>
      <c r="Z140" s="192">
        <v>0</v>
      </c>
      <c r="AA140" s="192">
        <v>491635</v>
      </c>
      <c r="AB140" s="192">
        <v>0</v>
      </c>
      <c r="AC140" s="192">
        <v>0</v>
      </c>
      <c r="AD140" s="192">
        <v>0</v>
      </c>
      <c r="AE140" s="192">
        <v>306590</v>
      </c>
      <c r="AF140" s="192">
        <v>0</v>
      </c>
      <c r="AG140" s="192">
        <v>0</v>
      </c>
      <c r="AH140" s="192">
        <v>0</v>
      </c>
      <c r="AI140" s="192">
        <v>276122.8</v>
      </c>
      <c r="AJ140" s="192">
        <v>6600</v>
      </c>
      <c r="AK140" s="192">
        <v>0</v>
      </c>
      <c r="AL140" s="192">
        <v>67250</v>
      </c>
      <c r="AM140" s="192">
        <v>0</v>
      </c>
      <c r="AN140" s="192">
        <v>0</v>
      </c>
      <c r="AO140" s="192">
        <v>0</v>
      </c>
      <c r="AP140" s="192">
        <v>0</v>
      </c>
      <c r="AQ140" s="192">
        <v>0</v>
      </c>
      <c r="AR140" s="192">
        <v>0</v>
      </c>
      <c r="AS140" s="192">
        <v>0</v>
      </c>
      <c r="AT140" s="192">
        <v>0</v>
      </c>
      <c r="AU140" s="192">
        <v>40250</v>
      </c>
      <c r="AV140" s="192">
        <v>0</v>
      </c>
      <c r="AW140" s="192">
        <v>30000</v>
      </c>
      <c r="AX140" s="192">
        <v>7450</v>
      </c>
      <c r="AY140" s="192">
        <v>0</v>
      </c>
      <c r="AZ140" s="192">
        <v>9404</v>
      </c>
      <c r="BA140" s="192">
        <v>23850</v>
      </c>
      <c r="BB140" s="192">
        <v>0</v>
      </c>
      <c r="BC140" s="192">
        <v>0</v>
      </c>
      <c r="BD140" s="192">
        <v>103300</v>
      </c>
      <c r="BE140" s="192">
        <v>0</v>
      </c>
      <c r="BF140" s="192">
        <v>0</v>
      </c>
      <c r="BG140" s="192">
        <v>0</v>
      </c>
      <c r="BH140" s="192">
        <v>0</v>
      </c>
      <c r="BI140" s="192">
        <v>154909.25</v>
      </c>
      <c r="BJ140" s="192">
        <v>0</v>
      </c>
      <c r="BK140" s="192">
        <v>0</v>
      </c>
      <c r="BL140" s="192">
        <v>0</v>
      </c>
      <c r="BM140" s="192">
        <v>0</v>
      </c>
      <c r="BN140" s="192">
        <v>0</v>
      </c>
      <c r="BO140" s="192">
        <v>0</v>
      </c>
      <c r="BP140" s="192">
        <v>0</v>
      </c>
      <c r="BQ140" s="192">
        <v>16320</v>
      </c>
      <c r="BR140" s="192">
        <v>7490</v>
      </c>
      <c r="BS140" s="192">
        <v>142225</v>
      </c>
      <c r="BT140" s="192">
        <v>113944</v>
      </c>
      <c r="BU140" s="192">
        <v>0</v>
      </c>
      <c r="BV140" s="192">
        <v>0</v>
      </c>
      <c r="BW140" s="192">
        <v>72300</v>
      </c>
      <c r="BX140" s="192">
        <v>220450</v>
      </c>
      <c r="BY140" s="192">
        <v>21390</v>
      </c>
      <c r="BZ140" s="192">
        <v>198550</v>
      </c>
      <c r="CA140" s="192">
        <v>0</v>
      </c>
      <c r="CB140" s="192">
        <v>0</v>
      </c>
      <c r="CC140" s="201">
        <f t="shared" si="21"/>
        <v>11211616.24</v>
      </c>
    </row>
    <row r="141" spans="1:81" s="109" customFormat="1" ht="25.5" customHeight="1">
      <c r="A141" s="136" t="s">
        <v>1460</v>
      </c>
      <c r="B141" s="280" t="s">
        <v>24</v>
      </c>
      <c r="C141" s="281" t="s">
        <v>25</v>
      </c>
      <c r="D141" s="282">
        <v>45110</v>
      </c>
      <c r="E141" s="281" t="s">
        <v>25</v>
      </c>
      <c r="F141" s="283" t="s">
        <v>579</v>
      </c>
      <c r="G141" s="284" t="s">
        <v>580</v>
      </c>
      <c r="H141" s="192">
        <v>0</v>
      </c>
      <c r="I141" s="192">
        <v>27720</v>
      </c>
      <c r="J141" s="192">
        <v>0</v>
      </c>
      <c r="K141" s="192">
        <v>0</v>
      </c>
      <c r="L141" s="192">
        <v>0</v>
      </c>
      <c r="M141" s="192">
        <v>0</v>
      </c>
      <c r="N141" s="192">
        <v>4181368</v>
      </c>
      <c r="O141" s="192">
        <v>5209446.08</v>
      </c>
      <c r="P141" s="192">
        <v>0</v>
      </c>
      <c r="Q141" s="192">
        <v>0</v>
      </c>
      <c r="R141" s="192">
        <v>0</v>
      </c>
      <c r="S141" s="192">
        <v>0</v>
      </c>
      <c r="T141" s="192">
        <v>0</v>
      </c>
      <c r="U141" s="192">
        <v>0</v>
      </c>
      <c r="V141" s="192">
        <v>0</v>
      </c>
      <c r="W141" s="192">
        <v>0</v>
      </c>
      <c r="X141" s="192">
        <v>0</v>
      </c>
      <c r="Y141" s="192">
        <v>0</v>
      </c>
      <c r="Z141" s="192">
        <v>246233.67</v>
      </c>
      <c r="AA141" s="192">
        <v>2302500</v>
      </c>
      <c r="AB141" s="192">
        <v>199096.5</v>
      </c>
      <c r="AC141" s="192">
        <v>3100000</v>
      </c>
      <c r="AD141" s="192">
        <v>0</v>
      </c>
      <c r="AE141" s="192">
        <v>0</v>
      </c>
      <c r="AF141" s="192">
        <v>0</v>
      </c>
      <c r="AG141" s="192">
        <v>0</v>
      </c>
      <c r="AH141" s="192">
        <v>0</v>
      </c>
      <c r="AI141" s="192">
        <v>5250000</v>
      </c>
      <c r="AJ141" s="192">
        <v>0</v>
      </c>
      <c r="AK141" s="192">
        <v>0</v>
      </c>
      <c r="AL141" s="192">
        <v>0</v>
      </c>
      <c r="AM141" s="192">
        <v>0</v>
      </c>
      <c r="AN141" s="192">
        <v>0</v>
      </c>
      <c r="AO141" s="192">
        <v>1371160</v>
      </c>
      <c r="AP141" s="192">
        <v>0</v>
      </c>
      <c r="AQ141" s="192">
        <v>0</v>
      </c>
      <c r="AR141" s="192">
        <v>30000</v>
      </c>
      <c r="AS141" s="192">
        <v>936119.68</v>
      </c>
      <c r="AT141" s="192">
        <v>0</v>
      </c>
      <c r="AU141" s="192">
        <v>163152.5</v>
      </c>
      <c r="AV141" s="192">
        <v>0</v>
      </c>
      <c r="AW141" s="192">
        <v>207800</v>
      </c>
      <c r="AX141" s="192">
        <v>52501.5</v>
      </c>
      <c r="AY141" s="192">
        <v>630</v>
      </c>
      <c r="AZ141" s="192">
        <v>0</v>
      </c>
      <c r="BA141" s="192">
        <v>0</v>
      </c>
      <c r="BB141" s="192">
        <v>0</v>
      </c>
      <c r="BC141" s="192">
        <v>0</v>
      </c>
      <c r="BD141" s="192">
        <v>0</v>
      </c>
      <c r="BE141" s="192">
        <v>0</v>
      </c>
      <c r="BF141" s="192">
        <v>90000</v>
      </c>
      <c r="BG141" s="192">
        <v>0</v>
      </c>
      <c r="BH141" s="192">
        <v>0</v>
      </c>
      <c r="BI141" s="192">
        <v>0</v>
      </c>
      <c r="BJ141" s="192">
        <v>0</v>
      </c>
      <c r="BK141" s="192">
        <v>0</v>
      </c>
      <c r="BL141" s="192">
        <v>0</v>
      </c>
      <c r="BM141" s="192">
        <v>0</v>
      </c>
      <c r="BN141" s="192">
        <v>0</v>
      </c>
      <c r="BO141" s="192">
        <v>0</v>
      </c>
      <c r="BP141" s="192">
        <v>0</v>
      </c>
      <c r="BQ141" s="192">
        <v>450000</v>
      </c>
      <c r="BR141" s="192">
        <v>0</v>
      </c>
      <c r="BS141" s="192">
        <v>0</v>
      </c>
      <c r="BT141" s="192">
        <v>235528.8</v>
      </c>
      <c r="BU141" s="192">
        <v>0</v>
      </c>
      <c r="BV141" s="192">
        <v>0</v>
      </c>
      <c r="BW141" s="192">
        <v>0</v>
      </c>
      <c r="BX141" s="192">
        <v>1133000</v>
      </c>
      <c r="BY141" s="192">
        <v>0</v>
      </c>
      <c r="BZ141" s="192">
        <v>0</v>
      </c>
      <c r="CA141" s="192">
        <v>0</v>
      </c>
      <c r="CB141" s="192">
        <v>0</v>
      </c>
      <c r="CC141" s="201">
        <f t="shared" si="21"/>
        <v>25186256.73</v>
      </c>
    </row>
    <row r="142" spans="1:81" s="109" customFormat="1" ht="25.5" customHeight="1">
      <c r="A142" s="136" t="s">
        <v>1460</v>
      </c>
      <c r="B142" s="280" t="s">
        <v>24</v>
      </c>
      <c r="C142" s="281" t="s">
        <v>25</v>
      </c>
      <c r="D142" s="282">
        <v>45110</v>
      </c>
      <c r="E142" s="281" t="s">
        <v>25</v>
      </c>
      <c r="F142" s="283" t="s">
        <v>581</v>
      </c>
      <c r="G142" s="284" t="s">
        <v>582</v>
      </c>
      <c r="H142" s="192">
        <v>10116475.880000001</v>
      </c>
      <c r="I142" s="171">
        <v>3637900</v>
      </c>
      <c r="J142" s="171">
        <v>227005</v>
      </c>
      <c r="K142" s="171">
        <v>639130.97</v>
      </c>
      <c r="L142" s="171">
        <v>450705.91999999998</v>
      </c>
      <c r="M142" s="171">
        <v>773503</v>
      </c>
      <c r="N142" s="171">
        <v>75777915.959999993</v>
      </c>
      <c r="O142" s="171">
        <v>93000</v>
      </c>
      <c r="P142" s="171">
        <v>164266.6</v>
      </c>
      <c r="Q142" s="171">
        <v>12554094.98</v>
      </c>
      <c r="R142" s="171">
        <v>310334.63</v>
      </c>
      <c r="S142" s="171">
        <v>5336882.6100000003</v>
      </c>
      <c r="T142" s="171">
        <v>4970378.51</v>
      </c>
      <c r="U142" s="171">
        <v>1438641.3</v>
      </c>
      <c r="V142" s="171">
        <v>108900</v>
      </c>
      <c r="W142" s="171">
        <v>235880</v>
      </c>
      <c r="X142" s="171">
        <v>1800</v>
      </c>
      <c r="Y142" s="171">
        <v>84521</v>
      </c>
      <c r="Z142" s="171">
        <v>8546112.1400000006</v>
      </c>
      <c r="AA142" s="171">
        <v>217329.5</v>
      </c>
      <c r="AB142" s="171">
        <v>2199102.44</v>
      </c>
      <c r="AC142" s="171">
        <v>288000</v>
      </c>
      <c r="AD142" s="171">
        <v>8239893.5</v>
      </c>
      <c r="AE142" s="171">
        <v>11074</v>
      </c>
      <c r="AF142" s="171">
        <v>1213962.8899999999</v>
      </c>
      <c r="AG142" s="171">
        <v>66000</v>
      </c>
      <c r="AH142" s="171">
        <v>53001</v>
      </c>
      <c r="AI142" s="171">
        <v>2613919</v>
      </c>
      <c r="AJ142" s="171">
        <v>530481</v>
      </c>
      <c r="AK142" s="171">
        <v>104781</v>
      </c>
      <c r="AL142" s="171">
        <v>203380</v>
      </c>
      <c r="AM142" s="171">
        <v>239800</v>
      </c>
      <c r="AN142" s="171">
        <v>241986.61</v>
      </c>
      <c r="AO142" s="171">
        <v>15375</v>
      </c>
      <c r="AP142" s="171">
        <v>8021</v>
      </c>
      <c r="AQ142" s="171">
        <v>87883.27</v>
      </c>
      <c r="AR142" s="171">
        <v>15241</v>
      </c>
      <c r="AS142" s="171">
        <v>114148.44</v>
      </c>
      <c r="AT142" s="171">
        <v>39473.56</v>
      </c>
      <c r="AU142" s="171">
        <v>2526654.6</v>
      </c>
      <c r="AV142" s="171">
        <v>21605.25</v>
      </c>
      <c r="AW142" s="171">
        <v>158280.6</v>
      </c>
      <c r="AX142" s="171">
        <v>52213</v>
      </c>
      <c r="AY142" s="171">
        <v>92049.99</v>
      </c>
      <c r="AZ142" s="171">
        <v>0</v>
      </c>
      <c r="BA142" s="171">
        <v>92761.45</v>
      </c>
      <c r="BB142" s="171">
        <v>1469075.68</v>
      </c>
      <c r="BC142" s="171">
        <v>140768</v>
      </c>
      <c r="BD142" s="171">
        <v>482183.5</v>
      </c>
      <c r="BE142" s="171">
        <v>176205</v>
      </c>
      <c r="BF142" s="171">
        <v>382389.69</v>
      </c>
      <c r="BG142" s="171">
        <v>1215</v>
      </c>
      <c r="BH142" s="171">
        <v>1591615.9898999999</v>
      </c>
      <c r="BI142" s="171">
        <v>714181.05</v>
      </c>
      <c r="BJ142" s="171">
        <v>1138420</v>
      </c>
      <c r="BK142" s="171">
        <v>40800</v>
      </c>
      <c r="BL142" s="171">
        <v>1733539</v>
      </c>
      <c r="BM142" s="171">
        <v>18073054.300000001</v>
      </c>
      <c r="BN142" s="171">
        <v>11900.54</v>
      </c>
      <c r="BO142" s="171">
        <v>51750</v>
      </c>
      <c r="BP142" s="171">
        <v>13811.97</v>
      </c>
      <c r="BQ142" s="171">
        <v>105000</v>
      </c>
      <c r="BR142" s="171">
        <v>609463.91</v>
      </c>
      <c r="BS142" s="171">
        <v>32400</v>
      </c>
      <c r="BT142" s="171">
        <v>4180519.52</v>
      </c>
      <c r="BU142" s="171">
        <v>229618</v>
      </c>
      <c r="BV142" s="171">
        <v>28581</v>
      </c>
      <c r="BW142" s="171">
        <v>77921</v>
      </c>
      <c r="BX142" s="171">
        <v>625126</v>
      </c>
      <c r="BY142" s="171">
        <v>329218</v>
      </c>
      <c r="BZ142" s="171">
        <v>307191.78000000003</v>
      </c>
      <c r="CA142" s="171">
        <v>53433</v>
      </c>
      <c r="CB142" s="171">
        <v>112610.15</v>
      </c>
      <c r="CC142" s="201">
        <f t="shared" si="21"/>
        <v>177625858.67990002</v>
      </c>
    </row>
    <row r="143" spans="1:81" s="109" customFormat="1" ht="25.5" customHeight="1">
      <c r="A143" s="136" t="s">
        <v>1460</v>
      </c>
      <c r="B143" s="280" t="s">
        <v>24</v>
      </c>
      <c r="C143" s="281" t="s">
        <v>25</v>
      </c>
      <c r="D143" s="282"/>
      <c r="E143" s="281"/>
      <c r="F143" s="283" t="s">
        <v>583</v>
      </c>
      <c r="G143" s="284" t="s">
        <v>584</v>
      </c>
      <c r="H143" s="192">
        <v>0</v>
      </c>
      <c r="I143" s="171">
        <v>0</v>
      </c>
      <c r="J143" s="171">
        <v>12628013.310000001</v>
      </c>
      <c r="K143" s="171">
        <v>395901</v>
      </c>
      <c r="L143" s="171">
        <v>76218.850000000006</v>
      </c>
      <c r="M143" s="171">
        <v>602833.35</v>
      </c>
      <c r="N143" s="171">
        <v>0</v>
      </c>
      <c r="O143" s="171">
        <v>402810</v>
      </c>
      <c r="P143" s="171">
        <v>0</v>
      </c>
      <c r="Q143" s="171">
        <v>4026640.96</v>
      </c>
      <c r="R143" s="171">
        <v>0</v>
      </c>
      <c r="S143" s="171">
        <v>26355</v>
      </c>
      <c r="T143" s="171">
        <v>2143862.7400000002</v>
      </c>
      <c r="U143" s="171">
        <v>880043.01</v>
      </c>
      <c r="V143" s="171">
        <v>0</v>
      </c>
      <c r="W143" s="171">
        <v>32866.660000000003</v>
      </c>
      <c r="X143" s="171">
        <v>181083.35</v>
      </c>
      <c r="Y143" s="171">
        <v>0</v>
      </c>
      <c r="Z143" s="171">
        <v>9052427.8499999996</v>
      </c>
      <c r="AA143" s="171">
        <v>39403.599999999999</v>
      </c>
      <c r="AB143" s="171">
        <v>298372.96999999997</v>
      </c>
      <c r="AC143" s="171">
        <v>9000</v>
      </c>
      <c r="AD143" s="171">
        <v>661224.82999999996</v>
      </c>
      <c r="AE143" s="171">
        <v>0</v>
      </c>
      <c r="AF143" s="171">
        <v>361599</v>
      </c>
      <c r="AG143" s="171">
        <v>0</v>
      </c>
      <c r="AH143" s="171">
        <v>0</v>
      </c>
      <c r="AI143" s="171">
        <v>187517590.97999999</v>
      </c>
      <c r="AJ143" s="171">
        <v>527158.73</v>
      </c>
      <c r="AK143" s="171">
        <v>73435.87</v>
      </c>
      <c r="AL143" s="171">
        <v>0</v>
      </c>
      <c r="AM143" s="171">
        <v>253670.98</v>
      </c>
      <c r="AN143" s="171">
        <v>465668.61</v>
      </c>
      <c r="AO143" s="171">
        <v>600221</v>
      </c>
      <c r="AP143" s="171">
        <v>1869822.34</v>
      </c>
      <c r="AQ143" s="171">
        <v>8494689.4100000001</v>
      </c>
      <c r="AR143" s="171">
        <v>348511.8</v>
      </c>
      <c r="AS143" s="171">
        <v>148266.85999999999</v>
      </c>
      <c r="AT143" s="171">
        <v>0</v>
      </c>
      <c r="AU143" s="171">
        <v>5066317.3499999996</v>
      </c>
      <c r="AV143" s="171">
        <v>210320.67</v>
      </c>
      <c r="AW143" s="171">
        <v>30900</v>
      </c>
      <c r="AX143" s="171">
        <v>305565.73</v>
      </c>
      <c r="AY143" s="171">
        <v>97403.99</v>
      </c>
      <c r="AZ143" s="171">
        <v>366143.94</v>
      </c>
      <c r="BA143" s="171">
        <v>0</v>
      </c>
      <c r="BB143" s="171">
        <v>8498724.6699999999</v>
      </c>
      <c r="BC143" s="171">
        <v>179791</v>
      </c>
      <c r="BD143" s="171">
        <v>118500</v>
      </c>
      <c r="BE143" s="171">
        <v>2127825.25</v>
      </c>
      <c r="BF143" s="171">
        <v>0</v>
      </c>
      <c r="BG143" s="171">
        <v>727763.99</v>
      </c>
      <c r="BH143" s="171">
        <v>869075</v>
      </c>
      <c r="BI143" s="171">
        <v>1906670</v>
      </c>
      <c r="BJ143" s="171">
        <v>302025.59999999998</v>
      </c>
      <c r="BK143" s="171">
        <v>9159</v>
      </c>
      <c r="BL143" s="171">
        <v>5217299.6900000004</v>
      </c>
      <c r="BM143" s="171">
        <v>0</v>
      </c>
      <c r="BN143" s="171">
        <v>0</v>
      </c>
      <c r="BO143" s="171">
        <v>1100000</v>
      </c>
      <c r="BP143" s="171">
        <v>0</v>
      </c>
      <c r="BQ143" s="171">
        <v>0</v>
      </c>
      <c r="BR143" s="171">
        <v>490362</v>
      </c>
      <c r="BS143" s="171">
        <v>0</v>
      </c>
      <c r="BT143" s="171">
        <v>0</v>
      </c>
      <c r="BU143" s="171">
        <v>68463.839999999997</v>
      </c>
      <c r="BV143" s="171">
        <v>33060</v>
      </c>
      <c r="BW143" s="171">
        <v>73490</v>
      </c>
      <c r="BX143" s="171">
        <v>0</v>
      </c>
      <c r="BY143" s="171">
        <v>371450</v>
      </c>
      <c r="BZ143" s="171">
        <v>0</v>
      </c>
      <c r="CA143" s="171">
        <v>350433.92</v>
      </c>
      <c r="CB143" s="171">
        <v>53690</v>
      </c>
      <c r="CC143" s="201">
        <f t="shared" si="21"/>
        <v>260692128.69999996</v>
      </c>
    </row>
    <row r="144" spans="1:81" s="109" customFormat="1" ht="25.5" customHeight="1">
      <c r="A144" s="136" t="s">
        <v>1460</v>
      </c>
      <c r="B144" s="280" t="s">
        <v>24</v>
      </c>
      <c r="C144" s="281" t="s">
        <v>25</v>
      </c>
      <c r="D144" s="282">
        <v>45110</v>
      </c>
      <c r="E144" s="281" t="s">
        <v>25</v>
      </c>
      <c r="F144" s="283" t="s">
        <v>587</v>
      </c>
      <c r="G144" s="284" t="s">
        <v>588</v>
      </c>
      <c r="H144" s="192">
        <v>74809.95</v>
      </c>
      <c r="I144" s="171">
        <v>126521.41</v>
      </c>
      <c r="J144" s="171">
        <v>425026.89</v>
      </c>
      <c r="K144" s="171">
        <v>97599.61</v>
      </c>
      <c r="L144" s="171">
        <v>3060.42</v>
      </c>
      <c r="M144" s="171">
        <v>1903.06</v>
      </c>
      <c r="N144" s="171">
        <v>153185.71</v>
      </c>
      <c r="O144" s="171">
        <v>167644.45000000001</v>
      </c>
      <c r="P144" s="171">
        <v>25593.16</v>
      </c>
      <c r="Q144" s="171">
        <v>592548.37</v>
      </c>
      <c r="R144" s="171">
        <v>27377.51</v>
      </c>
      <c r="S144" s="171">
        <v>121743.88</v>
      </c>
      <c r="T144" s="171">
        <v>46530.63</v>
      </c>
      <c r="U144" s="171">
        <v>109686.56</v>
      </c>
      <c r="V144" s="171">
        <v>20172.23</v>
      </c>
      <c r="W144" s="171">
        <v>163267.13</v>
      </c>
      <c r="X144" s="171">
        <v>31181.02</v>
      </c>
      <c r="Y144" s="171">
        <v>15003.27</v>
      </c>
      <c r="Z144" s="171">
        <v>703514.48</v>
      </c>
      <c r="AA144" s="171">
        <v>8907.2900000000009</v>
      </c>
      <c r="AB144" s="171">
        <v>34736.71</v>
      </c>
      <c r="AC144" s="171">
        <v>88340.59</v>
      </c>
      <c r="AD144" s="171">
        <v>32918.28</v>
      </c>
      <c r="AE144" s="171">
        <v>159385.32999999999</v>
      </c>
      <c r="AF144" s="171">
        <v>13649.55</v>
      </c>
      <c r="AG144" s="171">
        <v>808.49</v>
      </c>
      <c r="AH144" s="171">
        <v>151110.64000000001</v>
      </c>
      <c r="AI144" s="171">
        <v>78172.13</v>
      </c>
      <c r="AJ144" s="171">
        <v>11637.79</v>
      </c>
      <c r="AK144" s="171">
        <v>20277.240000000002</v>
      </c>
      <c r="AL144" s="171">
        <v>13076.9</v>
      </c>
      <c r="AM144" s="171">
        <v>23656.92</v>
      </c>
      <c r="AN144" s="171">
        <v>8472.5499999999993</v>
      </c>
      <c r="AO144" s="171">
        <v>3638.74</v>
      </c>
      <c r="AP144" s="171">
        <v>11924.86</v>
      </c>
      <c r="AQ144" s="171">
        <v>8708.84</v>
      </c>
      <c r="AR144" s="171">
        <v>8584.76</v>
      </c>
      <c r="AS144" s="171">
        <v>8479.86</v>
      </c>
      <c r="AT144" s="171">
        <v>42259.35</v>
      </c>
      <c r="AU144" s="171">
        <v>99322.18</v>
      </c>
      <c r="AV144" s="171">
        <v>31456.31</v>
      </c>
      <c r="AW144" s="171">
        <v>46473.58</v>
      </c>
      <c r="AX144" s="171">
        <v>38505.300000000003</v>
      </c>
      <c r="AY144" s="171">
        <v>11557.22</v>
      </c>
      <c r="AZ144" s="171">
        <v>13141.72</v>
      </c>
      <c r="BA144" s="171">
        <v>16594.93</v>
      </c>
      <c r="BB144" s="171">
        <v>146911.91</v>
      </c>
      <c r="BC144" s="171">
        <v>17549.48</v>
      </c>
      <c r="BD144" s="171">
        <v>30433.23</v>
      </c>
      <c r="BE144" s="171">
        <v>7801.85</v>
      </c>
      <c r="BF144" s="171">
        <v>56325.62</v>
      </c>
      <c r="BG144" s="171">
        <v>0</v>
      </c>
      <c r="BH144" s="171">
        <v>43041.05</v>
      </c>
      <c r="BI144" s="171">
        <v>20000.650000000001</v>
      </c>
      <c r="BJ144" s="171">
        <v>3040.27</v>
      </c>
      <c r="BK144" s="171">
        <v>3239.97</v>
      </c>
      <c r="BL144" s="171">
        <v>2307.0500000000002</v>
      </c>
      <c r="BM144" s="171">
        <v>114693.41</v>
      </c>
      <c r="BN144" s="171">
        <v>334645.3</v>
      </c>
      <c r="BO144" s="171">
        <v>9626.81</v>
      </c>
      <c r="BP144" s="171">
        <v>4812.2700000000004</v>
      </c>
      <c r="BQ144" s="171">
        <v>26702.31</v>
      </c>
      <c r="BR144" s="171">
        <v>9689.9</v>
      </c>
      <c r="BS144" s="171">
        <v>622.79999999999995</v>
      </c>
      <c r="BT144" s="171">
        <v>137181.37</v>
      </c>
      <c r="BU144" s="171">
        <v>2081.41</v>
      </c>
      <c r="BV144" s="171">
        <v>18134.240000000002</v>
      </c>
      <c r="BW144" s="171">
        <v>3898.96</v>
      </c>
      <c r="BX144" s="171">
        <v>14860.95</v>
      </c>
      <c r="BY144" s="171">
        <v>0</v>
      </c>
      <c r="BZ144" s="171">
        <v>4945.59</v>
      </c>
      <c r="CA144" s="171">
        <v>253.18</v>
      </c>
      <c r="CB144" s="171">
        <v>1746.96</v>
      </c>
      <c r="CC144" s="201">
        <f t="shared" si="21"/>
        <v>4906714.339999998</v>
      </c>
    </row>
    <row r="145" spans="1:81" s="109" customFormat="1" ht="25.5" customHeight="1">
      <c r="A145" s="136" t="s">
        <v>1460</v>
      </c>
      <c r="B145" s="280" t="s">
        <v>24</v>
      </c>
      <c r="C145" s="281" t="s">
        <v>25</v>
      </c>
      <c r="D145" s="282">
        <v>45110</v>
      </c>
      <c r="E145" s="281" t="s">
        <v>25</v>
      </c>
      <c r="F145" s="283" t="s">
        <v>589</v>
      </c>
      <c r="G145" s="284" t="s">
        <v>565</v>
      </c>
      <c r="H145" s="192">
        <v>0</v>
      </c>
      <c r="I145" s="171">
        <v>0</v>
      </c>
      <c r="J145" s="171">
        <v>0</v>
      </c>
      <c r="K145" s="171">
        <v>0</v>
      </c>
      <c r="L145" s="171">
        <v>0</v>
      </c>
      <c r="M145" s="171">
        <v>0</v>
      </c>
      <c r="N145" s="171">
        <v>0</v>
      </c>
      <c r="O145" s="171">
        <v>0</v>
      </c>
      <c r="P145" s="171">
        <v>0</v>
      </c>
      <c r="Q145" s="171">
        <v>0</v>
      </c>
      <c r="R145" s="171">
        <v>0</v>
      </c>
      <c r="S145" s="171">
        <v>0</v>
      </c>
      <c r="T145" s="171">
        <v>0</v>
      </c>
      <c r="U145" s="171">
        <v>0</v>
      </c>
      <c r="V145" s="171">
        <v>0</v>
      </c>
      <c r="W145" s="171">
        <v>0</v>
      </c>
      <c r="X145" s="171">
        <v>0</v>
      </c>
      <c r="Y145" s="171">
        <v>0</v>
      </c>
      <c r="Z145" s="171">
        <v>0</v>
      </c>
      <c r="AA145" s="171">
        <v>0</v>
      </c>
      <c r="AB145" s="171">
        <v>0</v>
      </c>
      <c r="AC145" s="171">
        <v>0</v>
      </c>
      <c r="AD145" s="171">
        <v>0</v>
      </c>
      <c r="AE145" s="171">
        <v>0</v>
      </c>
      <c r="AF145" s="171">
        <v>0</v>
      </c>
      <c r="AG145" s="171">
        <v>0</v>
      </c>
      <c r="AH145" s="171">
        <v>0</v>
      </c>
      <c r="AI145" s="171">
        <v>0</v>
      </c>
      <c r="AJ145" s="171">
        <v>0</v>
      </c>
      <c r="AK145" s="171">
        <v>0</v>
      </c>
      <c r="AL145" s="171">
        <v>0</v>
      </c>
      <c r="AM145" s="171">
        <v>0</v>
      </c>
      <c r="AN145" s="171">
        <v>0</v>
      </c>
      <c r="AO145" s="171">
        <v>0</v>
      </c>
      <c r="AP145" s="171">
        <v>0</v>
      </c>
      <c r="AQ145" s="171">
        <v>0</v>
      </c>
      <c r="AR145" s="171">
        <v>0</v>
      </c>
      <c r="AS145" s="171">
        <v>0</v>
      </c>
      <c r="AT145" s="171">
        <v>0</v>
      </c>
      <c r="AU145" s="171">
        <v>0</v>
      </c>
      <c r="AV145" s="171">
        <v>0</v>
      </c>
      <c r="AW145" s="171">
        <v>0</v>
      </c>
      <c r="AX145" s="171">
        <v>0</v>
      </c>
      <c r="AY145" s="171">
        <v>0</v>
      </c>
      <c r="AZ145" s="171">
        <v>0</v>
      </c>
      <c r="BA145" s="171">
        <v>0</v>
      </c>
      <c r="BB145" s="171">
        <v>0</v>
      </c>
      <c r="BC145" s="171">
        <v>0</v>
      </c>
      <c r="BD145" s="171">
        <v>0</v>
      </c>
      <c r="BE145" s="171">
        <v>0</v>
      </c>
      <c r="BF145" s="171">
        <v>0</v>
      </c>
      <c r="BG145" s="171">
        <v>0</v>
      </c>
      <c r="BH145" s="171">
        <v>0</v>
      </c>
      <c r="BI145" s="171">
        <v>0</v>
      </c>
      <c r="BJ145" s="171">
        <v>0</v>
      </c>
      <c r="BK145" s="171">
        <v>0</v>
      </c>
      <c r="BL145" s="171">
        <v>0</v>
      </c>
      <c r="BM145" s="171">
        <v>0</v>
      </c>
      <c r="BN145" s="171">
        <v>0</v>
      </c>
      <c r="BO145" s="171">
        <v>0</v>
      </c>
      <c r="BP145" s="171">
        <v>0</v>
      </c>
      <c r="BQ145" s="171">
        <v>0</v>
      </c>
      <c r="BR145" s="171">
        <v>0</v>
      </c>
      <c r="BS145" s="171">
        <v>0</v>
      </c>
      <c r="BT145" s="171">
        <v>0</v>
      </c>
      <c r="BU145" s="171">
        <v>0</v>
      </c>
      <c r="BV145" s="171">
        <v>0</v>
      </c>
      <c r="BW145" s="171">
        <v>0</v>
      </c>
      <c r="BX145" s="171">
        <v>0</v>
      </c>
      <c r="BY145" s="171">
        <v>0</v>
      </c>
      <c r="BZ145" s="171">
        <v>0</v>
      </c>
      <c r="CA145" s="171">
        <v>0</v>
      </c>
      <c r="CB145" s="171">
        <v>0</v>
      </c>
      <c r="CC145" s="201">
        <f t="shared" si="21"/>
        <v>0</v>
      </c>
    </row>
    <row r="146" spans="1:81" s="109" customFormat="1" ht="25.5" customHeight="1">
      <c r="A146" s="136" t="s">
        <v>1460</v>
      </c>
      <c r="B146" s="280" t="s">
        <v>24</v>
      </c>
      <c r="C146" s="281" t="s">
        <v>25</v>
      </c>
      <c r="D146" s="282">
        <v>45110</v>
      </c>
      <c r="E146" s="281" t="s">
        <v>25</v>
      </c>
      <c r="F146" s="283" t="s">
        <v>590</v>
      </c>
      <c r="G146" s="284" t="s">
        <v>567</v>
      </c>
      <c r="H146" s="192">
        <v>0</v>
      </c>
      <c r="I146" s="192">
        <v>0</v>
      </c>
      <c r="J146" s="192">
        <v>0</v>
      </c>
      <c r="K146" s="192">
        <v>3130</v>
      </c>
      <c r="L146" s="192">
        <v>0</v>
      </c>
      <c r="M146" s="192">
        <v>0</v>
      </c>
      <c r="N146" s="192">
        <v>80000</v>
      </c>
      <c r="O146" s="192">
        <v>0</v>
      </c>
      <c r="P146" s="192">
        <v>0</v>
      </c>
      <c r="Q146" s="192">
        <v>40650</v>
      </c>
      <c r="R146" s="192">
        <v>0</v>
      </c>
      <c r="S146" s="192">
        <v>8250</v>
      </c>
      <c r="T146" s="192">
        <v>50430</v>
      </c>
      <c r="U146" s="192">
        <v>34400</v>
      </c>
      <c r="V146" s="192">
        <v>0</v>
      </c>
      <c r="W146" s="192">
        <v>0</v>
      </c>
      <c r="X146" s="192">
        <v>0</v>
      </c>
      <c r="Y146" s="192">
        <v>3190</v>
      </c>
      <c r="Z146" s="192">
        <v>138350</v>
      </c>
      <c r="AA146" s="192">
        <v>10740</v>
      </c>
      <c r="AB146" s="192">
        <v>0</v>
      </c>
      <c r="AC146" s="192">
        <v>0</v>
      </c>
      <c r="AD146" s="192">
        <v>0</v>
      </c>
      <c r="AE146" s="192">
        <v>0</v>
      </c>
      <c r="AF146" s="192">
        <v>0</v>
      </c>
      <c r="AG146" s="192">
        <v>0</v>
      </c>
      <c r="AH146" s="192">
        <v>0</v>
      </c>
      <c r="AI146" s="192">
        <v>58673.5</v>
      </c>
      <c r="AJ146" s="192">
        <v>0</v>
      </c>
      <c r="AK146" s="192">
        <v>0</v>
      </c>
      <c r="AL146" s="192">
        <v>0</v>
      </c>
      <c r="AM146" s="192">
        <v>0</v>
      </c>
      <c r="AN146" s="192">
        <v>0</v>
      </c>
      <c r="AO146" s="192">
        <v>0</v>
      </c>
      <c r="AP146" s="192">
        <v>0</v>
      </c>
      <c r="AQ146" s="192">
        <v>0</v>
      </c>
      <c r="AR146" s="192">
        <v>0</v>
      </c>
      <c r="AS146" s="192">
        <v>0</v>
      </c>
      <c r="AT146" s="192">
        <v>0</v>
      </c>
      <c r="AU146" s="192">
        <v>0</v>
      </c>
      <c r="AV146" s="192">
        <v>2750</v>
      </c>
      <c r="AW146" s="192">
        <v>0</v>
      </c>
      <c r="AX146" s="192">
        <v>2752</v>
      </c>
      <c r="AY146" s="192">
        <v>6120</v>
      </c>
      <c r="AZ146" s="192">
        <v>1495</v>
      </c>
      <c r="BA146" s="192">
        <v>0</v>
      </c>
      <c r="BB146" s="192">
        <v>0</v>
      </c>
      <c r="BC146" s="192">
        <v>0</v>
      </c>
      <c r="BD146" s="192">
        <v>0</v>
      </c>
      <c r="BE146" s="192">
        <v>0</v>
      </c>
      <c r="BF146" s="192">
        <v>0</v>
      </c>
      <c r="BG146" s="192">
        <v>0</v>
      </c>
      <c r="BH146" s="192">
        <v>0</v>
      </c>
      <c r="BI146" s="192">
        <v>0</v>
      </c>
      <c r="BJ146" s="192">
        <v>0</v>
      </c>
      <c r="BK146" s="192">
        <v>0</v>
      </c>
      <c r="BL146" s="192">
        <v>0</v>
      </c>
      <c r="BM146" s="192">
        <v>0</v>
      </c>
      <c r="BN146" s="192">
        <v>0</v>
      </c>
      <c r="BO146" s="192">
        <v>0</v>
      </c>
      <c r="BP146" s="192">
        <v>0</v>
      </c>
      <c r="BQ146" s="192">
        <v>0</v>
      </c>
      <c r="BR146" s="192">
        <v>0</v>
      </c>
      <c r="BS146" s="192">
        <v>0</v>
      </c>
      <c r="BT146" s="192">
        <v>0</v>
      </c>
      <c r="BU146" s="192">
        <v>0</v>
      </c>
      <c r="BV146" s="192">
        <v>0</v>
      </c>
      <c r="BW146" s="192">
        <v>0</v>
      </c>
      <c r="BX146" s="192">
        <v>0</v>
      </c>
      <c r="BY146" s="192">
        <v>0</v>
      </c>
      <c r="BZ146" s="192">
        <v>0</v>
      </c>
      <c r="CA146" s="192">
        <v>0</v>
      </c>
      <c r="CB146" s="192">
        <v>570</v>
      </c>
      <c r="CC146" s="201">
        <f t="shared" si="21"/>
        <v>441500.5</v>
      </c>
    </row>
    <row r="147" spans="1:81" s="109" customFormat="1" ht="25.5" customHeight="1">
      <c r="A147" s="136" t="s">
        <v>1460</v>
      </c>
      <c r="B147" s="280" t="s">
        <v>24</v>
      </c>
      <c r="C147" s="281" t="s">
        <v>25</v>
      </c>
      <c r="D147" s="282"/>
      <c r="E147" s="281"/>
      <c r="F147" s="283" t="s">
        <v>591</v>
      </c>
      <c r="G147" s="284" t="s">
        <v>592</v>
      </c>
      <c r="H147" s="192">
        <v>0</v>
      </c>
      <c r="I147" s="192">
        <v>0</v>
      </c>
      <c r="J147" s="192">
        <v>0</v>
      </c>
      <c r="K147" s="192">
        <v>0</v>
      </c>
      <c r="L147" s="192">
        <v>0</v>
      </c>
      <c r="M147" s="192">
        <v>0</v>
      </c>
      <c r="N147" s="192">
        <v>0</v>
      </c>
      <c r="O147" s="192">
        <v>0</v>
      </c>
      <c r="P147" s="192">
        <v>0</v>
      </c>
      <c r="Q147" s="192">
        <v>0</v>
      </c>
      <c r="R147" s="192">
        <v>0</v>
      </c>
      <c r="S147" s="192">
        <v>0</v>
      </c>
      <c r="T147" s="192">
        <v>0</v>
      </c>
      <c r="U147" s="192">
        <v>0</v>
      </c>
      <c r="V147" s="192">
        <v>0</v>
      </c>
      <c r="W147" s="192">
        <v>0</v>
      </c>
      <c r="X147" s="192">
        <v>0</v>
      </c>
      <c r="Y147" s="192">
        <v>0</v>
      </c>
      <c r="Z147" s="192">
        <v>0</v>
      </c>
      <c r="AA147" s="192">
        <v>18371.5</v>
      </c>
      <c r="AB147" s="192">
        <v>0</v>
      </c>
      <c r="AC147" s="192">
        <v>0</v>
      </c>
      <c r="AD147" s="192">
        <v>0</v>
      </c>
      <c r="AE147" s="192">
        <v>0</v>
      </c>
      <c r="AF147" s="192">
        <v>858</v>
      </c>
      <c r="AG147" s="192">
        <v>0</v>
      </c>
      <c r="AH147" s="192">
        <v>0</v>
      </c>
      <c r="AI147" s="192">
        <v>10820</v>
      </c>
      <c r="AJ147" s="192">
        <v>0</v>
      </c>
      <c r="AK147" s="192">
        <v>0</v>
      </c>
      <c r="AL147" s="192">
        <v>0</v>
      </c>
      <c r="AM147" s="192">
        <v>0</v>
      </c>
      <c r="AN147" s="192">
        <v>0</v>
      </c>
      <c r="AO147" s="192">
        <v>0</v>
      </c>
      <c r="AP147" s="192">
        <v>0</v>
      </c>
      <c r="AQ147" s="192">
        <v>0</v>
      </c>
      <c r="AR147" s="192">
        <v>0</v>
      </c>
      <c r="AS147" s="192">
        <v>0</v>
      </c>
      <c r="AT147" s="192">
        <v>0</v>
      </c>
      <c r="AU147" s="192">
        <v>0</v>
      </c>
      <c r="AV147" s="192">
        <v>0</v>
      </c>
      <c r="AW147" s="192">
        <v>0</v>
      </c>
      <c r="AX147" s="192">
        <v>0</v>
      </c>
      <c r="AY147" s="192">
        <v>0</v>
      </c>
      <c r="AZ147" s="192">
        <v>0</v>
      </c>
      <c r="BA147" s="192">
        <v>0</v>
      </c>
      <c r="BB147" s="192">
        <v>0</v>
      </c>
      <c r="BC147" s="192">
        <v>0</v>
      </c>
      <c r="BD147" s="192">
        <v>0</v>
      </c>
      <c r="BE147" s="192">
        <v>0</v>
      </c>
      <c r="BF147" s="192">
        <v>0</v>
      </c>
      <c r="BG147" s="192">
        <v>0</v>
      </c>
      <c r="BH147" s="192">
        <v>0</v>
      </c>
      <c r="BI147" s="192">
        <v>0</v>
      </c>
      <c r="BJ147" s="192">
        <v>0</v>
      </c>
      <c r="BK147" s="192">
        <v>0</v>
      </c>
      <c r="BL147" s="192">
        <v>0</v>
      </c>
      <c r="BM147" s="192">
        <v>0</v>
      </c>
      <c r="BN147" s="192">
        <v>0</v>
      </c>
      <c r="BO147" s="192">
        <v>0</v>
      </c>
      <c r="BP147" s="192">
        <v>0</v>
      </c>
      <c r="BQ147" s="192">
        <v>0</v>
      </c>
      <c r="BR147" s="192">
        <v>0</v>
      </c>
      <c r="BS147" s="192">
        <v>0</v>
      </c>
      <c r="BT147" s="192">
        <v>0</v>
      </c>
      <c r="BU147" s="192">
        <v>0</v>
      </c>
      <c r="BV147" s="192">
        <v>0</v>
      </c>
      <c r="BW147" s="192">
        <v>0</v>
      </c>
      <c r="BX147" s="192">
        <v>0</v>
      </c>
      <c r="BY147" s="192">
        <v>0</v>
      </c>
      <c r="BZ147" s="192">
        <v>0</v>
      </c>
      <c r="CA147" s="192">
        <v>0</v>
      </c>
      <c r="CB147" s="192">
        <v>0</v>
      </c>
      <c r="CC147" s="201">
        <f t="shared" si="21"/>
        <v>30049.5</v>
      </c>
    </row>
    <row r="148" spans="1:81" s="109" customFormat="1" ht="25.5" customHeight="1">
      <c r="A148" s="136" t="s">
        <v>1460</v>
      </c>
      <c r="B148" s="280" t="s">
        <v>24</v>
      </c>
      <c r="C148" s="281" t="s">
        <v>25</v>
      </c>
      <c r="D148" s="282">
        <v>45110</v>
      </c>
      <c r="E148" s="281" t="s">
        <v>25</v>
      </c>
      <c r="F148" s="283" t="s">
        <v>593</v>
      </c>
      <c r="G148" s="284" t="s">
        <v>594</v>
      </c>
      <c r="H148" s="192">
        <v>15463989.439999999</v>
      </c>
      <c r="I148" s="171">
        <v>7563.6</v>
      </c>
      <c r="J148" s="171">
        <v>0</v>
      </c>
      <c r="K148" s="171">
        <v>22656.6</v>
      </c>
      <c r="L148" s="171">
        <v>271201.59999999998</v>
      </c>
      <c r="M148" s="171">
        <v>0</v>
      </c>
      <c r="N148" s="171">
        <v>12572048.09</v>
      </c>
      <c r="O148" s="171">
        <v>301500</v>
      </c>
      <c r="P148" s="171">
        <v>0</v>
      </c>
      <c r="Q148" s="171">
        <v>6246037.7599999998</v>
      </c>
      <c r="R148" s="171">
        <v>25395.200000000001</v>
      </c>
      <c r="S148" s="171">
        <v>22599.77</v>
      </c>
      <c r="T148" s="171">
        <v>0</v>
      </c>
      <c r="U148" s="171">
        <v>57689.7</v>
      </c>
      <c r="V148" s="171">
        <v>0</v>
      </c>
      <c r="W148" s="171">
        <v>3714.97</v>
      </c>
      <c r="X148" s="171">
        <v>1522715</v>
      </c>
      <c r="Y148" s="171">
        <v>0</v>
      </c>
      <c r="Z148" s="171">
        <v>39909488.240000002</v>
      </c>
      <c r="AA148" s="171">
        <v>4124423</v>
      </c>
      <c r="AB148" s="171">
        <v>27880.75</v>
      </c>
      <c r="AC148" s="171">
        <v>2498453.7999999998</v>
      </c>
      <c r="AD148" s="171">
        <v>2567</v>
      </c>
      <c r="AE148" s="171">
        <v>0</v>
      </c>
      <c r="AF148" s="171">
        <v>0</v>
      </c>
      <c r="AG148" s="171">
        <v>0</v>
      </c>
      <c r="AH148" s="171">
        <v>0</v>
      </c>
      <c r="AI148" s="171">
        <v>17908068.190000001</v>
      </c>
      <c r="AJ148" s="171">
        <v>15186.35</v>
      </c>
      <c r="AK148" s="171">
        <v>0</v>
      </c>
      <c r="AL148" s="171">
        <v>2101</v>
      </c>
      <c r="AM148" s="171">
        <v>0</v>
      </c>
      <c r="AN148" s="171">
        <v>0</v>
      </c>
      <c r="AO148" s="171">
        <v>97000</v>
      </c>
      <c r="AP148" s="171">
        <v>11031.55</v>
      </c>
      <c r="AQ148" s="171">
        <v>20835.55</v>
      </c>
      <c r="AR148" s="171">
        <v>13811.6</v>
      </c>
      <c r="AS148" s="171">
        <v>0</v>
      </c>
      <c r="AT148" s="171">
        <v>0</v>
      </c>
      <c r="AU148" s="171">
        <v>6130842.5</v>
      </c>
      <c r="AV148" s="171">
        <v>0</v>
      </c>
      <c r="AW148" s="171">
        <v>5280</v>
      </c>
      <c r="AX148" s="171">
        <v>0</v>
      </c>
      <c r="AY148" s="171">
        <v>0</v>
      </c>
      <c r="AZ148" s="171">
        <v>0</v>
      </c>
      <c r="BA148" s="171">
        <v>0</v>
      </c>
      <c r="BB148" s="171">
        <v>12237417.16</v>
      </c>
      <c r="BC148" s="171">
        <v>0</v>
      </c>
      <c r="BD148" s="171">
        <v>0</v>
      </c>
      <c r="BE148" s="171">
        <v>2952427.4</v>
      </c>
      <c r="BF148" s="171">
        <v>1977700</v>
      </c>
      <c r="BG148" s="171">
        <v>0</v>
      </c>
      <c r="BH148" s="171">
        <v>0</v>
      </c>
      <c r="BI148" s="171">
        <v>0</v>
      </c>
      <c r="BJ148" s="171">
        <v>0</v>
      </c>
      <c r="BK148" s="171">
        <v>0</v>
      </c>
      <c r="BL148" s="171">
        <v>157500</v>
      </c>
      <c r="BM148" s="171">
        <v>12182475</v>
      </c>
      <c r="BN148" s="171">
        <v>69545960.950000003</v>
      </c>
      <c r="BO148" s="171">
        <v>0</v>
      </c>
      <c r="BP148" s="171">
        <v>0</v>
      </c>
      <c r="BQ148" s="171">
        <v>639.6</v>
      </c>
      <c r="BR148" s="171">
        <v>0</v>
      </c>
      <c r="BS148" s="171">
        <v>448681.47</v>
      </c>
      <c r="BT148" s="171">
        <v>7511505.0300000003</v>
      </c>
      <c r="BU148" s="171">
        <v>12606</v>
      </c>
      <c r="BV148" s="171">
        <v>0</v>
      </c>
      <c r="BW148" s="171">
        <v>9394.36</v>
      </c>
      <c r="BX148" s="171">
        <v>9249.36</v>
      </c>
      <c r="BY148" s="171">
        <v>2508712.25</v>
      </c>
      <c r="BZ148" s="171">
        <v>0</v>
      </c>
      <c r="CA148" s="171">
        <v>0</v>
      </c>
      <c r="CB148" s="171">
        <v>0</v>
      </c>
      <c r="CC148" s="201">
        <f t="shared" si="21"/>
        <v>216838349.84</v>
      </c>
    </row>
    <row r="149" spans="1:81" s="109" customFormat="1" ht="25.5" customHeight="1">
      <c r="A149" s="136" t="s">
        <v>1460</v>
      </c>
      <c r="B149" s="280" t="s">
        <v>24</v>
      </c>
      <c r="C149" s="281" t="s">
        <v>25</v>
      </c>
      <c r="D149" s="282">
        <v>45110</v>
      </c>
      <c r="E149" s="281" t="s">
        <v>25</v>
      </c>
      <c r="F149" s="283" t="s">
        <v>595</v>
      </c>
      <c r="G149" s="284" t="s">
        <v>596</v>
      </c>
      <c r="H149" s="192">
        <v>0</v>
      </c>
      <c r="I149" s="192">
        <v>0</v>
      </c>
      <c r="J149" s="192">
        <v>0</v>
      </c>
      <c r="K149" s="192">
        <v>0</v>
      </c>
      <c r="L149" s="192">
        <v>0</v>
      </c>
      <c r="M149" s="192">
        <v>0</v>
      </c>
      <c r="N149" s="192">
        <v>16170000</v>
      </c>
      <c r="O149" s="192">
        <v>0</v>
      </c>
      <c r="P149" s="192">
        <v>0</v>
      </c>
      <c r="Q149" s="192">
        <v>0</v>
      </c>
      <c r="R149" s="192">
        <v>0</v>
      </c>
      <c r="S149" s="192">
        <v>0</v>
      </c>
      <c r="T149" s="192">
        <v>0</v>
      </c>
      <c r="U149" s="192">
        <v>0</v>
      </c>
      <c r="V149" s="192">
        <v>0</v>
      </c>
      <c r="W149" s="192">
        <v>0</v>
      </c>
      <c r="X149" s="192">
        <v>0</v>
      </c>
      <c r="Y149" s="192">
        <v>0</v>
      </c>
      <c r="Z149" s="192">
        <v>0</v>
      </c>
      <c r="AA149" s="192">
        <v>0</v>
      </c>
      <c r="AB149" s="192">
        <v>0</v>
      </c>
      <c r="AC149" s="192">
        <v>0</v>
      </c>
      <c r="AD149" s="192">
        <v>0</v>
      </c>
      <c r="AE149" s="192">
        <v>0</v>
      </c>
      <c r="AF149" s="192">
        <v>0</v>
      </c>
      <c r="AG149" s="192">
        <v>0</v>
      </c>
      <c r="AH149" s="192">
        <v>0</v>
      </c>
      <c r="AI149" s="192">
        <v>16905000</v>
      </c>
      <c r="AJ149" s="192">
        <v>0</v>
      </c>
      <c r="AK149" s="192">
        <v>0</v>
      </c>
      <c r="AL149" s="192">
        <v>0</v>
      </c>
      <c r="AM149" s="192">
        <v>0</v>
      </c>
      <c r="AN149" s="192">
        <v>0</v>
      </c>
      <c r="AO149" s="192">
        <v>0</v>
      </c>
      <c r="AP149" s="192">
        <v>0</v>
      </c>
      <c r="AQ149" s="192">
        <v>0</v>
      </c>
      <c r="AR149" s="192">
        <v>0</v>
      </c>
      <c r="AS149" s="192">
        <v>0</v>
      </c>
      <c r="AT149" s="192">
        <v>0</v>
      </c>
      <c r="AU149" s="192">
        <v>0</v>
      </c>
      <c r="AV149" s="192">
        <v>0</v>
      </c>
      <c r="AW149" s="192">
        <v>0</v>
      </c>
      <c r="AX149" s="192">
        <v>0</v>
      </c>
      <c r="AY149" s="192">
        <v>0</v>
      </c>
      <c r="AZ149" s="192">
        <v>0</v>
      </c>
      <c r="BA149" s="192">
        <v>0</v>
      </c>
      <c r="BB149" s="192">
        <v>13230000</v>
      </c>
      <c r="BC149" s="192">
        <v>0</v>
      </c>
      <c r="BD149" s="192">
        <v>0</v>
      </c>
      <c r="BE149" s="192">
        <v>0</v>
      </c>
      <c r="BF149" s="192">
        <v>0</v>
      </c>
      <c r="BG149" s="192">
        <v>0</v>
      </c>
      <c r="BH149" s="192">
        <v>0</v>
      </c>
      <c r="BI149" s="192">
        <v>0</v>
      </c>
      <c r="BJ149" s="192">
        <v>0</v>
      </c>
      <c r="BK149" s="192">
        <v>0</v>
      </c>
      <c r="BL149" s="192">
        <v>0</v>
      </c>
      <c r="BM149" s="192">
        <v>26103000</v>
      </c>
      <c r="BN149" s="192">
        <v>0</v>
      </c>
      <c r="BO149" s="192">
        <v>0</v>
      </c>
      <c r="BP149" s="192">
        <v>0</v>
      </c>
      <c r="BQ149" s="192">
        <v>0</v>
      </c>
      <c r="BR149" s="192">
        <v>0</v>
      </c>
      <c r="BS149" s="192">
        <v>0</v>
      </c>
      <c r="BT149" s="192">
        <v>0</v>
      </c>
      <c r="BU149" s="192">
        <v>0</v>
      </c>
      <c r="BV149" s="192">
        <v>0</v>
      </c>
      <c r="BW149" s="192">
        <v>0</v>
      </c>
      <c r="BX149" s="192">
        <v>0</v>
      </c>
      <c r="BY149" s="192">
        <v>0</v>
      </c>
      <c r="BZ149" s="192">
        <v>0</v>
      </c>
      <c r="CA149" s="192">
        <v>0</v>
      </c>
      <c r="CB149" s="192">
        <v>0</v>
      </c>
      <c r="CC149" s="201">
        <f t="shared" si="21"/>
        <v>72408000</v>
      </c>
    </row>
    <row r="150" spans="1:81" s="109" customFormat="1" ht="25.5" customHeight="1">
      <c r="A150" s="136" t="s">
        <v>1460</v>
      </c>
      <c r="B150" s="280" t="s">
        <v>24</v>
      </c>
      <c r="C150" s="281" t="s">
        <v>25</v>
      </c>
      <c r="D150" s="282">
        <v>45110</v>
      </c>
      <c r="E150" s="281" t="s">
        <v>25</v>
      </c>
      <c r="F150" s="283" t="s">
        <v>597</v>
      </c>
      <c r="G150" s="284" t="s">
        <v>598</v>
      </c>
      <c r="H150" s="192">
        <v>0</v>
      </c>
      <c r="I150" s="192">
        <v>0</v>
      </c>
      <c r="J150" s="192">
        <v>0</v>
      </c>
      <c r="K150" s="192">
        <v>0</v>
      </c>
      <c r="L150" s="192">
        <v>0</v>
      </c>
      <c r="M150" s="192">
        <v>0</v>
      </c>
      <c r="N150" s="192">
        <v>0</v>
      </c>
      <c r="O150" s="192">
        <v>0</v>
      </c>
      <c r="P150" s="192">
        <v>0</v>
      </c>
      <c r="Q150" s="192">
        <v>0</v>
      </c>
      <c r="R150" s="192">
        <v>0</v>
      </c>
      <c r="S150" s="192">
        <v>0</v>
      </c>
      <c r="T150" s="192">
        <v>0</v>
      </c>
      <c r="U150" s="192">
        <v>0</v>
      </c>
      <c r="V150" s="192">
        <v>0</v>
      </c>
      <c r="W150" s="192">
        <v>0</v>
      </c>
      <c r="X150" s="192">
        <v>0</v>
      </c>
      <c r="Y150" s="192">
        <v>0</v>
      </c>
      <c r="Z150" s="192">
        <v>0</v>
      </c>
      <c r="AA150" s="192">
        <v>0</v>
      </c>
      <c r="AB150" s="192">
        <v>0</v>
      </c>
      <c r="AC150" s="192">
        <v>0</v>
      </c>
      <c r="AD150" s="192">
        <v>0</v>
      </c>
      <c r="AE150" s="192">
        <v>0</v>
      </c>
      <c r="AF150" s="192">
        <v>0</v>
      </c>
      <c r="AG150" s="192">
        <v>0</v>
      </c>
      <c r="AH150" s="192">
        <v>0</v>
      </c>
      <c r="AI150" s="192">
        <v>0</v>
      </c>
      <c r="AJ150" s="192">
        <v>0</v>
      </c>
      <c r="AK150" s="192">
        <v>0</v>
      </c>
      <c r="AL150" s="192">
        <v>0</v>
      </c>
      <c r="AM150" s="192">
        <v>0</v>
      </c>
      <c r="AN150" s="192">
        <v>0</v>
      </c>
      <c r="AO150" s="192">
        <v>0</v>
      </c>
      <c r="AP150" s="192">
        <v>0</v>
      </c>
      <c r="AQ150" s="192">
        <v>0</v>
      </c>
      <c r="AR150" s="192">
        <v>0</v>
      </c>
      <c r="AS150" s="192">
        <v>0</v>
      </c>
      <c r="AT150" s="192">
        <v>0</v>
      </c>
      <c r="AU150" s="192">
        <v>0</v>
      </c>
      <c r="AV150" s="192">
        <v>0</v>
      </c>
      <c r="AW150" s="192">
        <v>0</v>
      </c>
      <c r="AX150" s="192">
        <v>0</v>
      </c>
      <c r="AY150" s="192">
        <v>0</v>
      </c>
      <c r="AZ150" s="192">
        <v>0</v>
      </c>
      <c r="BA150" s="192">
        <v>0</v>
      </c>
      <c r="BB150" s="192">
        <v>0</v>
      </c>
      <c r="BC150" s="192">
        <v>0</v>
      </c>
      <c r="BD150" s="192">
        <v>0</v>
      </c>
      <c r="BE150" s="192">
        <v>0</v>
      </c>
      <c r="BF150" s="192">
        <v>0</v>
      </c>
      <c r="BG150" s="192">
        <v>0</v>
      </c>
      <c r="BH150" s="192">
        <v>0</v>
      </c>
      <c r="BI150" s="192">
        <v>0</v>
      </c>
      <c r="BJ150" s="192">
        <v>0</v>
      </c>
      <c r="BK150" s="192">
        <v>0</v>
      </c>
      <c r="BL150" s="192">
        <v>0</v>
      </c>
      <c r="BM150" s="192">
        <v>0</v>
      </c>
      <c r="BN150" s="192">
        <v>0</v>
      </c>
      <c r="BO150" s="192">
        <v>0</v>
      </c>
      <c r="BP150" s="192">
        <v>0</v>
      </c>
      <c r="BQ150" s="192">
        <v>0</v>
      </c>
      <c r="BR150" s="192">
        <v>0</v>
      </c>
      <c r="BS150" s="192">
        <v>0</v>
      </c>
      <c r="BT150" s="192">
        <v>0</v>
      </c>
      <c r="BU150" s="192">
        <v>0</v>
      </c>
      <c r="BV150" s="192">
        <v>0</v>
      </c>
      <c r="BW150" s="192">
        <v>0</v>
      </c>
      <c r="BX150" s="192">
        <v>0</v>
      </c>
      <c r="BY150" s="192">
        <v>0</v>
      </c>
      <c r="BZ150" s="192">
        <v>0</v>
      </c>
      <c r="CA150" s="192">
        <v>0</v>
      </c>
      <c r="CB150" s="192">
        <v>0</v>
      </c>
      <c r="CC150" s="201">
        <f t="shared" si="21"/>
        <v>0</v>
      </c>
    </row>
    <row r="151" spans="1:81" s="109" customFormat="1" ht="25.5" customHeight="1">
      <c r="A151" s="136" t="s">
        <v>1460</v>
      </c>
      <c r="B151" s="280" t="s">
        <v>24</v>
      </c>
      <c r="C151" s="281" t="s">
        <v>25</v>
      </c>
      <c r="D151" s="282">
        <v>45110</v>
      </c>
      <c r="E151" s="281" t="s">
        <v>25</v>
      </c>
      <c r="F151" s="283" t="s">
        <v>599</v>
      </c>
      <c r="G151" s="284" t="s">
        <v>600</v>
      </c>
      <c r="H151" s="192">
        <v>8087210.5300000003</v>
      </c>
      <c r="I151" s="171">
        <v>1765576.14</v>
      </c>
      <c r="J151" s="171">
        <v>2097560.41</v>
      </c>
      <c r="K151" s="171">
        <v>1182013.3500000001</v>
      </c>
      <c r="L151" s="171">
        <v>744806.13</v>
      </c>
      <c r="M151" s="171">
        <v>350413.91</v>
      </c>
      <c r="N151" s="171">
        <v>14784809.34</v>
      </c>
      <c r="O151" s="171">
        <v>1313170</v>
      </c>
      <c r="P151" s="171">
        <v>579678.76</v>
      </c>
      <c r="Q151" s="171">
        <v>4029348.36</v>
      </c>
      <c r="R151" s="171">
        <v>542051.91</v>
      </c>
      <c r="S151" s="171">
        <v>1518080.52</v>
      </c>
      <c r="T151" s="171">
        <v>3052439.99</v>
      </c>
      <c r="U151" s="171">
        <v>1925148.63</v>
      </c>
      <c r="V151" s="171">
        <v>247369.3</v>
      </c>
      <c r="W151" s="171">
        <v>519586.45</v>
      </c>
      <c r="X151" s="171">
        <v>1579963.51</v>
      </c>
      <c r="Y151" s="171">
        <v>310847.7</v>
      </c>
      <c r="Z151" s="171">
        <v>9886331.4000000004</v>
      </c>
      <c r="AA151" s="171">
        <v>2381657.88</v>
      </c>
      <c r="AB151" s="171">
        <v>988462.63</v>
      </c>
      <c r="AC151" s="171">
        <v>2703822.68</v>
      </c>
      <c r="AD151" s="171">
        <v>735776.51</v>
      </c>
      <c r="AE151" s="171">
        <v>1025820.9</v>
      </c>
      <c r="AF151" s="171">
        <v>711351.3</v>
      </c>
      <c r="AG151" s="171">
        <v>33180</v>
      </c>
      <c r="AH151" s="171">
        <v>0</v>
      </c>
      <c r="AI151" s="171">
        <v>11507200.369999999</v>
      </c>
      <c r="AJ151" s="171">
        <v>638457.06000000006</v>
      </c>
      <c r="AK151" s="171">
        <v>440429.6</v>
      </c>
      <c r="AL151" s="171">
        <v>541946.05000000005</v>
      </c>
      <c r="AM151" s="171">
        <v>466364.11</v>
      </c>
      <c r="AN151" s="171">
        <v>467698.57</v>
      </c>
      <c r="AO151" s="171">
        <v>490782.98</v>
      </c>
      <c r="AP151" s="171">
        <v>455686.95</v>
      </c>
      <c r="AQ151" s="171">
        <v>787407.5</v>
      </c>
      <c r="AR151" s="171">
        <v>449080.24</v>
      </c>
      <c r="AS151" s="171">
        <v>535135.30000000005</v>
      </c>
      <c r="AT151" s="171">
        <v>333734.53999999998</v>
      </c>
      <c r="AU151" s="171">
        <v>3648964.7</v>
      </c>
      <c r="AV151" s="171">
        <v>265717.95</v>
      </c>
      <c r="AW151" s="171">
        <v>461219.66</v>
      </c>
      <c r="AX151" s="171">
        <v>439732.25</v>
      </c>
      <c r="AY151" s="171">
        <v>372537.7</v>
      </c>
      <c r="AZ151" s="171">
        <v>126889.62</v>
      </c>
      <c r="BA151" s="171">
        <v>292973.08</v>
      </c>
      <c r="BB151" s="171">
        <v>7493051.7300000004</v>
      </c>
      <c r="BC151" s="171">
        <v>657104.53</v>
      </c>
      <c r="BD151" s="171">
        <v>310113</v>
      </c>
      <c r="BE151" s="171">
        <v>1218746.73</v>
      </c>
      <c r="BF151" s="171">
        <v>1042050.5</v>
      </c>
      <c r="BG151" s="171">
        <v>0</v>
      </c>
      <c r="BH151" s="171">
        <v>0</v>
      </c>
      <c r="BI151" s="171">
        <v>1214891.3400000001</v>
      </c>
      <c r="BJ151" s="171">
        <v>659372.69999999995</v>
      </c>
      <c r="BK151" s="171">
        <v>0</v>
      </c>
      <c r="BL151" s="171">
        <v>217879.13</v>
      </c>
      <c r="BM151" s="171">
        <v>7059869.2000000002</v>
      </c>
      <c r="BN151" s="171">
        <v>2023063.14</v>
      </c>
      <c r="BO151" s="171">
        <v>723585.69</v>
      </c>
      <c r="BP151" s="171">
        <v>0</v>
      </c>
      <c r="BQ151" s="171">
        <v>652719.06000000006</v>
      </c>
      <c r="BR151" s="171">
        <v>850195.22</v>
      </c>
      <c r="BS151" s="171">
        <v>0</v>
      </c>
      <c r="BT151" s="171">
        <v>4821233.67</v>
      </c>
      <c r="BU151" s="171">
        <v>427127.13</v>
      </c>
      <c r="BV151" s="171">
        <v>465659.98</v>
      </c>
      <c r="BW151" s="171">
        <v>753170.79</v>
      </c>
      <c r="BX151" s="171">
        <v>788800.2</v>
      </c>
      <c r="BY151" s="171">
        <v>1571964.61</v>
      </c>
      <c r="BZ151" s="171">
        <v>629951.68999999994</v>
      </c>
      <c r="CA151" s="171">
        <v>240906</v>
      </c>
      <c r="CB151" s="171">
        <v>277617.62</v>
      </c>
      <c r="CC151" s="201">
        <f t="shared" si="21"/>
        <v>119917510.13000004</v>
      </c>
    </row>
    <row r="152" spans="1:81" s="109" customFormat="1" ht="25.5" customHeight="1">
      <c r="A152" s="136" t="s">
        <v>1460</v>
      </c>
      <c r="B152" s="280" t="s">
        <v>24</v>
      </c>
      <c r="C152" s="281" t="s">
        <v>25</v>
      </c>
      <c r="D152" s="282">
        <v>45110</v>
      </c>
      <c r="E152" s="281" t="s">
        <v>25</v>
      </c>
      <c r="F152" s="283" t="s">
        <v>601</v>
      </c>
      <c r="G152" s="284" t="s">
        <v>602</v>
      </c>
      <c r="H152" s="192">
        <v>0</v>
      </c>
      <c r="I152" s="192">
        <v>0</v>
      </c>
      <c r="J152" s="192">
        <v>0</v>
      </c>
      <c r="K152" s="192">
        <v>0</v>
      </c>
      <c r="L152" s="192">
        <v>0</v>
      </c>
      <c r="M152" s="192">
        <v>0</v>
      </c>
      <c r="N152" s="192">
        <v>0</v>
      </c>
      <c r="O152" s="192">
        <v>0</v>
      </c>
      <c r="P152" s="192">
        <v>0</v>
      </c>
      <c r="Q152" s="192">
        <v>0</v>
      </c>
      <c r="R152" s="192">
        <v>0</v>
      </c>
      <c r="S152" s="192">
        <v>0</v>
      </c>
      <c r="T152" s="192">
        <v>0</v>
      </c>
      <c r="U152" s="192">
        <v>0</v>
      </c>
      <c r="V152" s="192">
        <v>0</v>
      </c>
      <c r="W152" s="192">
        <v>0</v>
      </c>
      <c r="X152" s="192">
        <v>0</v>
      </c>
      <c r="Y152" s="192">
        <v>0</v>
      </c>
      <c r="Z152" s="192">
        <v>0</v>
      </c>
      <c r="AA152" s="192">
        <v>0</v>
      </c>
      <c r="AB152" s="192">
        <v>0</v>
      </c>
      <c r="AC152" s="192">
        <v>0</v>
      </c>
      <c r="AD152" s="192">
        <v>0</v>
      </c>
      <c r="AE152" s="192">
        <v>0</v>
      </c>
      <c r="AF152" s="192">
        <v>0</v>
      </c>
      <c r="AG152" s="192">
        <v>0</v>
      </c>
      <c r="AH152" s="192">
        <v>0</v>
      </c>
      <c r="AI152" s="192">
        <v>0</v>
      </c>
      <c r="AJ152" s="192">
        <v>0</v>
      </c>
      <c r="AK152" s="192">
        <v>0</v>
      </c>
      <c r="AL152" s="192">
        <v>0</v>
      </c>
      <c r="AM152" s="192">
        <v>0</v>
      </c>
      <c r="AN152" s="192">
        <v>0</v>
      </c>
      <c r="AO152" s="192">
        <v>0</v>
      </c>
      <c r="AP152" s="192">
        <v>0</v>
      </c>
      <c r="AQ152" s="192">
        <v>0</v>
      </c>
      <c r="AR152" s="192">
        <v>0</v>
      </c>
      <c r="AS152" s="192">
        <v>0</v>
      </c>
      <c r="AT152" s="192">
        <v>0</v>
      </c>
      <c r="AU152" s="192">
        <v>0</v>
      </c>
      <c r="AV152" s="192">
        <v>0</v>
      </c>
      <c r="AW152" s="192">
        <v>0</v>
      </c>
      <c r="AX152" s="192">
        <v>0</v>
      </c>
      <c r="AY152" s="192">
        <v>0</v>
      </c>
      <c r="AZ152" s="192">
        <v>0</v>
      </c>
      <c r="BA152" s="192">
        <v>0</v>
      </c>
      <c r="BB152" s="192">
        <v>0</v>
      </c>
      <c r="BC152" s="192">
        <v>0</v>
      </c>
      <c r="BD152" s="192">
        <v>0</v>
      </c>
      <c r="BE152" s="192">
        <v>0</v>
      </c>
      <c r="BF152" s="192">
        <v>0</v>
      </c>
      <c r="BG152" s="192">
        <v>0</v>
      </c>
      <c r="BH152" s="192">
        <v>0</v>
      </c>
      <c r="BI152" s="192">
        <v>0</v>
      </c>
      <c r="BJ152" s="192">
        <v>0</v>
      </c>
      <c r="BK152" s="192">
        <v>0</v>
      </c>
      <c r="BL152" s="192">
        <v>0</v>
      </c>
      <c r="BM152" s="192">
        <v>0</v>
      </c>
      <c r="BN152" s="192">
        <v>0</v>
      </c>
      <c r="BO152" s="192">
        <v>0</v>
      </c>
      <c r="BP152" s="192">
        <v>0</v>
      </c>
      <c r="BQ152" s="192">
        <v>0</v>
      </c>
      <c r="BR152" s="192">
        <v>0</v>
      </c>
      <c r="BS152" s="192">
        <v>0</v>
      </c>
      <c r="BT152" s="192">
        <v>0</v>
      </c>
      <c r="BU152" s="192">
        <v>0</v>
      </c>
      <c r="BV152" s="192">
        <v>0</v>
      </c>
      <c r="BW152" s="192">
        <v>0</v>
      </c>
      <c r="BX152" s="192">
        <v>0</v>
      </c>
      <c r="BY152" s="192">
        <v>0</v>
      </c>
      <c r="BZ152" s="192">
        <v>0</v>
      </c>
      <c r="CA152" s="192">
        <v>0</v>
      </c>
      <c r="CB152" s="192">
        <v>0</v>
      </c>
      <c r="CC152" s="201">
        <f t="shared" si="21"/>
        <v>0</v>
      </c>
    </row>
    <row r="153" spans="1:81" s="109" customFormat="1" ht="25.5" customHeight="1">
      <c r="A153" s="136" t="s">
        <v>1460</v>
      </c>
      <c r="B153" s="280" t="s">
        <v>24</v>
      </c>
      <c r="C153" s="281" t="s">
        <v>25</v>
      </c>
      <c r="D153" s="282">
        <v>45110</v>
      </c>
      <c r="E153" s="281" t="s">
        <v>25</v>
      </c>
      <c r="F153" s="283" t="s">
        <v>615</v>
      </c>
      <c r="G153" s="284" t="s">
        <v>616</v>
      </c>
      <c r="H153" s="192">
        <v>0</v>
      </c>
      <c r="I153" s="192">
        <v>0</v>
      </c>
      <c r="J153" s="192">
        <v>0</v>
      </c>
      <c r="K153" s="192">
        <v>0</v>
      </c>
      <c r="L153" s="192">
        <v>0</v>
      </c>
      <c r="M153" s="192">
        <v>0</v>
      </c>
      <c r="N153" s="192">
        <v>0</v>
      </c>
      <c r="O153" s="192">
        <v>0</v>
      </c>
      <c r="P153" s="192">
        <v>0</v>
      </c>
      <c r="Q153" s="192">
        <v>0</v>
      </c>
      <c r="R153" s="192">
        <v>0</v>
      </c>
      <c r="S153" s="192">
        <v>5643</v>
      </c>
      <c r="T153" s="192">
        <v>0</v>
      </c>
      <c r="U153" s="192">
        <v>0</v>
      </c>
      <c r="V153" s="192">
        <v>0</v>
      </c>
      <c r="W153" s="192">
        <v>0</v>
      </c>
      <c r="X153" s="192">
        <v>0</v>
      </c>
      <c r="Y153" s="192">
        <v>0</v>
      </c>
      <c r="Z153" s="192">
        <v>0</v>
      </c>
      <c r="AA153" s="192">
        <v>0</v>
      </c>
      <c r="AB153" s="192">
        <v>0</v>
      </c>
      <c r="AC153" s="192">
        <v>0</v>
      </c>
      <c r="AD153" s="192">
        <v>0</v>
      </c>
      <c r="AE153" s="192">
        <v>0</v>
      </c>
      <c r="AF153" s="192">
        <v>0</v>
      </c>
      <c r="AG153" s="192">
        <v>0</v>
      </c>
      <c r="AH153" s="192">
        <v>0</v>
      </c>
      <c r="AI153" s="192">
        <v>0</v>
      </c>
      <c r="AJ153" s="192">
        <v>0</v>
      </c>
      <c r="AK153" s="192">
        <v>0</v>
      </c>
      <c r="AL153" s="192">
        <v>0</v>
      </c>
      <c r="AM153" s="192">
        <v>0</v>
      </c>
      <c r="AN153" s="192">
        <v>0</v>
      </c>
      <c r="AO153" s="192">
        <v>0</v>
      </c>
      <c r="AP153" s="192">
        <v>0</v>
      </c>
      <c r="AQ153" s="192">
        <v>4007</v>
      </c>
      <c r="AR153" s="192">
        <v>3867</v>
      </c>
      <c r="AS153" s="192">
        <v>0</v>
      </c>
      <c r="AT153" s="192">
        <v>0</v>
      </c>
      <c r="AU153" s="192">
        <v>0</v>
      </c>
      <c r="AV153" s="192">
        <v>0</v>
      </c>
      <c r="AW153" s="192">
        <v>0</v>
      </c>
      <c r="AX153" s="192">
        <v>0</v>
      </c>
      <c r="AY153" s="192">
        <v>0</v>
      </c>
      <c r="AZ153" s="192">
        <v>0</v>
      </c>
      <c r="BA153" s="192">
        <v>0</v>
      </c>
      <c r="BB153" s="192">
        <v>0</v>
      </c>
      <c r="BC153" s="192">
        <v>0</v>
      </c>
      <c r="BD153" s="192">
        <v>0</v>
      </c>
      <c r="BE153" s="192">
        <v>0</v>
      </c>
      <c r="BF153" s="192">
        <v>0</v>
      </c>
      <c r="BG153" s="192">
        <v>0</v>
      </c>
      <c r="BH153" s="192">
        <v>0</v>
      </c>
      <c r="BI153" s="192">
        <v>0</v>
      </c>
      <c r="BJ153" s="192">
        <v>0</v>
      </c>
      <c r="BK153" s="192">
        <v>0</v>
      </c>
      <c r="BL153" s="192">
        <v>0</v>
      </c>
      <c r="BM153" s="192">
        <v>32617</v>
      </c>
      <c r="BN153" s="192">
        <v>0</v>
      </c>
      <c r="BO153" s="192">
        <v>0</v>
      </c>
      <c r="BP153" s="192">
        <v>0</v>
      </c>
      <c r="BQ153" s="192">
        <v>0</v>
      </c>
      <c r="BR153" s="192">
        <v>0</v>
      </c>
      <c r="BS153" s="192">
        <v>0</v>
      </c>
      <c r="BT153" s="192">
        <v>0</v>
      </c>
      <c r="BU153" s="192">
        <v>0</v>
      </c>
      <c r="BV153" s="192">
        <v>0</v>
      </c>
      <c r="BW153" s="192">
        <v>0</v>
      </c>
      <c r="BX153" s="192">
        <v>0</v>
      </c>
      <c r="BY153" s="192">
        <v>0</v>
      </c>
      <c r="BZ153" s="192">
        <v>0</v>
      </c>
      <c r="CA153" s="192">
        <v>0</v>
      </c>
      <c r="CB153" s="192">
        <v>0</v>
      </c>
      <c r="CC153" s="201">
        <f t="shared" si="21"/>
        <v>46134</v>
      </c>
    </row>
    <row r="154" spans="1:81" s="109" customFormat="1" ht="25.5" customHeight="1">
      <c r="A154" s="136" t="s">
        <v>1460</v>
      </c>
      <c r="B154" s="280" t="s">
        <v>24</v>
      </c>
      <c r="C154" s="281" t="s">
        <v>25</v>
      </c>
      <c r="D154" s="282">
        <v>45110</v>
      </c>
      <c r="E154" s="281" t="s">
        <v>25</v>
      </c>
      <c r="F154" s="283" t="s">
        <v>617</v>
      </c>
      <c r="G154" s="284" t="s">
        <v>618</v>
      </c>
      <c r="H154" s="192">
        <v>70332.429999999993</v>
      </c>
      <c r="I154" s="171">
        <v>57538</v>
      </c>
      <c r="J154" s="171">
        <v>283690.40999999997</v>
      </c>
      <c r="K154" s="171">
        <v>0</v>
      </c>
      <c r="L154" s="171">
        <v>0</v>
      </c>
      <c r="M154" s="171">
        <v>7020</v>
      </c>
      <c r="N154" s="171">
        <v>432050.8</v>
      </c>
      <c r="O154" s="171">
        <v>19165</v>
      </c>
      <c r="P154" s="171">
        <v>0</v>
      </c>
      <c r="Q154" s="171">
        <v>60000</v>
      </c>
      <c r="R154" s="171">
        <v>0</v>
      </c>
      <c r="S154" s="171">
        <v>5828.85</v>
      </c>
      <c r="T154" s="171">
        <v>73906.350000000006</v>
      </c>
      <c r="U154" s="171">
        <v>143766.12</v>
      </c>
      <c r="V154" s="171">
        <v>0</v>
      </c>
      <c r="W154" s="171">
        <v>4469.1000000000004</v>
      </c>
      <c r="X154" s="171">
        <v>504268.72</v>
      </c>
      <c r="Y154" s="171">
        <v>0</v>
      </c>
      <c r="Z154" s="171">
        <v>1441789.95</v>
      </c>
      <c r="AA154" s="171">
        <v>0</v>
      </c>
      <c r="AB154" s="171">
        <v>28218.04</v>
      </c>
      <c r="AC154" s="171">
        <v>0</v>
      </c>
      <c r="AD154" s="171">
        <v>0</v>
      </c>
      <c r="AE154" s="171">
        <v>5254.2</v>
      </c>
      <c r="AF154" s="171">
        <v>0</v>
      </c>
      <c r="AG154" s="171">
        <v>0</v>
      </c>
      <c r="AH154" s="171">
        <v>0</v>
      </c>
      <c r="AI154" s="171">
        <v>16419</v>
      </c>
      <c r="AJ154" s="171">
        <v>0</v>
      </c>
      <c r="AK154" s="171">
        <v>862.08</v>
      </c>
      <c r="AL154" s="171">
        <v>0</v>
      </c>
      <c r="AM154" s="171">
        <v>0</v>
      </c>
      <c r="AN154" s="171">
        <v>0</v>
      </c>
      <c r="AO154" s="171">
        <v>0</v>
      </c>
      <c r="AP154" s="171">
        <v>0</v>
      </c>
      <c r="AQ154" s="171">
        <v>69120</v>
      </c>
      <c r="AR154" s="171">
        <v>0</v>
      </c>
      <c r="AS154" s="171">
        <v>0</v>
      </c>
      <c r="AT154" s="171">
        <v>0</v>
      </c>
      <c r="AU154" s="171">
        <v>1610.8</v>
      </c>
      <c r="AV154" s="171">
        <v>0</v>
      </c>
      <c r="AW154" s="171">
        <v>0</v>
      </c>
      <c r="AX154" s="171">
        <v>90565.8</v>
      </c>
      <c r="AY154" s="171">
        <v>30530</v>
      </c>
      <c r="AZ154" s="171">
        <v>0</v>
      </c>
      <c r="BA154" s="171">
        <v>14600</v>
      </c>
      <c r="BB154" s="171">
        <v>154696</v>
      </c>
      <c r="BC154" s="171">
        <v>0</v>
      </c>
      <c r="BD154" s="171">
        <v>0</v>
      </c>
      <c r="BE154" s="171">
        <v>29140</v>
      </c>
      <c r="BF154" s="171">
        <v>0</v>
      </c>
      <c r="BG154" s="171">
        <v>0</v>
      </c>
      <c r="BH154" s="171">
        <v>4570</v>
      </c>
      <c r="BI154" s="171">
        <v>2100</v>
      </c>
      <c r="BJ154" s="171">
        <v>990</v>
      </c>
      <c r="BK154" s="171">
        <v>0</v>
      </c>
      <c r="BL154" s="171">
        <v>0</v>
      </c>
      <c r="BM154" s="171">
        <v>188944.01</v>
      </c>
      <c r="BN154" s="171">
        <v>0</v>
      </c>
      <c r="BO154" s="171">
        <v>0</v>
      </c>
      <c r="BP154" s="171">
        <v>0</v>
      </c>
      <c r="BQ154" s="171">
        <v>0</v>
      </c>
      <c r="BR154" s="171">
        <v>0</v>
      </c>
      <c r="BS154" s="171">
        <v>0</v>
      </c>
      <c r="BT154" s="171">
        <v>21100.42</v>
      </c>
      <c r="BU154" s="171">
        <v>0</v>
      </c>
      <c r="BV154" s="171">
        <v>0</v>
      </c>
      <c r="BW154" s="171">
        <v>8133.8</v>
      </c>
      <c r="BX154" s="171">
        <v>0</v>
      </c>
      <c r="BY154" s="171">
        <v>56706.36</v>
      </c>
      <c r="BZ154" s="171">
        <v>50000</v>
      </c>
      <c r="CA154" s="171">
        <v>0</v>
      </c>
      <c r="CB154" s="171">
        <v>129.6</v>
      </c>
      <c r="CC154" s="201">
        <f t="shared" si="21"/>
        <v>3877515.84</v>
      </c>
    </row>
    <row r="155" spans="1:81" s="109" customFormat="1" ht="25.5" customHeight="1">
      <c r="A155" s="136" t="s">
        <v>1460</v>
      </c>
      <c r="B155" s="280" t="s">
        <v>24</v>
      </c>
      <c r="C155" s="281" t="s">
        <v>25</v>
      </c>
      <c r="D155" s="282">
        <v>45110</v>
      </c>
      <c r="E155" s="281" t="s">
        <v>25</v>
      </c>
      <c r="F155" s="283" t="s">
        <v>619</v>
      </c>
      <c r="G155" s="284" t="s">
        <v>620</v>
      </c>
      <c r="H155" s="192">
        <v>0</v>
      </c>
      <c r="I155" s="192">
        <v>0</v>
      </c>
      <c r="J155" s="192">
        <v>16300</v>
      </c>
      <c r="K155" s="192">
        <v>17700</v>
      </c>
      <c r="L155" s="192">
        <v>29180</v>
      </c>
      <c r="M155" s="192">
        <v>0</v>
      </c>
      <c r="N155" s="192">
        <v>99830</v>
      </c>
      <c r="O155" s="192">
        <v>0</v>
      </c>
      <c r="P155" s="192">
        <v>107510</v>
      </c>
      <c r="Q155" s="192">
        <v>0</v>
      </c>
      <c r="R155" s="192">
        <v>0</v>
      </c>
      <c r="S155" s="192">
        <v>0</v>
      </c>
      <c r="T155" s="192">
        <v>0</v>
      </c>
      <c r="U155" s="192">
        <v>0</v>
      </c>
      <c r="V155" s="192">
        <v>0</v>
      </c>
      <c r="W155" s="192">
        <v>0</v>
      </c>
      <c r="X155" s="192">
        <v>0</v>
      </c>
      <c r="Y155" s="192">
        <v>0</v>
      </c>
      <c r="Z155" s="192">
        <v>0</v>
      </c>
      <c r="AA155" s="192">
        <v>242070</v>
      </c>
      <c r="AB155" s="192">
        <v>0</v>
      </c>
      <c r="AC155" s="192">
        <v>0</v>
      </c>
      <c r="AD155" s="192">
        <v>0</v>
      </c>
      <c r="AE155" s="192">
        <v>0</v>
      </c>
      <c r="AF155" s="192">
        <v>0</v>
      </c>
      <c r="AG155" s="192">
        <v>0</v>
      </c>
      <c r="AH155" s="192">
        <v>0</v>
      </c>
      <c r="AI155" s="192">
        <v>46800</v>
      </c>
      <c r="AJ155" s="192">
        <v>0</v>
      </c>
      <c r="AK155" s="192">
        <v>48400</v>
      </c>
      <c r="AL155" s="192">
        <v>0</v>
      </c>
      <c r="AM155" s="192">
        <v>17280</v>
      </c>
      <c r="AN155" s="192">
        <v>600</v>
      </c>
      <c r="AO155" s="192">
        <v>0</v>
      </c>
      <c r="AP155" s="192">
        <v>83280</v>
      </c>
      <c r="AQ155" s="192">
        <v>26930</v>
      </c>
      <c r="AR155" s="192">
        <v>11700</v>
      </c>
      <c r="AS155" s="192">
        <v>0</v>
      </c>
      <c r="AT155" s="192">
        <v>0</v>
      </c>
      <c r="AU155" s="192">
        <v>0</v>
      </c>
      <c r="AV155" s="192">
        <v>0</v>
      </c>
      <c r="AW155" s="192">
        <v>0</v>
      </c>
      <c r="AX155" s="192">
        <v>0</v>
      </c>
      <c r="AY155" s="192">
        <v>0</v>
      </c>
      <c r="AZ155" s="192">
        <v>0</v>
      </c>
      <c r="BA155" s="192">
        <v>0</v>
      </c>
      <c r="BB155" s="192">
        <v>0</v>
      </c>
      <c r="BC155" s="192">
        <v>0</v>
      </c>
      <c r="BD155" s="192">
        <v>0</v>
      </c>
      <c r="BE155" s="192">
        <v>0</v>
      </c>
      <c r="BF155" s="192">
        <v>0</v>
      </c>
      <c r="BG155" s="192">
        <v>0</v>
      </c>
      <c r="BH155" s="192">
        <v>0</v>
      </c>
      <c r="BI155" s="192">
        <v>179696</v>
      </c>
      <c r="BJ155" s="192">
        <v>238300</v>
      </c>
      <c r="BK155" s="192">
        <v>0</v>
      </c>
      <c r="BL155" s="192">
        <v>0</v>
      </c>
      <c r="BM155" s="192">
        <v>0</v>
      </c>
      <c r="BN155" s="192">
        <v>0</v>
      </c>
      <c r="BO155" s="192">
        <v>0</v>
      </c>
      <c r="BP155" s="192">
        <v>0</v>
      </c>
      <c r="BQ155" s="192">
        <v>0</v>
      </c>
      <c r="BR155" s="192">
        <v>0</v>
      </c>
      <c r="BS155" s="192">
        <v>0</v>
      </c>
      <c r="BT155" s="192">
        <v>273550</v>
      </c>
      <c r="BU155" s="192">
        <v>0</v>
      </c>
      <c r="BV155" s="192">
        <v>0</v>
      </c>
      <c r="BW155" s="192">
        <v>2000</v>
      </c>
      <c r="BX155" s="192">
        <v>105000</v>
      </c>
      <c r="BY155" s="192">
        <v>0</v>
      </c>
      <c r="BZ155" s="192">
        <v>0</v>
      </c>
      <c r="CA155" s="192">
        <v>0</v>
      </c>
      <c r="CB155" s="192">
        <v>0</v>
      </c>
      <c r="CC155" s="201">
        <f t="shared" si="21"/>
        <v>1546126</v>
      </c>
    </row>
    <row r="156" spans="1:81" s="109" customFormat="1" ht="25.5" customHeight="1">
      <c r="A156" s="136" t="s">
        <v>1460</v>
      </c>
      <c r="B156" s="280" t="s">
        <v>24</v>
      </c>
      <c r="C156" s="281" t="s">
        <v>25</v>
      </c>
      <c r="D156" s="282">
        <v>45110</v>
      </c>
      <c r="E156" s="281" t="s">
        <v>25</v>
      </c>
      <c r="F156" s="283" t="s">
        <v>621</v>
      </c>
      <c r="G156" s="284" t="s">
        <v>622</v>
      </c>
      <c r="H156" s="192">
        <v>0</v>
      </c>
      <c r="I156" s="192">
        <v>0</v>
      </c>
      <c r="J156" s="192">
        <v>0</v>
      </c>
      <c r="K156" s="192">
        <v>0</v>
      </c>
      <c r="L156" s="192">
        <v>0</v>
      </c>
      <c r="M156" s="192">
        <v>0</v>
      </c>
      <c r="N156" s="192">
        <v>11783315.470000001</v>
      </c>
      <c r="O156" s="192">
        <v>0</v>
      </c>
      <c r="P156" s="192">
        <v>0</v>
      </c>
      <c r="Q156" s="192">
        <v>125000</v>
      </c>
      <c r="R156" s="192">
        <v>0</v>
      </c>
      <c r="S156" s="192">
        <v>0</v>
      </c>
      <c r="T156" s="192">
        <v>200</v>
      </c>
      <c r="U156" s="192">
        <v>0</v>
      </c>
      <c r="V156" s="192">
        <v>0</v>
      </c>
      <c r="W156" s="192">
        <v>0</v>
      </c>
      <c r="X156" s="192">
        <v>0</v>
      </c>
      <c r="Y156" s="192">
        <v>0</v>
      </c>
      <c r="Z156" s="192">
        <v>0</v>
      </c>
      <c r="AA156" s="192">
        <v>0</v>
      </c>
      <c r="AB156" s="192">
        <v>0</v>
      </c>
      <c r="AC156" s="192">
        <v>0</v>
      </c>
      <c r="AD156" s="192">
        <v>0</v>
      </c>
      <c r="AE156" s="192">
        <v>0</v>
      </c>
      <c r="AF156" s="192">
        <v>0</v>
      </c>
      <c r="AG156" s="192">
        <v>0</v>
      </c>
      <c r="AH156" s="192">
        <v>0</v>
      </c>
      <c r="AI156" s="192">
        <v>780998.04</v>
      </c>
      <c r="AJ156" s="192">
        <v>0</v>
      </c>
      <c r="AK156" s="192">
        <v>0</v>
      </c>
      <c r="AL156" s="192">
        <v>0</v>
      </c>
      <c r="AM156" s="192">
        <v>0</v>
      </c>
      <c r="AN156" s="192">
        <v>0</v>
      </c>
      <c r="AO156" s="192">
        <v>0</v>
      </c>
      <c r="AP156" s="192">
        <v>0</v>
      </c>
      <c r="AQ156" s="192">
        <v>0</v>
      </c>
      <c r="AR156" s="192">
        <v>0</v>
      </c>
      <c r="AS156" s="192">
        <v>0</v>
      </c>
      <c r="AT156" s="192">
        <v>0</v>
      </c>
      <c r="AU156" s="192">
        <v>0</v>
      </c>
      <c r="AV156" s="192">
        <v>0</v>
      </c>
      <c r="AW156" s="192">
        <v>0</v>
      </c>
      <c r="AX156" s="192">
        <v>0</v>
      </c>
      <c r="AY156" s="192">
        <v>0</v>
      </c>
      <c r="AZ156" s="192">
        <v>0</v>
      </c>
      <c r="BA156" s="192">
        <v>0</v>
      </c>
      <c r="BB156" s="192">
        <v>0</v>
      </c>
      <c r="BC156" s="192">
        <v>0</v>
      </c>
      <c r="BD156" s="192">
        <v>0</v>
      </c>
      <c r="BE156" s="192">
        <v>0</v>
      </c>
      <c r="BF156" s="192">
        <v>0</v>
      </c>
      <c r="BG156" s="192">
        <v>0</v>
      </c>
      <c r="BH156" s="192">
        <v>0</v>
      </c>
      <c r="BI156" s="192">
        <v>0</v>
      </c>
      <c r="BJ156" s="192">
        <v>0</v>
      </c>
      <c r="BK156" s="192">
        <v>0</v>
      </c>
      <c r="BL156" s="192">
        <v>0</v>
      </c>
      <c r="BM156" s="192">
        <v>3255836.17</v>
      </c>
      <c r="BN156" s="192">
        <v>0</v>
      </c>
      <c r="BO156" s="192">
        <v>0</v>
      </c>
      <c r="BP156" s="192">
        <v>0</v>
      </c>
      <c r="BQ156" s="192">
        <v>0</v>
      </c>
      <c r="BR156" s="192">
        <v>0</v>
      </c>
      <c r="BS156" s="192">
        <v>0</v>
      </c>
      <c r="BT156" s="192">
        <v>0</v>
      </c>
      <c r="BU156" s="192">
        <v>0</v>
      </c>
      <c r="BV156" s="192">
        <v>0</v>
      </c>
      <c r="BW156" s="192">
        <v>0</v>
      </c>
      <c r="BX156" s="192">
        <v>0</v>
      </c>
      <c r="BY156" s="192">
        <v>0</v>
      </c>
      <c r="BZ156" s="192">
        <v>0</v>
      </c>
      <c r="CA156" s="192">
        <v>0</v>
      </c>
      <c r="CB156" s="192">
        <v>0</v>
      </c>
      <c r="CC156" s="201">
        <f t="shared" si="21"/>
        <v>15945349.680000002</v>
      </c>
    </row>
    <row r="157" spans="1:81" s="109" customFormat="1" ht="25.5" customHeight="1">
      <c r="A157" s="136" t="s">
        <v>1460</v>
      </c>
      <c r="B157" s="280" t="s">
        <v>24</v>
      </c>
      <c r="C157" s="281" t="s">
        <v>25</v>
      </c>
      <c r="D157" s="282">
        <v>45110</v>
      </c>
      <c r="E157" s="281" t="s">
        <v>25</v>
      </c>
      <c r="F157" s="283" t="s">
        <v>623</v>
      </c>
      <c r="G157" s="284" t="s">
        <v>624</v>
      </c>
      <c r="H157" s="192">
        <v>0</v>
      </c>
      <c r="I157" s="171">
        <v>0</v>
      </c>
      <c r="J157" s="171">
        <v>0</v>
      </c>
      <c r="K157" s="171">
        <v>0</v>
      </c>
      <c r="L157" s="171">
        <v>0</v>
      </c>
      <c r="M157" s="171">
        <v>0</v>
      </c>
      <c r="N157" s="171">
        <v>0</v>
      </c>
      <c r="O157" s="171">
        <v>0</v>
      </c>
      <c r="P157" s="171">
        <v>0</v>
      </c>
      <c r="Q157" s="171">
        <v>0</v>
      </c>
      <c r="R157" s="171">
        <v>0</v>
      </c>
      <c r="S157" s="171">
        <v>60000</v>
      </c>
      <c r="T157" s="171">
        <v>54670</v>
      </c>
      <c r="U157" s="171">
        <v>8400</v>
      </c>
      <c r="V157" s="171">
        <v>0</v>
      </c>
      <c r="W157" s="171">
        <v>0</v>
      </c>
      <c r="X157" s="171">
        <v>0</v>
      </c>
      <c r="Y157" s="171">
        <v>0</v>
      </c>
      <c r="Z157" s="171">
        <v>0</v>
      </c>
      <c r="AA157" s="171">
        <v>0</v>
      </c>
      <c r="AB157" s="171">
        <v>0</v>
      </c>
      <c r="AC157" s="171">
        <v>0</v>
      </c>
      <c r="AD157" s="171">
        <v>0</v>
      </c>
      <c r="AE157" s="171">
        <v>0</v>
      </c>
      <c r="AF157" s="171">
        <v>0</v>
      </c>
      <c r="AG157" s="171">
        <v>0</v>
      </c>
      <c r="AH157" s="171">
        <v>0</v>
      </c>
      <c r="AI157" s="171">
        <v>0</v>
      </c>
      <c r="AJ157" s="171">
        <v>0</v>
      </c>
      <c r="AK157" s="171">
        <v>0</v>
      </c>
      <c r="AL157" s="171">
        <v>0</v>
      </c>
      <c r="AM157" s="171">
        <v>0</v>
      </c>
      <c r="AN157" s="171">
        <v>0</v>
      </c>
      <c r="AO157" s="171">
        <v>0</v>
      </c>
      <c r="AP157" s="171">
        <v>0</v>
      </c>
      <c r="AQ157" s="171">
        <v>0</v>
      </c>
      <c r="AR157" s="171">
        <v>0</v>
      </c>
      <c r="AS157" s="171">
        <v>0</v>
      </c>
      <c r="AT157" s="171">
        <v>0</v>
      </c>
      <c r="AU157" s="171">
        <v>0</v>
      </c>
      <c r="AV157" s="171">
        <v>0</v>
      </c>
      <c r="AW157" s="171">
        <v>0</v>
      </c>
      <c r="AX157" s="171">
        <v>0</v>
      </c>
      <c r="AY157" s="171">
        <v>0</v>
      </c>
      <c r="AZ157" s="171">
        <v>0</v>
      </c>
      <c r="BA157" s="171">
        <v>0</v>
      </c>
      <c r="BB157" s="171">
        <v>0</v>
      </c>
      <c r="BC157" s="171">
        <v>0</v>
      </c>
      <c r="BD157" s="171">
        <v>0</v>
      </c>
      <c r="BE157" s="171">
        <v>0</v>
      </c>
      <c r="BF157" s="171">
        <v>0</v>
      </c>
      <c r="BG157" s="171">
        <v>0</v>
      </c>
      <c r="BH157" s="171">
        <v>0</v>
      </c>
      <c r="BI157" s="171">
        <v>0</v>
      </c>
      <c r="BJ157" s="171">
        <v>0</v>
      </c>
      <c r="BK157" s="171">
        <v>0</v>
      </c>
      <c r="BL157" s="171">
        <v>0</v>
      </c>
      <c r="BM157" s="171">
        <v>2560163.7999999998</v>
      </c>
      <c r="BN157" s="171">
        <v>0</v>
      </c>
      <c r="BO157" s="171">
        <v>0</v>
      </c>
      <c r="BP157" s="171">
        <v>0</v>
      </c>
      <c r="BQ157" s="171">
        <v>0</v>
      </c>
      <c r="BR157" s="171">
        <v>0</v>
      </c>
      <c r="BS157" s="171">
        <v>0</v>
      </c>
      <c r="BT157" s="171">
        <v>0</v>
      </c>
      <c r="BU157" s="171">
        <v>0</v>
      </c>
      <c r="BV157" s="171">
        <v>0</v>
      </c>
      <c r="BW157" s="171">
        <v>0</v>
      </c>
      <c r="BX157" s="171">
        <v>0</v>
      </c>
      <c r="BY157" s="171">
        <v>0</v>
      </c>
      <c r="BZ157" s="171">
        <v>0</v>
      </c>
      <c r="CA157" s="171">
        <v>0</v>
      </c>
      <c r="CB157" s="171">
        <v>0</v>
      </c>
      <c r="CC157" s="201">
        <f t="shared" si="21"/>
        <v>2683233.7999999998</v>
      </c>
    </row>
    <row r="158" spans="1:81" s="109" customFormat="1" ht="25.5" customHeight="1">
      <c r="A158" s="136" t="s">
        <v>1460</v>
      </c>
      <c r="B158" s="280" t="s">
        <v>24</v>
      </c>
      <c r="C158" s="281" t="s">
        <v>25</v>
      </c>
      <c r="D158" s="282">
        <v>45110</v>
      </c>
      <c r="E158" s="281" t="s">
        <v>25</v>
      </c>
      <c r="F158" s="283" t="s">
        <v>625</v>
      </c>
      <c r="G158" s="284" t="s">
        <v>626</v>
      </c>
      <c r="H158" s="192">
        <v>1912638.9</v>
      </c>
      <c r="I158" s="171">
        <v>470600.7</v>
      </c>
      <c r="J158" s="171">
        <v>576054.94999999995</v>
      </c>
      <c r="K158" s="171">
        <v>60060</v>
      </c>
      <c r="L158" s="171">
        <v>22913.88</v>
      </c>
      <c r="M158" s="171">
        <v>39500</v>
      </c>
      <c r="N158" s="171">
        <v>6897675.7599999998</v>
      </c>
      <c r="O158" s="171">
        <v>80006</v>
      </c>
      <c r="P158" s="171">
        <v>9943</v>
      </c>
      <c r="Q158" s="171">
        <v>6315440</v>
      </c>
      <c r="R158" s="171">
        <v>7800</v>
      </c>
      <c r="S158" s="171">
        <v>219642.82</v>
      </c>
      <c r="T158" s="171">
        <v>22200</v>
      </c>
      <c r="U158" s="171">
        <v>4506</v>
      </c>
      <c r="V158" s="171">
        <v>37944.370000000003</v>
      </c>
      <c r="W158" s="171">
        <v>21895</v>
      </c>
      <c r="X158" s="171">
        <v>4387</v>
      </c>
      <c r="Y158" s="171">
        <v>9600.0499999999993</v>
      </c>
      <c r="Z158" s="171">
        <v>2470412</v>
      </c>
      <c r="AA158" s="171">
        <v>130957.04</v>
      </c>
      <c r="AB158" s="171">
        <v>132103</v>
      </c>
      <c r="AC158" s="171">
        <v>10856105.609999999</v>
      </c>
      <c r="AD158" s="171">
        <v>42913</v>
      </c>
      <c r="AE158" s="171">
        <v>128800</v>
      </c>
      <c r="AF158" s="171">
        <v>36352</v>
      </c>
      <c r="AG158" s="171">
        <v>198159</v>
      </c>
      <c r="AH158" s="171">
        <v>16449</v>
      </c>
      <c r="AI158" s="171">
        <v>2993769.15</v>
      </c>
      <c r="AJ158" s="171">
        <v>15992</v>
      </c>
      <c r="AK158" s="171">
        <v>6408</v>
      </c>
      <c r="AL158" s="171">
        <v>60000.52</v>
      </c>
      <c r="AM158" s="171">
        <v>9364.56</v>
      </c>
      <c r="AN158" s="171">
        <v>145774.04</v>
      </c>
      <c r="AO158" s="171">
        <v>456587.56</v>
      </c>
      <c r="AP158" s="171">
        <v>75370</v>
      </c>
      <c r="AQ158" s="171">
        <v>100672</v>
      </c>
      <c r="AR158" s="171">
        <v>2400</v>
      </c>
      <c r="AS158" s="171">
        <v>70470</v>
      </c>
      <c r="AT158" s="171">
        <v>11564</v>
      </c>
      <c r="AU158" s="171">
        <v>381820.1</v>
      </c>
      <c r="AV158" s="171">
        <v>494013.82</v>
      </c>
      <c r="AW158" s="171">
        <v>0</v>
      </c>
      <c r="AX158" s="171">
        <v>29900</v>
      </c>
      <c r="AY158" s="171">
        <v>11308</v>
      </c>
      <c r="AZ158" s="171">
        <v>0</v>
      </c>
      <c r="BA158" s="171">
        <v>10200</v>
      </c>
      <c r="BB158" s="171">
        <v>8561781.0500000007</v>
      </c>
      <c r="BC158" s="171">
        <v>157456.64000000001</v>
      </c>
      <c r="BD158" s="171">
        <v>10400</v>
      </c>
      <c r="BE158" s="171">
        <v>262480.45</v>
      </c>
      <c r="BF158" s="171">
        <v>62880</v>
      </c>
      <c r="BG158" s="171">
        <v>3467678.56</v>
      </c>
      <c r="BH158" s="171">
        <v>206841</v>
      </c>
      <c r="BI158" s="171">
        <v>146424.98000000001</v>
      </c>
      <c r="BJ158" s="171">
        <v>87433</v>
      </c>
      <c r="BK158" s="171">
        <v>22934.5</v>
      </c>
      <c r="BL158" s="171">
        <v>900</v>
      </c>
      <c r="BM158" s="171">
        <v>12951874.52</v>
      </c>
      <c r="BN158" s="171">
        <v>0</v>
      </c>
      <c r="BO158" s="171">
        <v>1000</v>
      </c>
      <c r="BP158" s="171">
        <v>80654.899999999994</v>
      </c>
      <c r="BQ158" s="171">
        <v>3000</v>
      </c>
      <c r="BR158" s="171">
        <v>9000</v>
      </c>
      <c r="BS158" s="171">
        <v>6800</v>
      </c>
      <c r="BT158" s="171">
        <v>1479882.71</v>
      </c>
      <c r="BU158" s="171">
        <v>185229.74</v>
      </c>
      <c r="BV158" s="171">
        <v>20474</v>
      </c>
      <c r="BW158" s="171">
        <v>123835.66</v>
      </c>
      <c r="BX158" s="171">
        <v>50</v>
      </c>
      <c r="BY158" s="171">
        <v>21800</v>
      </c>
      <c r="BZ158" s="171">
        <v>10598.2</v>
      </c>
      <c r="CA158" s="171">
        <v>10000</v>
      </c>
      <c r="CB158" s="171">
        <v>316932</v>
      </c>
      <c r="CC158" s="201">
        <f t="shared" si="21"/>
        <v>63809014.740000017</v>
      </c>
    </row>
    <row r="159" spans="1:81" s="109" customFormat="1" ht="25.5" customHeight="1">
      <c r="A159" s="136" t="s">
        <v>1460</v>
      </c>
      <c r="B159" s="280" t="s">
        <v>24</v>
      </c>
      <c r="C159" s="281" t="s">
        <v>25</v>
      </c>
      <c r="D159" s="282">
        <v>45110</v>
      </c>
      <c r="E159" s="281" t="s">
        <v>25</v>
      </c>
      <c r="F159" s="283" t="s">
        <v>627</v>
      </c>
      <c r="G159" s="284" t="s">
        <v>628</v>
      </c>
      <c r="H159" s="192">
        <v>0</v>
      </c>
      <c r="I159" s="171">
        <v>0</v>
      </c>
      <c r="J159" s="171">
        <v>0</v>
      </c>
      <c r="K159" s="171">
        <v>8650</v>
      </c>
      <c r="L159" s="171">
        <v>0</v>
      </c>
      <c r="M159" s="171">
        <v>0</v>
      </c>
      <c r="N159" s="171">
        <v>0</v>
      </c>
      <c r="O159" s="171">
        <v>14136</v>
      </c>
      <c r="P159" s="171">
        <v>0</v>
      </c>
      <c r="Q159" s="171">
        <v>29580</v>
      </c>
      <c r="R159" s="171">
        <v>9810</v>
      </c>
      <c r="S159" s="171">
        <v>13470</v>
      </c>
      <c r="T159" s="171">
        <v>3350</v>
      </c>
      <c r="U159" s="171">
        <v>10470</v>
      </c>
      <c r="V159" s="171">
        <v>0</v>
      </c>
      <c r="W159" s="171">
        <v>3180</v>
      </c>
      <c r="X159" s="171">
        <v>0</v>
      </c>
      <c r="Y159" s="171">
        <v>0</v>
      </c>
      <c r="Z159" s="171">
        <v>28290</v>
      </c>
      <c r="AA159" s="171">
        <v>56650</v>
      </c>
      <c r="AB159" s="171">
        <v>8160</v>
      </c>
      <c r="AC159" s="171">
        <v>30570</v>
      </c>
      <c r="AD159" s="171">
        <v>14400</v>
      </c>
      <c r="AE159" s="171">
        <v>0</v>
      </c>
      <c r="AF159" s="171">
        <v>23800</v>
      </c>
      <c r="AG159" s="171">
        <v>9360</v>
      </c>
      <c r="AH159" s="171">
        <v>0</v>
      </c>
      <c r="AI159" s="171">
        <v>17610</v>
      </c>
      <c r="AJ159" s="171">
        <v>17055</v>
      </c>
      <c r="AK159" s="171">
        <v>0</v>
      </c>
      <c r="AL159" s="171">
        <v>7140</v>
      </c>
      <c r="AM159" s="171">
        <v>720</v>
      </c>
      <c r="AN159" s="171">
        <v>1800</v>
      </c>
      <c r="AO159" s="171">
        <v>0</v>
      </c>
      <c r="AP159" s="171">
        <v>5560</v>
      </c>
      <c r="AQ159" s="171">
        <v>2310</v>
      </c>
      <c r="AR159" s="171">
        <v>12570</v>
      </c>
      <c r="AS159" s="171">
        <v>5940</v>
      </c>
      <c r="AT159" s="171">
        <v>15965</v>
      </c>
      <c r="AU159" s="171">
        <v>48780</v>
      </c>
      <c r="AV159" s="171">
        <v>17310</v>
      </c>
      <c r="AW159" s="171">
        <v>24962</v>
      </c>
      <c r="AX159" s="171">
        <v>19356</v>
      </c>
      <c r="AY159" s="171">
        <v>0</v>
      </c>
      <c r="AZ159" s="171">
        <v>4620</v>
      </c>
      <c r="BA159" s="171">
        <v>14762</v>
      </c>
      <c r="BB159" s="171">
        <v>0</v>
      </c>
      <c r="BC159" s="171">
        <v>0</v>
      </c>
      <c r="BD159" s="171">
        <v>0</v>
      </c>
      <c r="BE159" s="171">
        <v>0</v>
      </c>
      <c r="BF159" s="171">
        <v>0</v>
      </c>
      <c r="BG159" s="171">
        <v>171167</v>
      </c>
      <c r="BH159" s="171">
        <v>0</v>
      </c>
      <c r="BI159" s="171">
        <v>0</v>
      </c>
      <c r="BJ159" s="171">
        <v>3480</v>
      </c>
      <c r="BK159" s="171">
        <v>900</v>
      </c>
      <c r="BL159" s="171">
        <v>0</v>
      </c>
      <c r="BM159" s="171">
        <v>0</v>
      </c>
      <c r="BN159" s="171">
        <v>0</v>
      </c>
      <c r="BO159" s="171">
        <v>0</v>
      </c>
      <c r="BP159" s="171">
        <v>900</v>
      </c>
      <c r="BQ159" s="171">
        <v>0</v>
      </c>
      <c r="BR159" s="171">
        <v>0</v>
      </c>
      <c r="BS159" s="171">
        <v>0</v>
      </c>
      <c r="BT159" s="171">
        <v>10990</v>
      </c>
      <c r="BU159" s="171">
        <v>5790</v>
      </c>
      <c r="BV159" s="171">
        <v>2070</v>
      </c>
      <c r="BW159" s="171">
        <v>2970</v>
      </c>
      <c r="BX159" s="171">
        <v>0</v>
      </c>
      <c r="BY159" s="171">
        <v>20610</v>
      </c>
      <c r="BZ159" s="171">
        <v>5580</v>
      </c>
      <c r="CA159" s="171">
        <v>990</v>
      </c>
      <c r="CB159" s="171">
        <v>0</v>
      </c>
      <c r="CC159" s="201">
        <f t="shared" si="21"/>
        <v>705783</v>
      </c>
    </row>
    <row r="160" spans="1:81" s="109" customFormat="1" ht="25.5" customHeight="1">
      <c r="A160" s="136" t="s">
        <v>1460</v>
      </c>
      <c r="B160" s="280" t="s">
        <v>24</v>
      </c>
      <c r="C160" s="281" t="s">
        <v>25</v>
      </c>
      <c r="D160" s="282">
        <v>45110</v>
      </c>
      <c r="E160" s="281" t="s">
        <v>25</v>
      </c>
      <c r="F160" s="283" t="s">
        <v>629</v>
      </c>
      <c r="G160" s="284" t="s">
        <v>1573</v>
      </c>
      <c r="H160" s="192">
        <v>0</v>
      </c>
      <c r="I160" s="192">
        <v>0</v>
      </c>
      <c r="J160" s="192">
        <v>0</v>
      </c>
      <c r="K160" s="192">
        <v>0</v>
      </c>
      <c r="L160" s="192">
        <v>0</v>
      </c>
      <c r="M160" s="192">
        <v>0</v>
      </c>
      <c r="N160" s="192">
        <v>0</v>
      </c>
      <c r="O160" s="192">
        <v>0</v>
      </c>
      <c r="P160" s="192">
        <v>0</v>
      </c>
      <c r="Q160" s="192">
        <v>0</v>
      </c>
      <c r="R160" s="192">
        <v>0</v>
      </c>
      <c r="S160" s="192">
        <v>0</v>
      </c>
      <c r="T160" s="192">
        <v>0</v>
      </c>
      <c r="U160" s="192">
        <v>0</v>
      </c>
      <c r="V160" s="192">
        <v>0</v>
      </c>
      <c r="W160" s="192">
        <v>0</v>
      </c>
      <c r="X160" s="192">
        <v>0</v>
      </c>
      <c r="Y160" s="192">
        <v>0</v>
      </c>
      <c r="Z160" s="192">
        <v>0</v>
      </c>
      <c r="AA160" s="192">
        <v>0</v>
      </c>
      <c r="AB160" s="192">
        <v>0</v>
      </c>
      <c r="AC160" s="192">
        <v>0</v>
      </c>
      <c r="AD160" s="192">
        <v>0</v>
      </c>
      <c r="AE160" s="192">
        <v>0</v>
      </c>
      <c r="AF160" s="192">
        <v>0</v>
      </c>
      <c r="AG160" s="192">
        <v>0</v>
      </c>
      <c r="AH160" s="192">
        <v>0</v>
      </c>
      <c r="AI160" s="192">
        <v>0</v>
      </c>
      <c r="AJ160" s="192">
        <v>0</v>
      </c>
      <c r="AK160" s="192">
        <v>0</v>
      </c>
      <c r="AL160" s="192">
        <v>0</v>
      </c>
      <c r="AM160" s="192">
        <v>0</v>
      </c>
      <c r="AN160" s="192">
        <v>0</v>
      </c>
      <c r="AO160" s="192">
        <v>0</v>
      </c>
      <c r="AP160" s="192">
        <v>0</v>
      </c>
      <c r="AQ160" s="192">
        <v>0</v>
      </c>
      <c r="AR160" s="192">
        <v>0</v>
      </c>
      <c r="AS160" s="192">
        <v>0</v>
      </c>
      <c r="AT160" s="192">
        <v>0</v>
      </c>
      <c r="AU160" s="192">
        <v>0</v>
      </c>
      <c r="AV160" s="192">
        <v>0</v>
      </c>
      <c r="AW160" s="192">
        <v>0</v>
      </c>
      <c r="AX160" s="192">
        <v>0</v>
      </c>
      <c r="AY160" s="192">
        <v>0</v>
      </c>
      <c r="AZ160" s="192">
        <v>0</v>
      </c>
      <c r="BA160" s="192">
        <v>0</v>
      </c>
      <c r="BB160" s="192">
        <v>0</v>
      </c>
      <c r="BC160" s="192">
        <v>0</v>
      </c>
      <c r="BD160" s="192">
        <v>0</v>
      </c>
      <c r="BE160" s="192">
        <v>0</v>
      </c>
      <c r="BF160" s="192">
        <v>0</v>
      </c>
      <c r="BG160" s="192">
        <v>0</v>
      </c>
      <c r="BH160" s="192">
        <v>0</v>
      </c>
      <c r="BI160" s="192">
        <v>0</v>
      </c>
      <c r="BJ160" s="192">
        <v>0</v>
      </c>
      <c r="BK160" s="192">
        <v>0</v>
      </c>
      <c r="BL160" s="192">
        <v>0</v>
      </c>
      <c r="BM160" s="192">
        <v>0</v>
      </c>
      <c r="BN160" s="192">
        <v>0</v>
      </c>
      <c r="BO160" s="192">
        <v>0</v>
      </c>
      <c r="BP160" s="192">
        <v>0</v>
      </c>
      <c r="BQ160" s="192">
        <v>0</v>
      </c>
      <c r="BR160" s="192">
        <v>0</v>
      </c>
      <c r="BS160" s="192">
        <v>0</v>
      </c>
      <c r="BT160" s="192">
        <v>0</v>
      </c>
      <c r="BU160" s="192">
        <v>0</v>
      </c>
      <c r="BV160" s="192">
        <v>0</v>
      </c>
      <c r="BW160" s="192">
        <v>0</v>
      </c>
      <c r="BX160" s="192">
        <v>0</v>
      </c>
      <c r="BY160" s="192">
        <v>0</v>
      </c>
      <c r="BZ160" s="192">
        <v>0</v>
      </c>
      <c r="CA160" s="192">
        <v>0</v>
      </c>
      <c r="CB160" s="192">
        <v>0</v>
      </c>
      <c r="CC160" s="201">
        <f t="shared" si="21"/>
        <v>0</v>
      </c>
    </row>
    <row r="161" spans="1:81" s="109" customFormat="1" ht="25.5" customHeight="1">
      <c r="A161" s="136" t="s">
        <v>1460</v>
      </c>
      <c r="B161" s="280" t="s">
        <v>24</v>
      </c>
      <c r="C161" s="281" t="s">
        <v>25</v>
      </c>
      <c r="D161" s="282">
        <v>45110</v>
      </c>
      <c r="E161" s="281" t="s">
        <v>25</v>
      </c>
      <c r="F161" s="283" t="s">
        <v>630</v>
      </c>
      <c r="G161" s="284" t="s">
        <v>631</v>
      </c>
      <c r="H161" s="192">
        <v>0</v>
      </c>
      <c r="I161" s="171">
        <v>27600</v>
      </c>
      <c r="J161" s="171">
        <v>0</v>
      </c>
      <c r="K161" s="171">
        <v>0</v>
      </c>
      <c r="L161" s="171">
        <v>0</v>
      </c>
      <c r="M161" s="171">
        <v>0</v>
      </c>
      <c r="N161" s="171">
        <v>0</v>
      </c>
      <c r="O161" s="171">
        <v>0</v>
      </c>
      <c r="P161" s="171">
        <v>0</v>
      </c>
      <c r="Q161" s="171">
        <v>0</v>
      </c>
      <c r="R161" s="171">
        <v>0</v>
      </c>
      <c r="S161" s="171">
        <v>0</v>
      </c>
      <c r="T161" s="171">
        <v>0</v>
      </c>
      <c r="U161" s="171">
        <v>0</v>
      </c>
      <c r="V161" s="171">
        <v>0</v>
      </c>
      <c r="W161" s="171">
        <v>0</v>
      </c>
      <c r="X161" s="171">
        <v>0</v>
      </c>
      <c r="Y161" s="171">
        <v>0</v>
      </c>
      <c r="Z161" s="171">
        <v>0</v>
      </c>
      <c r="AA161" s="171">
        <v>0</v>
      </c>
      <c r="AB161" s="171">
        <v>0</v>
      </c>
      <c r="AC161" s="171">
        <v>0</v>
      </c>
      <c r="AD161" s="171">
        <v>0</v>
      </c>
      <c r="AE161" s="171">
        <v>0</v>
      </c>
      <c r="AF161" s="171">
        <v>0</v>
      </c>
      <c r="AG161" s="171">
        <v>0</v>
      </c>
      <c r="AH161" s="171">
        <v>0</v>
      </c>
      <c r="AI161" s="171">
        <v>0</v>
      </c>
      <c r="AJ161" s="171">
        <v>0</v>
      </c>
      <c r="AK161" s="171">
        <v>0</v>
      </c>
      <c r="AL161" s="171">
        <v>0</v>
      </c>
      <c r="AM161" s="171">
        <v>0</v>
      </c>
      <c r="AN161" s="171">
        <v>0</v>
      </c>
      <c r="AO161" s="171">
        <v>0</v>
      </c>
      <c r="AP161" s="171">
        <v>0</v>
      </c>
      <c r="AQ161" s="171">
        <v>0</v>
      </c>
      <c r="AR161" s="171">
        <v>0</v>
      </c>
      <c r="AS161" s="171">
        <v>0</v>
      </c>
      <c r="AT161" s="171">
        <v>0</v>
      </c>
      <c r="AU161" s="171">
        <v>0</v>
      </c>
      <c r="AV161" s="171">
        <v>0</v>
      </c>
      <c r="AW161" s="171">
        <v>0</v>
      </c>
      <c r="AX161" s="171">
        <v>0</v>
      </c>
      <c r="AY161" s="171">
        <v>0</v>
      </c>
      <c r="AZ161" s="171">
        <v>0</v>
      </c>
      <c r="BA161" s="171">
        <v>0</v>
      </c>
      <c r="BB161" s="171">
        <v>0</v>
      </c>
      <c r="BC161" s="171">
        <v>0</v>
      </c>
      <c r="BD161" s="171">
        <v>0</v>
      </c>
      <c r="BE161" s="171">
        <v>0</v>
      </c>
      <c r="BF161" s="171">
        <v>0</v>
      </c>
      <c r="BG161" s="171">
        <v>0</v>
      </c>
      <c r="BH161" s="171">
        <v>108000</v>
      </c>
      <c r="BI161" s="171">
        <v>0</v>
      </c>
      <c r="BJ161" s="171">
        <v>0</v>
      </c>
      <c r="BK161" s="171">
        <v>0</v>
      </c>
      <c r="BL161" s="171">
        <v>0</v>
      </c>
      <c r="BM161" s="171">
        <v>0</v>
      </c>
      <c r="BN161" s="171">
        <v>0</v>
      </c>
      <c r="BO161" s="171">
        <v>0</v>
      </c>
      <c r="BP161" s="171">
        <v>0</v>
      </c>
      <c r="BQ161" s="171">
        <v>0</v>
      </c>
      <c r="BR161" s="171">
        <v>0</v>
      </c>
      <c r="BS161" s="171">
        <v>0</v>
      </c>
      <c r="BT161" s="171">
        <v>0</v>
      </c>
      <c r="BU161" s="171">
        <v>0</v>
      </c>
      <c r="BV161" s="171">
        <v>0</v>
      </c>
      <c r="BW161" s="171">
        <v>0</v>
      </c>
      <c r="BX161" s="171">
        <v>0</v>
      </c>
      <c r="BY161" s="171">
        <v>0</v>
      </c>
      <c r="BZ161" s="171">
        <v>0</v>
      </c>
      <c r="CA161" s="171">
        <v>0</v>
      </c>
      <c r="CB161" s="171">
        <v>0</v>
      </c>
      <c r="CC161" s="201">
        <f t="shared" si="21"/>
        <v>135600</v>
      </c>
    </row>
    <row r="162" spans="1:81" s="109" customFormat="1" ht="25.5" customHeight="1">
      <c r="A162" s="136" t="s">
        <v>1460</v>
      </c>
      <c r="B162" s="280" t="s">
        <v>24</v>
      </c>
      <c r="C162" s="281" t="s">
        <v>25</v>
      </c>
      <c r="D162" s="282">
        <v>45110</v>
      </c>
      <c r="E162" s="281" t="s">
        <v>25</v>
      </c>
      <c r="F162" s="283" t="s">
        <v>632</v>
      </c>
      <c r="G162" s="284" t="s">
        <v>1574</v>
      </c>
      <c r="H162" s="192">
        <v>0</v>
      </c>
      <c r="I162" s="192">
        <v>0</v>
      </c>
      <c r="J162" s="192">
        <v>0</v>
      </c>
      <c r="K162" s="192">
        <v>0</v>
      </c>
      <c r="L162" s="192">
        <v>0</v>
      </c>
      <c r="M162" s="192">
        <v>0</v>
      </c>
      <c r="N162" s="192">
        <v>0</v>
      </c>
      <c r="O162" s="192">
        <v>11006586</v>
      </c>
      <c r="P162" s="192">
        <v>0</v>
      </c>
      <c r="Q162" s="192">
        <v>10360000</v>
      </c>
      <c r="R162" s="192">
        <v>0</v>
      </c>
      <c r="S162" s="192">
        <v>0</v>
      </c>
      <c r="T162" s="192">
        <v>472600</v>
      </c>
      <c r="U162" s="192">
        <v>0</v>
      </c>
      <c r="V162" s="192">
        <v>0</v>
      </c>
      <c r="W162" s="192">
        <v>0</v>
      </c>
      <c r="X162" s="192">
        <v>0</v>
      </c>
      <c r="Y162" s="192">
        <v>0</v>
      </c>
      <c r="Z162" s="192">
        <v>0</v>
      </c>
      <c r="AA162" s="192">
        <v>0</v>
      </c>
      <c r="AB162" s="192">
        <v>2448000</v>
      </c>
      <c r="AC162" s="192">
        <v>0</v>
      </c>
      <c r="AD162" s="192">
        <v>0</v>
      </c>
      <c r="AE162" s="192">
        <v>0</v>
      </c>
      <c r="AF162" s="192">
        <v>0</v>
      </c>
      <c r="AG162" s="192">
        <v>0</v>
      </c>
      <c r="AH162" s="192">
        <v>0</v>
      </c>
      <c r="AI162" s="192">
        <v>0</v>
      </c>
      <c r="AJ162" s="192">
        <v>0</v>
      </c>
      <c r="AK162" s="192">
        <v>0</v>
      </c>
      <c r="AL162" s="192">
        <v>0</v>
      </c>
      <c r="AM162" s="192">
        <v>376300</v>
      </c>
      <c r="AN162" s="192">
        <v>0</v>
      </c>
      <c r="AO162" s="192">
        <v>0</v>
      </c>
      <c r="AP162" s="192">
        <v>0</v>
      </c>
      <c r="AQ162" s="192">
        <v>0</v>
      </c>
      <c r="AR162" s="192">
        <v>0</v>
      </c>
      <c r="AS162" s="192">
        <v>0</v>
      </c>
      <c r="AT162" s="192">
        <v>147000</v>
      </c>
      <c r="AU162" s="192">
        <v>0</v>
      </c>
      <c r="AV162" s="192">
        <v>0</v>
      </c>
      <c r="AW162" s="192">
        <v>0</v>
      </c>
      <c r="AX162" s="192">
        <v>0</v>
      </c>
      <c r="AY162" s="192">
        <v>0</v>
      </c>
      <c r="AZ162" s="192">
        <v>0</v>
      </c>
      <c r="BA162" s="192">
        <v>0</v>
      </c>
      <c r="BB162" s="192">
        <v>0</v>
      </c>
      <c r="BC162" s="192">
        <v>147000</v>
      </c>
      <c r="BD162" s="192">
        <v>0</v>
      </c>
      <c r="BE162" s="192">
        <v>0</v>
      </c>
      <c r="BF162" s="192">
        <v>0</v>
      </c>
      <c r="BG162" s="192">
        <v>0</v>
      </c>
      <c r="BH162" s="192">
        <v>0</v>
      </c>
      <c r="BI162" s="192">
        <v>0</v>
      </c>
      <c r="BJ162" s="192">
        <v>147000</v>
      </c>
      <c r="BK162" s="192">
        <v>0</v>
      </c>
      <c r="BL162" s="192">
        <v>0</v>
      </c>
      <c r="BM162" s="192">
        <v>65291457.850000001</v>
      </c>
      <c r="BN162" s="192">
        <v>0</v>
      </c>
      <c r="BO162" s="192">
        <v>0</v>
      </c>
      <c r="BP162" s="192">
        <v>597900</v>
      </c>
      <c r="BQ162" s="192">
        <v>0</v>
      </c>
      <c r="BR162" s="192">
        <v>0</v>
      </c>
      <c r="BS162" s="192">
        <v>0</v>
      </c>
      <c r="BT162" s="192">
        <v>0</v>
      </c>
      <c r="BU162" s="192">
        <v>0</v>
      </c>
      <c r="BV162" s="192">
        <v>0</v>
      </c>
      <c r="BW162" s="192">
        <v>1418000</v>
      </c>
      <c r="BX162" s="192">
        <v>0</v>
      </c>
      <c r="BY162" s="192">
        <v>79553909.400000006</v>
      </c>
      <c r="BZ162" s="192">
        <v>0</v>
      </c>
      <c r="CA162" s="192">
        <v>6995858.2300000004</v>
      </c>
      <c r="CB162" s="192">
        <v>15720225.01</v>
      </c>
      <c r="CC162" s="201">
        <f t="shared" si="21"/>
        <v>194681836.48999998</v>
      </c>
    </row>
    <row r="163" spans="1:81" s="109" customFormat="1" ht="25.5" customHeight="1">
      <c r="A163" s="136" t="s">
        <v>1460</v>
      </c>
      <c r="B163" s="280" t="s">
        <v>24</v>
      </c>
      <c r="C163" s="281" t="s">
        <v>25</v>
      </c>
      <c r="D163" s="282">
        <v>45110</v>
      </c>
      <c r="E163" s="281" t="s">
        <v>25</v>
      </c>
      <c r="F163" s="283" t="s">
        <v>633</v>
      </c>
      <c r="G163" s="284" t="s">
        <v>634</v>
      </c>
      <c r="H163" s="192">
        <v>6172885.3200000003</v>
      </c>
      <c r="I163" s="171">
        <v>1416600</v>
      </c>
      <c r="J163" s="171">
        <v>88149</v>
      </c>
      <c r="K163" s="171">
        <v>0</v>
      </c>
      <c r="L163" s="171">
        <v>0</v>
      </c>
      <c r="M163" s="171">
        <v>0</v>
      </c>
      <c r="N163" s="171">
        <v>0</v>
      </c>
      <c r="O163" s="171">
        <v>0</v>
      </c>
      <c r="P163" s="171">
        <v>0</v>
      </c>
      <c r="Q163" s="171">
        <v>0</v>
      </c>
      <c r="R163" s="171">
        <v>0</v>
      </c>
      <c r="S163" s="171">
        <v>0</v>
      </c>
      <c r="T163" s="171">
        <v>0</v>
      </c>
      <c r="U163" s="171">
        <v>0</v>
      </c>
      <c r="V163" s="171">
        <v>0</v>
      </c>
      <c r="W163" s="171">
        <v>0</v>
      </c>
      <c r="X163" s="171">
        <v>0</v>
      </c>
      <c r="Y163" s="171">
        <v>0</v>
      </c>
      <c r="Z163" s="171">
        <v>0</v>
      </c>
      <c r="AA163" s="171">
        <v>0</v>
      </c>
      <c r="AB163" s="171">
        <v>0</v>
      </c>
      <c r="AC163" s="171">
        <v>0</v>
      </c>
      <c r="AD163" s="171">
        <v>0</v>
      </c>
      <c r="AE163" s="171">
        <v>0</v>
      </c>
      <c r="AF163" s="171">
        <v>0</v>
      </c>
      <c r="AG163" s="171">
        <v>0</v>
      </c>
      <c r="AH163" s="171">
        <v>0</v>
      </c>
      <c r="AI163" s="171">
        <v>0</v>
      </c>
      <c r="AJ163" s="171">
        <v>0</v>
      </c>
      <c r="AK163" s="171">
        <v>0</v>
      </c>
      <c r="AL163" s="171">
        <v>0</v>
      </c>
      <c r="AM163" s="171">
        <v>0</v>
      </c>
      <c r="AN163" s="171">
        <v>0</v>
      </c>
      <c r="AO163" s="171">
        <v>0</v>
      </c>
      <c r="AP163" s="171">
        <v>0</v>
      </c>
      <c r="AQ163" s="171">
        <v>0</v>
      </c>
      <c r="AR163" s="171">
        <v>0</v>
      </c>
      <c r="AS163" s="171">
        <v>0</v>
      </c>
      <c r="AT163" s="171">
        <v>0</v>
      </c>
      <c r="AU163" s="171">
        <v>0</v>
      </c>
      <c r="AV163" s="171">
        <v>0</v>
      </c>
      <c r="AW163" s="171">
        <v>0</v>
      </c>
      <c r="AX163" s="171">
        <v>0</v>
      </c>
      <c r="AY163" s="171">
        <v>0</v>
      </c>
      <c r="AZ163" s="171">
        <v>0</v>
      </c>
      <c r="BA163" s="171">
        <v>0</v>
      </c>
      <c r="BB163" s="171">
        <v>0</v>
      </c>
      <c r="BC163" s="171">
        <v>0</v>
      </c>
      <c r="BD163" s="171">
        <v>0</v>
      </c>
      <c r="BE163" s="171">
        <v>0</v>
      </c>
      <c r="BF163" s="171">
        <v>0</v>
      </c>
      <c r="BG163" s="171">
        <v>0</v>
      </c>
      <c r="BH163" s="171">
        <v>0</v>
      </c>
      <c r="BI163" s="171">
        <v>0</v>
      </c>
      <c r="BJ163" s="171">
        <v>0</v>
      </c>
      <c r="BK163" s="171">
        <v>0</v>
      </c>
      <c r="BL163" s="171">
        <v>0</v>
      </c>
      <c r="BM163" s="171">
        <v>0</v>
      </c>
      <c r="BN163" s="171">
        <v>0</v>
      </c>
      <c r="BO163" s="171">
        <v>58613</v>
      </c>
      <c r="BP163" s="171">
        <v>0</v>
      </c>
      <c r="BQ163" s="171">
        <v>0</v>
      </c>
      <c r="BR163" s="171">
        <v>0</v>
      </c>
      <c r="BS163" s="171">
        <v>326808</v>
      </c>
      <c r="BT163" s="171">
        <v>10000</v>
      </c>
      <c r="BU163" s="171">
        <v>0</v>
      </c>
      <c r="BV163" s="171">
        <v>0</v>
      </c>
      <c r="BW163" s="171">
        <v>0</v>
      </c>
      <c r="BX163" s="171">
        <v>0</v>
      </c>
      <c r="BY163" s="171">
        <v>0</v>
      </c>
      <c r="BZ163" s="171">
        <v>0</v>
      </c>
      <c r="CA163" s="171">
        <v>0</v>
      </c>
      <c r="CB163" s="171">
        <v>0</v>
      </c>
      <c r="CC163" s="201">
        <f t="shared" si="21"/>
        <v>8073055.3200000003</v>
      </c>
    </row>
    <row r="164" spans="1:81" s="109" customFormat="1" ht="25.5" customHeight="1">
      <c r="A164" s="136" t="s">
        <v>1460</v>
      </c>
      <c r="B164" s="280" t="s">
        <v>24</v>
      </c>
      <c r="C164" s="281" t="s">
        <v>25</v>
      </c>
      <c r="D164" s="282">
        <v>45110</v>
      </c>
      <c r="E164" s="281" t="s">
        <v>25</v>
      </c>
      <c r="F164" s="283" t="s">
        <v>635</v>
      </c>
      <c r="G164" s="284" t="s">
        <v>1496</v>
      </c>
      <c r="H164" s="192">
        <v>0</v>
      </c>
      <c r="I164" s="171">
        <v>2558344.38</v>
      </c>
      <c r="J164" s="171">
        <v>7065344.1399999997</v>
      </c>
      <c r="K164" s="171">
        <v>2269500</v>
      </c>
      <c r="L164" s="171">
        <v>1684070</v>
      </c>
      <c r="M164" s="171">
        <v>961211.48</v>
      </c>
      <c r="N164" s="171">
        <v>0</v>
      </c>
      <c r="O164" s="171">
        <v>2722540.78</v>
      </c>
      <c r="P164" s="171">
        <v>1250953</v>
      </c>
      <c r="Q164" s="171">
        <v>3600</v>
      </c>
      <c r="R164" s="171">
        <v>797593</v>
      </c>
      <c r="S164" s="171">
        <v>1735388</v>
      </c>
      <c r="T164" s="171">
        <v>5991150</v>
      </c>
      <c r="U164" s="171">
        <v>5113119</v>
      </c>
      <c r="V164" s="171">
        <v>860450</v>
      </c>
      <c r="W164" s="171">
        <v>1254996</v>
      </c>
      <c r="X164" s="171">
        <v>0</v>
      </c>
      <c r="Y164" s="171">
        <v>650390</v>
      </c>
      <c r="Z164" s="171">
        <v>0</v>
      </c>
      <c r="AA164" s="171">
        <v>0</v>
      </c>
      <c r="AB164" s="171">
        <v>95100</v>
      </c>
      <c r="AC164" s="171">
        <v>0</v>
      </c>
      <c r="AD164" s="171">
        <v>504271</v>
      </c>
      <c r="AE164" s="171">
        <v>0</v>
      </c>
      <c r="AF164" s="171">
        <v>322878.59000000003</v>
      </c>
      <c r="AG164" s="171">
        <v>466214</v>
      </c>
      <c r="AH164" s="171">
        <v>0</v>
      </c>
      <c r="AI164" s="171">
        <v>0</v>
      </c>
      <c r="AJ164" s="171">
        <v>1839522.44</v>
      </c>
      <c r="AK164" s="171">
        <v>564066.75</v>
      </c>
      <c r="AL164" s="171">
        <v>234221.75</v>
      </c>
      <c r="AM164" s="171">
        <v>912028.34</v>
      </c>
      <c r="AN164" s="171">
        <v>920671.75</v>
      </c>
      <c r="AO164" s="171">
        <v>761008.17</v>
      </c>
      <c r="AP164" s="171">
        <v>984809.25</v>
      </c>
      <c r="AQ164" s="171">
        <v>1595680.25</v>
      </c>
      <c r="AR164" s="171">
        <v>1189063.25</v>
      </c>
      <c r="AS164" s="171">
        <v>959249.75</v>
      </c>
      <c r="AT164" s="171">
        <v>763531.75</v>
      </c>
      <c r="AU164" s="171">
        <v>16085</v>
      </c>
      <c r="AV164" s="171">
        <v>17550</v>
      </c>
      <c r="AW164" s="171">
        <v>943484</v>
      </c>
      <c r="AX164" s="171">
        <v>806092</v>
      </c>
      <c r="AY164" s="171">
        <v>731628</v>
      </c>
      <c r="AZ164" s="171">
        <v>495433</v>
      </c>
      <c r="BA164" s="171">
        <v>597459</v>
      </c>
      <c r="BB164" s="171">
        <v>0</v>
      </c>
      <c r="BC164" s="171">
        <v>1380760</v>
      </c>
      <c r="BD164" s="171">
        <v>2341700</v>
      </c>
      <c r="BE164" s="171">
        <v>0</v>
      </c>
      <c r="BF164" s="171">
        <v>6750</v>
      </c>
      <c r="BG164" s="171">
        <v>0</v>
      </c>
      <c r="BH164" s="171">
        <v>1947495</v>
      </c>
      <c r="BI164" s="171">
        <v>6750</v>
      </c>
      <c r="BJ164" s="171">
        <v>1287633</v>
      </c>
      <c r="BK164" s="171">
        <v>993348</v>
      </c>
      <c r="BL164" s="171">
        <v>475549</v>
      </c>
      <c r="BM164" s="171">
        <v>0</v>
      </c>
      <c r="BN164" s="171">
        <v>2645095.2200000002</v>
      </c>
      <c r="BO164" s="171">
        <v>2343499.98</v>
      </c>
      <c r="BP164" s="171">
        <v>1470506</v>
      </c>
      <c r="BQ164" s="171">
        <v>1146323</v>
      </c>
      <c r="BR164" s="171">
        <v>1405385</v>
      </c>
      <c r="BS164" s="171">
        <v>1478410</v>
      </c>
      <c r="BT164" s="171">
        <v>0</v>
      </c>
      <c r="BU164" s="171">
        <v>977120</v>
      </c>
      <c r="BV164" s="171">
        <v>1301700</v>
      </c>
      <c r="BW164" s="171">
        <v>1195766</v>
      </c>
      <c r="BX164" s="171">
        <v>1791050</v>
      </c>
      <c r="BY164" s="171">
        <v>0</v>
      </c>
      <c r="BZ164" s="171">
        <v>1325006</v>
      </c>
      <c r="CA164" s="171">
        <v>681081</v>
      </c>
      <c r="CB164" s="171">
        <v>713500</v>
      </c>
      <c r="CC164" s="201">
        <f t="shared" si="21"/>
        <v>77553125.020000011</v>
      </c>
    </row>
    <row r="165" spans="1:81" s="109" customFormat="1" ht="25.5" customHeight="1">
      <c r="A165" s="136" t="s">
        <v>1460</v>
      </c>
      <c r="B165" s="280" t="s">
        <v>24</v>
      </c>
      <c r="C165" s="281" t="s">
        <v>25</v>
      </c>
      <c r="D165" s="282">
        <v>45110</v>
      </c>
      <c r="E165" s="281" t="s">
        <v>25</v>
      </c>
      <c r="F165" s="283" t="s">
        <v>636</v>
      </c>
      <c r="G165" s="284" t="s">
        <v>1575</v>
      </c>
      <c r="H165" s="192">
        <v>0</v>
      </c>
      <c r="I165" s="192">
        <v>0</v>
      </c>
      <c r="J165" s="192">
        <v>0</v>
      </c>
      <c r="K165" s="192">
        <v>0</v>
      </c>
      <c r="L165" s="192">
        <v>0</v>
      </c>
      <c r="M165" s="192">
        <v>0</v>
      </c>
      <c r="N165" s="192">
        <v>0</v>
      </c>
      <c r="O165" s="192">
        <v>0</v>
      </c>
      <c r="P165" s="192">
        <v>0</v>
      </c>
      <c r="Q165" s="192">
        <v>0</v>
      </c>
      <c r="R165" s="192">
        <v>0</v>
      </c>
      <c r="S165" s="192">
        <v>0</v>
      </c>
      <c r="T165" s="192">
        <v>0</v>
      </c>
      <c r="U165" s="192">
        <v>60000</v>
      </c>
      <c r="V165" s="192">
        <v>0</v>
      </c>
      <c r="W165" s="192">
        <v>0</v>
      </c>
      <c r="X165" s="192">
        <v>0</v>
      </c>
      <c r="Y165" s="192">
        <v>0</v>
      </c>
      <c r="Z165" s="192">
        <v>0</v>
      </c>
      <c r="AA165" s="192">
        <v>0</v>
      </c>
      <c r="AB165" s="192">
        <v>0</v>
      </c>
      <c r="AC165" s="192">
        <v>0</v>
      </c>
      <c r="AD165" s="192">
        <v>0</v>
      </c>
      <c r="AE165" s="192">
        <v>0</v>
      </c>
      <c r="AF165" s="192">
        <v>0</v>
      </c>
      <c r="AG165" s="192">
        <v>0</v>
      </c>
      <c r="AH165" s="192">
        <v>0</v>
      </c>
      <c r="AI165" s="192">
        <v>0</v>
      </c>
      <c r="AJ165" s="192">
        <v>0</v>
      </c>
      <c r="AK165" s="192">
        <v>0</v>
      </c>
      <c r="AL165" s="192">
        <v>0</v>
      </c>
      <c r="AM165" s="192">
        <v>0</v>
      </c>
      <c r="AN165" s="192">
        <v>0</v>
      </c>
      <c r="AO165" s="192">
        <v>0</v>
      </c>
      <c r="AP165" s="192">
        <v>0</v>
      </c>
      <c r="AQ165" s="192">
        <v>0</v>
      </c>
      <c r="AR165" s="192">
        <v>0</v>
      </c>
      <c r="AS165" s="192">
        <v>0</v>
      </c>
      <c r="AT165" s="192">
        <v>0</v>
      </c>
      <c r="AU165" s="192">
        <v>0</v>
      </c>
      <c r="AV165" s="192">
        <v>0</v>
      </c>
      <c r="AW165" s="192">
        <v>0</v>
      </c>
      <c r="AX165" s="192">
        <v>0</v>
      </c>
      <c r="AY165" s="192">
        <v>0</v>
      </c>
      <c r="AZ165" s="192">
        <v>0</v>
      </c>
      <c r="BA165" s="192">
        <v>0</v>
      </c>
      <c r="BB165" s="192">
        <v>0</v>
      </c>
      <c r="BC165" s="192">
        <v>0</v>
      </c>
      <c r="BD165" s="192">
        <v>0</v>
      </c>
      <c r="BE165" s="192">
        <v>0</v>
      </c>
      <c r="BF165" s="192">
        <v>0</v>
      </c>
      <c r="BG165" s="192">
        <v>0</v>
      </c>
      <c r="BH165" s="192">
        <v>0</v>
      </c>
      <c r="BI165" s="192">
        <v>0</v>
      </c>
      <c r="BJ165" s="192">
        <v>0</v>
      </c>
      <c r="BK165" s="192">
        <v>0</v>
      </c>
      <c r="BL165" s="192">
        <v>0</v>
      </c>
      <c r="BM165" s="192">
        <v>397498.8</v>
      </c>
      <c r="BN165" s="192">
        <v>0</v>
      </c>
      <c r="BO165" s="192">
        <v>0</v>
      </c>
      <c r="BP165" s="192">
        <v>0</v>
      </c>
      <c r="BQ165" s="192">
        <v>0</v>
      </c>
      <c r="BR165" s="192">
        <v>0</v>
      </c>
      <c r="BS165" s="192">
        <v>0</v>
      </c>
      <c r="BT165" s="192">
        <v>0</v>
      </c>
      <c r="BU165" s="192">
        <v>0</v>
      </c>
      <c r="BV165" s="192">
        <v>0</v>
      </c>
      <c r="BW165" s="192">
        <v>0</v>
      </c>
      <c r="BX165" s="192">
        <v>0</v>
      </c>
      <c r="BY165" s="192">
        <v>0</v>
      </c>
      <c r="BZ165" s="192">
        <v>0</v>
      </c>
      <c r="CA165" s="192">
        <v>0</v>
      </c>
      <c r="CB165" s="192">
        <v>0</v>
      </c>
      <c r="CC165" s="201">
        <f t="shared" si="21"/>
        <v>457498.8</v>
      </c>
    </row>
    <row r="166" spans="1:81" s="109" customFormat="1" ht="25.5" customHeight="1">
      <c r="A166" s="136" t="s">
        <v>1460</v>
      </c>
      <c r="B166" s="280" t="s">
        <v>24</v>
      </c>
      <c r="C166" s="281" t="s">
        <v>25</v>
      </c>
      <c r="D166" s="282">
        <v>45110</v>
      </c>
      <c r="E166" s="281" t="s">
        <v>25</v>
      </c>
      <c r="F166" s="283" t="s">
        <v>637</v>
      </c>
      <c r="G166" s="284" t="s">
        <v>1576</v>
      </c>
      <c r="H166" s="192">
        <v>0</v>
      </c>
      <c r="I166" s="192">
        <v>0</v>
      </c>
      <c r="J166" s="192">
        <v>0</v>
      </c>
      <c r="K166" s="192">
        <v>0</v>
      </c>
      <c r="L166" s="192">
        <v>0</v>
      </c>
      <c r="M166" s="192">
        <v>0</v>
      </c>
      <c r="N166" s="192">
        <v>0</v>
      </c>
      <c r="O166" s="192">
        <v>0</v>
      </c>
      <c r="P166" s="192">
        <v>0</v>
      </c>
      <c r="Q166" s="192">
        <v>0</v>
      </c>
      <c r="R166" s="192">
        <v>0</v>
      </c>
      <c r="S166" s="192">
        <v>0</v>
      </c>
      <c r="T166" s="192">
        <v>0</v>
      </c>
      <c r="U166" s="192">
        <v>0</v>
      </c>
      <c r="V166" s="192">
        <v>0</v>
      </c>
      <c r="W166" s="192">
        <v>0</v>
      </c>
      <c r="X166" s="192">
        <v>0</v>
      </c>
      <c r="Y166" s="192">
        <v>0</v>
      </c>
      <c r="Z166" s="192">
        <v>0</v>
      </c>
      <c r="AA166" s="192">
        <v>0</v>
      </c>
      <c r="AB166" s="192">
        <v>0</v>
      </c>
      <c r="AC166" s="192">
        <v>0</v>
      </c>
      <c r="AD166" s="192">
        <v>0</v>
      </c>
      <c r="AE166" s="192">
        <v>0</v>
      </c>
      <c r="AF166" s="192">
        <v>0</v>
      </c>
      <c r="AG166" s="192">
        <v>0</v>
      </c>
      <c r="AH166" s="192">
        <v>0</v>
      </c>
      <c r="AI166" s="192">
        <v>0</v>
      </c>
      <c r="AJ166" s="192">
        <v>0</v>
      </c>
      <c r="AK166" s="192">
        <v>0</v>
      </c>
      <c r="AL166" s="192">
        <v>0</v>
      </c>
      <c r="AM166" s="192">
        <v>0</v>
      </c>
      <c r="AN166" s="192">
        <v>0</v>
      </c>
      <c r="AO166" s="192">
        <v>0</v>
      </c>
      <c r="AP166" s="192">
        <v>0</v>
      </c>
      <c r="AQ166" s="192">
        <v>0</v>
      </c>
      <c r="AR166" s="192">
        <v>0</v>
      </c>
      <c r="AS166" s="192">
        <v>0</v>
      </c>
      <c r="AT166" s="192">
        <v>0</v>
      </c>
      <c r="AU166" s="192">
        <v>0</v>
      </c>
      <c r="AV166" s="192">
        <v>0</v>
      </c>
      <c r="AW166" s="192">
        <v>0</v>
      </c>
      <c r="AX166" s="192">
        <v>0</v>
      </c>
      <c r="AY166" s="192">
        <v>0</v>
      </c>
      <c r="AZ166" s="192">
        <v>0</v>
      </c>
      <c r="BA166" s="192">
        <v>0</v>
      </c>
      <c r="BB166" s="192">
        <v>0</v>
      </c>
      <c r="BC166" s="192">
        <v>0</v>
      </c>
      <c r="BD166" s="192">
        <v>84146.91</v>
      </c>
      <c r="BE166" s="192">
        <v>171600</v>
      </c>
      <c r="BF166" s="192">
        <v>0</v>
      </c>
      <c r="BG166" s="192">
        <v>0</v>
      </c>
      <c r="BH166" s="192">
        <v>453151</v>
      </c>
      <c r="BI166" s="192">
        <v>0</v>
      </c>
      <c r="BJ166" s="192">
        <v>0</v>
      </c>
      <c r="BK166" s="192">
        <v>0</v>
      </c>
      <c r="BL166" s="192">
        <v>-33850</v>
      </c>
      <c r="BM166" s="192">
        <v>0</v>
      </c>
      <c r="BN166" s="192">
        <v>0</v>
      </c>
      <c r="BO166" s="192">
        <v>0</v>
      </c>
      <c r="BP166" s="192">
        <v>0</v>
      </c>
      <c r="BQ166" s="192">
        <v>0</v>
      </c>
      <c r="BR166" s="192">
        <v>0</v>
      </c>
      <c r="BS166" s="192">
        <v>0</v>
      </c>
      <c r="BT166" s="192">
        <v>0</v>
      </c>
      <c r="BU166" s="192">
        <v>0</v>
      </c>
      <c r="BV166" s="192">
        <v>0</v>
      </c>
      <c r="BW166" s="192">
        <v>0</v>
      </c>
      <c r="BX166" s="192">
        <v>0</v>
      </c>
      <c r="BY166" s="192">
        <v>0</v>
      </c>
      <c r="BZ166" s="192">
        <v>0</v>
      </c>
      <c r="CA166" s="192">
        <v>0</v>
      </c>
      <c r="CB166" s="192">
        <v>0</v>
      </c>
      <c r="CC166" s="201">
        <f t="shared" si="21"/>
        <v>675047.91</v>
      </c>
    </row>
    <row r="167" spans="1:81" s="109" customFormat="1" ht="25.5" customHeight="1">
      <c r="A167" s="136" t="s">
        <v>1460</v>
      </c>
      <c r="B167" s="280" t="s">
        <v>24</v>
      </c>
      <c r="C167" s="281" t="s">
        <v>25</v>
      </c>
      <c r="D167" s="282">
        <v>45110</v>
      </c>
      <c r="E167" s="281" t="s">
        <v>25</v>
      </c>
      <c r="F167" s="283" t="s">
        <v>638</v>
      </c>
      <c r="G167" s="284" t="s">
        <v>1577</v>
      </c>
      <c r="H167" s="192">
        <v>0</v>
      </c>
      <c r="I167" s="171">
        <v>4978982.05</v>
      </c>
      <c r="J167" s="171">
        <v>220410</v>
      </c>
      <c r="K167" s="171">
        <v>1216779.5</v>
      </c>
      <c r="L167" s="171">
        <v>783019</v>
      </c>
      <c r="M167" s="171">
        <v>1435562.5</v>
      </c>
      <c r="N167" s="171">
        <v>0</v>
      </c>
      <c r="O167" s="171">
        <v>2314371</v>
      </c>
      <c r="P167" s="171">
        <v>123498</v>
      </c>
      <c r="Q167" s="171">
        <v>1773045</v>
      </c>
      <c r="R167" s="171">
        <v>230215</v>
      </c>
      <c r="S167" s="171">
        <v>1602543</v>
      </c>
      <c r="T167" s="171">
        <v>408105.9</v>
      </c>
      <c r="U167" s="171">
        <v>545038</v>
      </c>
      <c r="V167" s="171">
        <v>308814</v>
      </c>
      <c r="W167" s="171">
        <v>1511013</v>
      </c>
      <c r="X167" s="171">
        <v>0</v>
      </c>
      <c r="Y167" s="171">
        <v>654464</v>
      </c>
      <c r="Z167" s="171">
        <v>0</v>
      </c>
      <c r="AA167" s="171">
        <v>0</v>
      </c>
      <c r="AB167" s="171">
        <v>150260</v>
      </c>
      <c r="AC167" s="171">
        <v>0</v>
      </c>
      <c r="AD167" s="171">
        <v>12110</v>
      </c>
      <c r="AE167" s="171">
        <v>0</v>
      </c>
      <c r="AF167" s="171">
        <v>0</v>
      </c>
      <c r="AG167" s="171">
        <v>0</v>
      </c>
      <c r="AH167" s="171">
        <v>0</v>
      </c>
      <c r="AI167" s="171">
        <v>0</v>
      </c>
      <c r="AJ167" s="171">
        <v>117750</v>
      </c>
      <c r="AK167" s="171">
        <v>49560</v>
      </c>
      <c r="AL167" s="171">
        <v>34610.25</v>
      </c>
      <c r="AM167" s="171">
        <v>86014</v>
      </c>
      <c r="AN167" s="171">
        <v>143438.25</v>
      </c>
      <c r="AO167" s="171">
        <v>36750</v>
      </c>
      <c r="AP167" s="171">
        <v>104342</v>
      </c>
      <c r="AQ167" s="171">
        <v>209476</v>
      </c>
      <c r="AR167" s="171">
        <v>14921.5</v>
      </c>
      <c r="AS167" s="171">
        <v>175333.25</v>
      </c>
      <c r="AT167" s="171">
        <v>60875.5</v>
      </c>
      <c r="AU167" s="171">
        <v>212651.25</v>
      </c>
      <c r="AV167" s="171">
        <v>1482575.17</v>
      </c>
      <c r="AW167" s="171">
        <v>130496.25</v>
      </c>
      <c r="AX167" s="171">
        <v>39302</v>
      </c>
      <c r="AY167" s="171">
        <v>150410</v>
      </c>
      <c r="AZ167" s="171">
        <v>4690</v>
      </c>
      <c r="BA167" s="171">
        <v>57206.75</v>
      </c>
      <c r="BB167" s="171">
        <v>0</v>
      </c>
      <c r="BC167" s="171">
        <v>0</v>
      </c>
      <c r="BD167" s="171">
        <v>115600</v>
      </c>
      <c r="BE167" s="171">
        <v>0</v>
      </c>
      <c r="BF167" s="171">
        <v>0</v>
      </c>
      <c r="BG167" s="171">
        <v>1844625</v>
      </c>
      <c r="BH167" s="171">
        <v>2028559</v>
      </c>
      <c r="BI167" s="171">
        <v>1132100</v>
      </c>
      <c r="BJ167" s="171">
        <v>212825</v>
      </c>
      <c r="BK167" s="171">
        <v>88472</v>
      </c>
      <c r="BL167" s="171">
        <v>54965.25</v>
      </c>
      <c r="BM167" s="171">
        <v>199000</v>
      </c>
      <c r="BN167" s="171">
        <v>0</v>
      </c>
      <c r="BO167" s="171">
        <v>209993.75</v>
      </c>
      <c r="BP167" s="171">
        <v>125995</v>
      </c>
      <c r="BQ167" s="171">
        <v>188822.25</v>
      </c>
      <c r="BR167" s="171">
        <v>127553</v>
      </c>
      <c r="BS167" s="171">
        <v>95547.75</v>
      </c>
      <c r="BT167" s="171">
        <v>0</v>
      </c>
      <c r="BU167" s="171">
        <v>23620</v>
      </c>
      <c r="BV167" s="171">
        <v>76337</v>
      </c>
      <c r="BW167" s="171">
        <v>76369.75</v>
      </c>
      <c r="BX167" s="171">
        <v>100927</v>
      </c>
      <c r="BY167" s="171">
        <v>0</v>
      </c>
      <c r="BZ167" s="171">
        <v>72111</v>
      </c>
      <c r="CA167" s="171">
        <v>33020</v>
      </c>
      <c r="CB167" s="171">
        <v>6636</v>
      </c>
      <c r="CC167" s="201">
        <f t="shared" si="21"/>
        <v>28191710.870000005</v>
      </c>
    </row>
    <row r="168" spans="1:81" s="109" customFormat="1" ht="25.5" customHeight="1">
      <c r="A168" s="136" t="s">
        <v>1460</v>
      </c>
      <c r="B168" s="280" t="s">
        <v>24</v>
      </c>
      <c r="C168" s="281" t="s">
        <v>25</v>
      </c>
      <c r="D168" s="282">
        <v>45110</v>
      </c>
      <c r="E168" s="281" t="s">
        <v>25</v>
      </c>
      <c r="F168" s="283" t="s">
        <v>639</v>
      </c>
      <c r="G168" s="284" t="s">
        <v>640</v>
      </c>
      <c r="H168" s="192">
        <v>0</v>
      </c>
      <c r="I168" s="171">
        <v>0</v>
      </c>
      <c r="J168" s="171">
        <v>0</v>
      </c>
      <c r="K168" s="171">
        <v>259980</v>
      </c>
      <c r="L168" s="171">
        <v>178210</v>
      </c>
      <c r="M168" s="171">
        <v>310589</v>
      </c>
      <c r="N168" s="171">
        <v>1411640</v>
      </c>
      <c r="O168" s="171">
        <v>0</v>
      </c>
      <c r="P168" s="171">
        <v>90280</v>
      </c>
      <c r="Q168" s="171">
        <v>488280</v>
      </c>
      <c r="R168" s="171">
        <v>85080</v>
      </c>
      <c r="S168" s="171">
        <v>161790</v>
      </c>
      <c r="T168" s="171">
        <v>0</v>
      </c>
      <c r="U168" s="171">
        <v>450300</v>
      </c>
      <c r="V168" s="171">
        <v>46770</v>
      </c>
      <c r="W168" s="171">
        <v>216930</v>
      </c>
      <c r="X168" s="171">
        <v>0</v>
      </c>
      <c r="Y168" s="171">
        <v>97320</v>
      </c>
      <c r="Z168" s="171">
        <v>1214570</v>
      </c>
      <c r="AA168" s="171">
        <v>326606</v>
      </c>
      <c r="AB168" s="171">
        <v>219880</v>
      </c>
      <c r="AC168" s="171">
        <v>419046</v>
      </c>
      <c r="AD168" s="171">
        <v>139920</v>
      </c>
      <c r="AE168" s="171">
        <v>0</v>
      </c>
      <c r="AF168" s="171">
        <v>232280</v>
      </c>
      <c r="AG168" s="171">
        <v>185008</v>
      </c>
      <c r="AH168" s="171">
        <v>0</v>
      </c>
      <c r="AI168" s="171">
        <v>786180</v>
      </c>
      <c r="AJ168" s="171">
        <v>288955</v>
      </c>
      <c r="AK168" s="171">
        <v>149640</v>
      </c>
      <c r="AL168" s="171">
        <v>100458</v>
      </c>
      <c r="AM168" s="171">
        <v>96145</v>
      </c>
      <c r="AN168" s="171">
        <v>65330</v>
      </c>
      <c r="AO168" s="171">
        <v>134960</v>
      </c>
      <c r="AP168" s="171">
        <v>136640</v>
      </c>
      <c r="AQ168" s="171">
        <v>194330</v>
      </c>
      <c r="AR168" s="171">
        <v>108300</v>
      </c>
      <c r="AS168" s="171">
        <v>176270</v>
      </c>
      <c r="AT168" s="171">
        <v>193630</v>
      </c>
      <c r="AU168" s="171">
        <v>474210</v>
      </c>
      <c r="AV168" s="171">
        <v>74820</v>
      </c>
      <c r="AW168" s="171">
        <v>94974</v>
      </c>
      <c r="AX168" s="171">
        <v>321764</v>
      </c>
      <c r="AY168" s="171">
        <v>0</v>
      </c>
      <c r="AZ168" s="171">
        <v>59446</v>
      </c>
      <c r="BA168" s="171">
        <v>73720</v>
      </c>
      <c r="BB168" s="171">
        <v>0</v>
      </c>
      <c r="BC168" s="171">
        <v>135180</v>
      </c>
      <c r="BD168" s="171">
        <v>0</v>
      </c>
      <c r="BE168" s="171">
        <v>0</v>
      </c>
      <c r="BF168" s="171">
        <v>184360</v>
      </c>
      <c r="BG168" s="171">
        <v>0</v>
      </c>
      <c r="BH168" s="171">
        <v>223866</v>
      </c>
      <c r="BI168" s="171">
        <v>211721</v>
      </c>
      <c r="BJ168" s="171">
        <v>121250</v>
      </c>
      <c r="BK168" s="171">
        <v>74910.75</v>
      </c>
      <c r="BL168" s="171">
        <v>43230</v>
      </c>
      <c r="BM168" s="171">
        <v>0</v>
      </c>
      <c r="BN168" s="171">
        <v>327690</v>
      </c>
      <c r="BO168" s="171">
        <v>138724</v>
      </c>
      <c r="BP168" s="171">
        <v>150190</v>
      </c>
      <c r="BQ168" s="171">
        <v>0</v>
      </c>
      <c r="BR168" s="171">
        <v>162100</v>
      </c>
      <c r="BS168" s="171">
        <v>0</v>
      </c>
      <c r="BT168" s="171">
        <v>410980</v>
      </c>
      <c r="BU168" s="171">
        <v>94050</v>
      </c>
      <c r="BV168" s="171">
        <v>102120</v>
      </c>
      <c r="BW168" s="171">
        <v>164765.5</v>
      </c>
      <c r="BX168" s="171">
        <v>152850</v>
      </c>
      <c r="BY168" s="171">
        <v>236880</v>
      </c>
      <c r="BZ168" s="171">
        <v>156960</v>
      </c>
      <c r="CA168" s="171">
        <v>109074</v>
      </c>
      <c r="CB168" s="171">
        <v>98796</v>
      </c>
      <c r="CC168" s="201">
        <f t="shared" si="21"/>
        <v>13363948.25</v>
      </c>
    </row>
    <row r="169" spans="1:81" s="299" customFormat="1" ht="25.5" customHeight="1">
      <c r="A169" s="298"/>
      <c r="B169" s="521" t="s">
        <v>641</v>
      </c>
      <c r="C169" s="522"/>
      <c r="D169" s="522"/>
      <c r="E169" s="522"/>
      <c r="F169" s="522"/>
      <c r="G169" s="523"/>
      <c r="H169" s="194">
        <f>SUM(H126:H168)</f>
        <v>41902842.449999996</v>
      </c>
      <c r="I169" s="194">
        <f t="shared" ref="I169:BT169" si="22">SUM(I126:I168)</f>
        <v>15103596.280000001</v>
      </c>
      <c r="J169" s="194">
        <f t="shared" si="22"/>
        <v>23627554.109999999</v>
      </c>
      <c r="K169" s="194">
        <f t="shared" si="22"/>
        <v>7179580.21</v>
      </c>
      <c r="L169" s="194">
        <f t="shared" si="22"/>
        <v>4243385.8</v>
      </c>
      <c r="M169" s="194">
        <f t="shared" si="22"/>
        <v>4482798.3</v>
      </c>
      <c r="N169" s="194">
        <f t="shared" si="22"/>
        <v>144913293.88</v>
      </c>
      <c r="O169" s="194">
        <f t="shared" si="22"/>
        <v>23644375.310000002</v>
      </c>
      <c r="P169" s="194">
        <f t="shared" si="22"/>
        <v>2354722.52</v>
      </c>
      <c r="Q169" s="194">
        <f t="shared" si="22"/>
        <v>46673615.439999998</v>
      </c>
      <c r="R169" s="194">
        <f t="shared" si="22"/>
        <v>2035657.25</v>
      </c>
      <c r="S169" s="194">
        <f t="shared" si="22"/>
        <v>10838217.449999999</v>
      </c>
      <c r="T169" s="194">
        <f t="shared" si="22"/>
        <v>17333824.119999997</v>
      </c>
      <c r="U169" s="194">
        <f t="shared" si="22"/>
        <v>18390665.32</v>
      </c>
      <c r="V169" s="194">
        <f t="shared" si="22"/>
        <v>1630419.9</v>
      </c>
      <c r="W169" s="194">
        <f t="shared" si="22"/>
        <v>4212798.3100000005</v>
      </c>
      <c r="X169" s="194">
        <f t="shared" si="22"/>
        <v>3825398.5999999996</v>
      </c>
      <c r="Y169" s="194">
        <f t="shared" si="22"/>
        <v>1825336.02</v>
      </c>
      <c r="Z169" s="194">
        <f t="shared" si="22"/>
        <v>73740328.500000015</v>
      </c>
      <c r="AA169" s="194">
        <f t="shared" si="22"/>
        <v>10407050.809999999</v>
      </c>
      <c r="AB169" s="194">
        <f t="shared" si="22"/>
        <v>6829373.04</v>
      </c>
      <c r="AC169" s="194">
        <f t="shared" si="22"/>
        <v>19993338.68</v>
      </c>
      <c r="AD169" s="194">
        <f t="shared" si="22"/>
        <v>10385994.119999999</v>
      </c>
      <c r="AE169" s="194">
        <f t="shared" si="22"/>
        <v>1636924.43</v>
      </c>
      <c r="AF169" s="194">
        <f t="shared" si="22"/>
        <v>2916731.33</v>
      </c>
      <c r="AG169" s="194">
        <f t="shared" si="22"/>
        <v>958729.49</v>
      </c>
      <c r="AH169" s="194">
        <f t="shared" si="22"/>
        <v>220560.64000000001</v>
      </c>
      <c r="AI169" s="194">
        <f t="shared" si="22"/>
        <v>247181970.08999997</v>
      </c>
      <c r="AJ169" s="194">
        <f t="shared" si="22"/>
        <v>4008795.37</v>
      </c>
      <c r="AK169" s="194">
        <f t="shared" si="22"/>
        <v>1457860.54</v>
      </c>
      <c r="AL169" s="194">
        <f t="shared" si="22"/>
        <v>1264184.4700000002</v>
      </c>
      <c r="AM169" s="194">
        <f t="shared" si="22"/>
        <v>2481343.91</v>
      </c>
      <c r="AN169" s="194">
        <f t="shared" si="22"/>
        <v>2461440.38</v>
      </c>
      <c r="AO169" s="194">
        <f t="shared" si="22"/>
        <v>3967483.4499999997</v>
      </c>
      <c r="AP169" s="194">
        <f t="shared" si="22"/>
        <v>3746487.95</v>
      </c>
      <c r="AQ169" s="194">
        <f t="shared" si="22"/>
        <v>11611349.82</v>
      </c>
      <c r="AR169" s="194">
        <f t="shared" si="22"/>
        <v>2208051.15</v>
      </c>
      <c r="AS169" s="194">
        <f t="shared" si="22"/>
        <v>3129413.14</v>
      </c>
      <c r="AT169" s="194">
        <f t="shared" si="22"/>
        <v>1608033.7</v>
      </c>
      <c r="AU169" s="194">
        <f t="shared" si="22"/>
        <v>20848602.300000001</v>
      </c>
      <c r="AV169" s="194">
        <f t="shared" si="22"/>
        <v>2623778.13</v>
      </c>
      <c r="AW169" s="194">
        <f t="shared" si="22"/>
        <v>2133870.09</v>
      </c>
      <c r="AX169" s="194">
        <f t="shared" si="22"/>
        <v>2205699.58</v>
      </c>
      <c r="AY169" s="194">
        <f t="shared" si="22"/>
        <v>1504174.9</v>
      </c>
      <c r="AZ169" s="194">
        <f t="shared" si="22"/>
        <v>1081263.28</v>
      </c>
      <c r="BA169" s="194">
        <f t="shared" si="22"/>
        <v>1194127.21</v>
      </c>
      <c r="BB169" s="194">
        <f t="shared" si="22"/>
        <v>52237667.769999996</v>
      </c>
      <c r="BC169" s="194">
        <f t="shared" si="22"/>
        <v>2815609.65</v>
      </c>
      <c r="BD169" s="194">
        <f t="shared" si="22"/>
        <v>3597976.64</v>
      </c>
      <c r="BE169" s="194">
        <f t="shared" si="22"/>
        <v>6946226.6800000006</v>
      </c>
      <c r="BF169" s="194">
        <f t="shared" si="22"/>
        <v>3802455.81</v>
      </c>
      <c r="BG169" s="194">
        <f t="shared" si="22"/>
        <v>6212545.4800000004</v>
      </c>
      <c r="BH169" s="194">
        <f t="shared" si="22"/>
        <v>7607864.0398999993</v>
      </c>
      <c r="BI169" s="194">
        <f t="shared" si="22"/>
        <v>5689444.2700000005</v>
      </c>
      <c r="BJ169" s="194">
        <f t="shared" si="22"/>
        <v>4201769.57</v>
      </c>
      <c r="BK169" s="194">
        <f t="shared" si="22"/>
        <v>1233764.22</v>
      </c>
      <c r="BL169" s="194">
        <f t="shared" si="22"/>
        <v>7869319.1200000001</v>
      </c>
      <c r="BM169" s="194">
        <f t="shared" si="22"/>
        <v>149449400.31</v>
      </c>
      <c r="BN169" s="194">
        <f t="shared" si="22"/>
        <v>74888355.150000006</v>
      </c>
      <c r="BO169" s="194">
        <f t="shared" si="22"/>
        <v>4644393.2300000004</v>
      </c>
      <c r="BP169" s="194">
        <f t="shared" si="22"/>
        <v>2444770.14</v>
      </c>
      <c r="BQ169" s="194">
        <f t="shared" si="22"/>
        <v>2589526.2200000002</v>
      </c>
      <c r="BR169" s="194">
        <f t="shared" si="22"/>
        <v>3671239.0300000003</v>
      </c>
      <c r="BS169" s="194">
        <f t="shared" si="22"/>
        <v>2531495.02</v>
      </c>
      <c r="BT169" s="194">
        <f t="shared" si="22"/>
        <v>19263350.150000006</v>
      </c>
      <c r="BU169" s="194">
        <f t="shared" ref="BU169:CC169" si="23">SUM(BU126:BU168)</f>
        <v>2025706.1199999999</v>
      </c>
      <c r="BV169" s="194">
        <f t="shared" si="23"/>
        <v>2048136.22</v>
      </c>
      <c r="BW169" s="194">
        <f t="shared" si="23"/>
        <v>3982015.8200000003</v>
      </c>
      <c r="BX169" s="194">
        <f t="shared" si="23"/>
        <v>4941363.51</v>
      </c>
      <c r="BY169" s="194">
        <f t="shared" si="23"/>
        <v>84692640.620000005</v>
      </c>
      <c r="BZ169" s="194">
        <f t="shared" si="23"/>
        <v>2760894.26</v>
      </c>
      <c r="CA169" s="194">
        <f t="shared" si="23"/>
        <v>8475049.3300000001</v>
      </c>
      <c r="CB169" s="194">
        <f t="shared" si="23"/>
        <v>17302453.34</v>
      </c>
      <c r="CC169" s="194">
        <f t="shared" si="23"/>
        <v>1305950473.4898996</v>
      </c>
    </row>
    <row r="170" spans="1:81" s="109" customFormat="1" ht="25.5" customHeight="1">
      <c r="A170" s="136" t="s">
        <v>1460</v>
      </c>
      <c r="B170" s="280" t="s">
        <v>1464</v>
      </c>
      <c r="C170" s="281" t="s">
        <v>1465</v>
      </c>
      <c r="D170" s="282"/>
      <c r="E170" s="281"/>
      <c r="F170" s="283" t="s">
        <v>585</v>
      </c>
      <c r="G170" s="284" t="s">
        <v>586</v>
      </c>
      <c r="H170" s="192">
        <v>0</v>
      </c>
      <c r="I170" s="192">
        <v>0</v>
      </c>
      <c r="J170" s="192">
        <v>0</v>
      </c>
      <c r="K170" s="192">
        <v>0</v>
      </c>
      <c r="L170" s="192">
        <v>0</v>
      </c>
      <c r="M170" s="192">
        <v>0</v>
      </c>
      <c r="N170" s="192">
        <v>16170000</v>
      </c>
      <c r="O170" s="192">
        <v>0</v>
      </c>
      <c r="P170" s="192">
        <v>0</v>
      </c>
      <c r="Q170" s="192">
        <v>0</v>
      </c>
      <c r="R170" s="192">
        <v>0</v>
      </c>
      <c r="S170" s="192">
        <v>0</v>
      </c>
      <c r="T170" s="192">
        <v>0</v>
      </c>
      <c r="U170" s="192">
        <v>0</v>
      </c>
      <c r="V170" s="192">
        <v>0</v>
      </c>
      <c r="W170" s="192">
        <v>0</v>
      </c>
      <c r="X170" s="192">
        <v>0</v>
      </c>
      <c r="Y170" s="192">
        <v>0</v>
      </c>
      <c r="Z170" s="192">
        <v>0</v>
      </c>
      <c r="AA170" s="192">
        <v>0</v>
      </c>
      <c r="AB170" s="192">
        <v>0</v>
      </c>
      <c r="AC170" s="192">
        <v>0</v>
      </c>
      <c r="AD170" s="192">
        <v>0</v>
      </c>
      <c r="AE170" s="192">
        <v>0</v>
      </c>
      <c r="AF170" s="192">
        <v>0</v>
      </c>
      <c r="AG170" s="192">
        <v>0</v>
      </c>
      <c r="AH170" s="192">
        <v>0</v>
      </c>
      <c r="AI170" s="192">
        <v>16905000</v>
      </c>
      <c r="AJ170" s="192">
        <v>0</v>
      </c>
      <c r="AK170" s="192">
        <v>0</v>
      </c>
      <c r="AL170" s="192">
        <v>0</v>
      </c>
      <c r="AM170" s="192">
        <v>0</v>
      </c>
      <c r="AN170" s="192">
        <v>0</v>
      </c>
      <c r="AO170" s="192">
        <v>0</v>
      </c>
      <c r="AP170" s="192">
        <v>0</v>
      </c>
      <c r="AQ170" s="192">
        <v>0</v>
      </c>
      <c r="AR170" s="192">
        <v>0</v>
      </c>
      <c r="AS170" s="192">
        <v>0</v>
      </c>
      <c r="AT170" s="192">
        <v>0</v>
      </c>
      <c r="AU170" s="192">
        <v>0</v>
      </c>
      <c r="AV170" s="192">
        <v>0</v>
      </c>
      <c r="AW170" s="192">
        <v>0</v>
      </c>
      <c r="AX170" s="192">
        <v>0</v>
      </c>
      <c r="AY170" s="192">
        <v>0</v>
      </c>
      <c r="AZ170" s="192">
        <v>0</v>
      </c>
      <c r="BA170" s="192">
        <v>0</v>
      </c>
      <c r="BB170" s="192">
        <v>0</v>
      </c>
      <c r="BC170" s="192">
        <v>0</v>
      </c>
      <c r="BD170" s="192">
        <v>0</v>
      </c>
      <c r="BE170" s="192">
        <v>0</v>
      </c>
      <c r="BF170" s="192">
        <v>0</v>
      </c>
      <c r="BG170" s="192">
        <v>0</v>
      </c>
      <c r="BH170" s="192">
        <v>0</v>
      </c>
      <c r="BI170" s="192">
        <v>0</v>
      </c>
      <c r="BJ170" s="192">
        <v>0</v>
      </c>
      <c r="BK170" s="192">
        <v>0</v>
      </c>
      <c r="BL170" s="192">
        <v>0</v>
      </c>
      <c r="BM170" s="192">
        <v>0</v>
      </c>
      <c r="BN170" s="192">
        <v>0</v>
      </c>
      <c r="BO170" s="192">
        <v>0</v>
      </c>
      <c r="BP170" s="192">
        <v>0</v>
      </c>
      <c r="BQ170" s="192">
        <v>0</v>
      </c>
      <c r="BR170" s="192">
        <v>0</v>
      </c>
      <c r="BS170" s="192">
        <v>0</v>
      </c>
      <c r="BT170" s="192">
        <v>0</v>
      </c>
      <c r="BU170" s="192">
        <v>0</v>
      </c>
      <c r="BV170" s="192">
        <v>0</v>
      </c>
      <c r="BW170" s="192">
        <v>0</v>
      </c>
      <c r="BX170" s="192">
        <v>0</v>
      </c>
      <c r="BY170" s="192">
        <v>0</v>
      </c>
      <c r="BZ170" s="192">
        <v>0</v>
      </c>
      <c r="CA170" s="192">
        <v>0</v>
      </c>
      <c r="CB170" s="192">
        <v>0</v>
      </c>
      <c r="CC170" s="201">
        <f t="shared" ref="CC170:CC177" si="24">SUM(H170:CB170)</f>
        <v>33075000</v>
      </c>
    </row>
    <row r="171" spans="1:81" s="109" customFormat="1" ht="25.5" customHeight="1">
      <c r="A171" s="136" t="s">
        <v>1460</v>
      </c>
      <c r="B171" s="280" t="s">
        <v>1464</v>
      </c>
      <c r="C171" s="281" t="s">
        <v>1465</v>
      </c>
      <c r="D171" s="282"/>
      <c r="E171" s="281"/>
      <c r="F171" s="306" t="s">
        <v>1578</v>
      </c>
      <c r="G171" s="307" t="s">
        <v>1579</v>
      </c>
      <c r="H171" s="192">
        <v>0</v>
      </c>
      <c r="I171" s="192">
        <v>0</v>
      </c>
      <c r="J171" s="192">
        <v>0</v>
      </c>
      <c r="K171" s="192">
        <v>0</v>
      </c>
      <c r="L171" s="192">
        <v>0</v>
      </c>
      <c r="M171" s="192">
        <v>0</v>
      </c>
      <c r="N171" s="192">
        <v>0</v>
      </c>
      <c r="O171" s="192">
        <v>0</v>
      </c>
      <c r="P171" s="192">
        <v>0</v>
      </c>
      <c r="Q171" s="192">
        <v>0</v>
      </c>
      <c r="R171" s="192">
        <v>0</v>
      </c>
      <c r="S171" s="192">
        <v>0</v>
      </c>
      <c r="T171" s="192">
        <v>0</v>
      </c>
      <c r="U171" s="192">
        <v>0</v>
      </c>
      <c r="V171" s="192">
        <v>0</v>
      </c>
      <c r="W171" s="192">
        <v>0</v>
      </c>
      <c r="X171" s="192">
        <v>0</v>
      </c>
      <c r="Y171" s="192">
        <v>0</v>
      </c>
      <c r="Z171" s="192">
        <v>0</v>
      </c>
      <c r="AA171" s="192">
        <v>0</v>
      </c>
      <c r="AB171" s="192">
        <v>0</v>
      </c>
      <c r="AC171" s="192">
        <v>0</v>
      </c>
      <c r="AD171" s="192">
        <v>0</v>
      </c>
      <c r="AE171" s="192">
        <v>0</v>
      </c>
      <c r="AF171" s="192">
        <v>0</v>
      </c>
      <c r="AG171" s="192">
        <v>0</v>
      </c>
      <c r="AH171" s="192">
        <v>0</v>
      </c>
      <c r="AI171" s="192">
        <v>0</v>
      </c>
      <c r="AJ171" s="192">
        <v>0</v>
      </c>
      <c r="AK171" s="192">
        <v>0</v>
      </c>
      <c r="AL171" s="192">
        <v>0</v>
      </c>
      <c r="AM171" s="192">
        <v>0</v>
      </c>
      <c r="AN171" s="192">
        <v>0</v>
      </c>
      <c r="AO171" s="192">
        <v>0</v>
      </c>
      <c r="AP171" s="192">
        <v>0</v>
      </c>
      <c r="AQ171" s="192">
        <v>0</v>
      </c>
      <c r="AR171" s="192">
        <v>0</v>
      </c>
      <c r="AS171" s="192">
        <v>0</v>
      </c>
      <c r="AT171" s="192">
        <v>0</v>
      </c>
      <c r="AU171" s="192">
        <v>0</v>
      </c>
      <c r="AV171" s="192">
        <v>0</v>
      </c>
      <c r="AW171" s="192">
        <v>0</v>
      </c>
      <c r="AX171" s="192">
        <v>0</v>
      </c>
      <c r="AY171" s="192">
        <v>0</v>
      </c>
      <c r="AZ171" s="192">
        <v>0</v>
      </c>
      <c r="BA171" s="192">
        <v>0</v>
      </c>
      <c r="BB171" s="192">
        <v>0</v>
      </c>
      <c r="BC171" s="192">
        <v>0</v>
      </c>
      <c r="BD171" s="192">
        <v>0</v>
      </c>
      <c r="BE171" s="192">
        <v>0</v>
      </c>
      <c r="BF171" s="192">
        <v>0</v>
      </c>
      <c r="BG171" s="192">
        <v>0</v>
      </c>
      <c r="BH171" s="192">
        <v>0</v>
      </c>
      <c r="BI171" s="192">
        <v>0</v>
      </c>
      <c r="BJ171" s="192">
        <v>0</v>
      </c>
      <c r="BK171" s="192">
        <v>0</v>
      </c>
      <c r="BL171" s="192">
        <v>0</v>
      </c>
      <c r="BM171" s="192">
        <v>0</v>
      </c>
      <c r="BN171" s="192">
        <v>0</v>
      </c>
      <c r="BO171" s="192">
        <v>0</v>
      </c>
      <c r="BP171" s="192">
        <v>0</v>
      </c>
      <c r="BQ171" s="192">
        <v>0</v>
      </c>
      <c r="BR171" s="192">
        <v>0</v>
      </c>
      <c r="BS171" s="192">
        <v>0</v>
      </c>
      <c r="BT171" s="192">
        <v>0</v>
      </c>
      <c r="BU171" s="192">
        <v>0</v>
      </c>
      <c r="BV171" s="192">
        <v>0</v>
      </c>
      <c r="BW171" s="192">
        <v>0</v>
      </c>
      <c r="BX171" s="192">
        <v>0</v>
      </c>
      <c r="BY171" s="192">
        <v>0</v>
      </c>
      <c r="BZ171" s="192">
        <v>0</v>
      </c>
      <c r="CA171" s="192">
        <v>0</v>
      </c>
      <c r="CB171" s="192">
        <v>0</v>
      </c>
      <c r="CC171" s="201">
        <f t="shared" si="24"/>
        <v>0</v>
      </c>
    </row>
    <row r="172" spans="1:81" s="109" customFormat="1" ht="25.5" customHeight="1">
      <c r="A172" s="136" t="s">
        <v>1460</v>
      </c>
      <c r="B172" s="280" t="s">
        <v>1464</v>
      </c>
      <c r="C172" s="281" t="s">
        <v>1465</v>
      </c>
      <c r="D172" s="282"/>
      <c r="E172" s="281"/>
      <c r="F172" s="283" t="s">
        <v>603</v>
      </c>
      <c r="G172" s="284" t="s">
        <v>604</v>
      </c>
      <c r="H172" s="192">
        <v>0</v>
      </c>
      <c r="I172" s="192">
        <v>0</v>
      </c>
      <c r="J172" s="192">
        <v>0</v>
      </c>
      <c r="K172" s="192">
        <v>0</v>
      </c>
      <c r="L172" s="192">
        <v>0</v>
      </c>
      <c r="M172" s="192">
        <v>0</v>
      </c>
      <c r="N172" s="192">
        <v>450194984.31</v>
      </c>
      <c r="O172" s="192">
        <v>0</v>
      </c>
      <c r="P172" s="192">
        <v>0</v>
      </c>
      <c r="Q172" s="192">
        <v>0</v>
      </c>
      <c r="R172" s="192">
        <v>0</v>
      </c>
      <c r="S172" s="192">
        <v>0</v>
      </c>
      <c r="T172" s="192">
        <v>0</v>
      </c>
      <c r="U172" s="192">
        <v>0</v>
      </c>
      <c r="V172" s="192">
        <v>0</v>
      </c>
      <c r="W172" s="192">
        <v>0</v>
      </c>
      <c r="X172" s="192">
        <v>0</v>
      </c>
      <c r="Y172" s="192">
        <v>0</v>
      </c>
      <c r="Z172" s="192">
        <v>0</v>
      </c>
      <c r="AA172" s="192">
        <v>232567.7</v>
      </c>
      <c r="AB172" s="192">
        <v>0</v>
      </c>
      <c r="AC172" s="192">
        <v>28981.25</v>
      </c>
      <c r="AD172" s="192">
        <v>0</v>
      </c>
      <c r="AE172" s="192">
        <v>0</v>
      </c>
      <c r="AF172" s="192">
        <v>0</v>
      </c>
      <c r="AG172" s="192">
        <v>0</v>
      </c>
      <c r="AH172" s="192">
        <v>0</v>
      </c>
      <c r="AI172" s="192">
        <v>40815281.939999998</v>
      </c>
      <c r="AJ172" s="192">
        <v>0</v>
      </c>
      <c r="AK172" s="192">
        <v>0</v>
      </c>
      <c r="AL172" s="192">
        <v>0</v>
      </c>
      <c r="AM172" s="192">
        <v>0</v>
      </c>
      <c r="AN172" s="192">
        <v>0</v>
      </c>
      <c r="AO172" s="192">
        <v>0</v>
      </c>
      <c r="AP172" s="192">
        <v>0</v>
      </c>
      <c r="AQ172" s="192">
        <v>0</v>
      </c>
      <c r="AR172" s="192">
        <v>0</v>
      </c>
      <c r="AS172" s="192">
        <v>0</v>
      </c>
      <c r="AT172" s="192">
        <v>0</v>
      </c>
      <c r="AU172" s="192">
        <v>21036097.469999999</v>
      </c>
      <c r="AV172" s="192">
        <v>0</v>
      </c>
      <c r="AW172" s="192">
        <v>0</v>
      </c>
      <c r="AX172" s="192">
        <v>0</v>
      </c>
      <c r="AY172" s="192">
        <v>0</v>
      </c>
      <c r="AZ172" s="192">
        <v>0</v>
      </c>
      <c r="BA172" s="192">
        <v>0</v>
      </c>
      <c r="BB172" s="192">
        <v>216783091.19999999</v>
      </c>
      <c r="BC172" s="192">
        <v>0</v>
      </c>
      <c r="BD172" s="192">
        <v>0</v>
      </c>
      <c r="BE172" s="192">
        <v>0</v>
      </c>
      <c r="BF172" s="192">
        <v>0</v>
      </c>
      <c r="BG172" s="192">
        <v>0</v>
      </c>
      <c r="BH172" s="192">
        <v>0</v>
      </c>
      <c r="BI172" s="192">
        <v>0</v>
      </c>
      <c r="BJ172" s="192">
        <v>0</v>
      </c>
      <c r="BK172" s="192">
        <v>0</v>
      </c>
      <c r="BL172" s="192">
        <v>0</v>
      </c>
      <c r="BM172" s="192">
        <v>222438599.22999999</v>
      </c>
      <c r="BN172" s="192">
        <v>0</v>
      </c>
      <c r="BO172" s="192">
        <v>0</v>
      </c>
      <c r="BP172" s="192">
        <v>0</v>
      </c>
      <c r="BQ172" s="192">
        <v>0</v>
      </c>
      <c r="BR172" s="192">
        <v>0</v>
      </c>
      <c r="BS172" s="192">
        <v>0</v>
      </c>
      <c r="BT172" s="192">
        <v>0</v>
      </c>
      <c r="BU172" s="192">
        <v>0</v>
      </c>
      <c r="BV172" s="192">
        <v>0</v>
      </c>
      <c r="BW172" s="192">
        <v>0</v>
      </c>
      <c r="BX172" s="192">
        <v>0</v>
      </c>
      <c r="BY172" s="192">
        <v>0</v>
      </c>
      <c r="BZ172" s="192">
        <v>0</v>
      </c>
      <c r="CA172" s="192">
        <v>0</v>
      </c>
      <c r="CB172" s="192">
        <v>0</v>
      </c>
      <c r="CC172" s="201">
        <f t="shared" si="24"/>
        <v>951529603.0999999</v>
      </c>
    </row>
    <row r="173" spans="1:81" s="109" customFormat="1" ht="25.5" customHeight="1">
      <c r="A173" s="136" t="s">
        <v>1460</v>
      </c>
      <c r="B173" s="280" t="s">
        <v>1464</v>
      </c>
      <c r="C173" s="281" t="s">
        <v>1465</v>
      </c>
      <c r="D173" s="282"/>
      <c r="E173" s="281"/>
      <c r="F173" s="283" t="s">
        <v>605</v>
      </c>
      <c r="G173" s="284" t="s">
        <v>606</v>
      </c>
      <c r="H173" s="192">
        <v>0</v>
      </c>
      <c r="I173" s="192">
        <v>0</v>
      </c>
      <c r="J173" s="192">
        <v>0</v>
      </c>
      <c r="K173" s="192">
        <v>0</v>
      </c>
      <c r="L173" s="192">
        <v>0</v>
      </c>
      <c r="M173" s="192">
        <v>0</v>
      </c>
      <c r="N173" s="192">
        <v>0</v>
      </c>
      <c r="O173" s="192">
        <v>0</v>
      </c>
      <c r="P173" s="192">
        <v>0</v>
      </c>
      <c r="Q173" s="192">
        <v>0</v>
      </c>
      <c r="R173" s="192">
        <v>0</v>
      </c>
      <c r="S173" s="192">
        <v>0</v>
      </c>
      <c r="T173" s="192">
        <v>0</v>
      </c>
      <c r="U173" s="192">
        <v>0</v>
      </c>
      <c r="V173" s="192">
        <v>0</v>
      </c>
      <c r="W173" s="192">
        <v>0</v>
      </c>
      <c r="X173" s="192">
        <v>0</v>
      </c>
      <c r="Y173" s="192">
        <v>0</v>
      </c>
      <c r="Z173" s="192">
        <v>0</v>
      </c>
      <c r="AA173" s="192">
        <v>95193</v>
      </c>
      <c r="AB173" s="192">
        <v>0</v>
      </c>
      <c r="AC173" s="192">
        <v>467080</v>
      </c>
      <c r="AD173" s="192">
        <v>0</v>
      </c>
      <c r="AE173" s="192">
        <v>0</v>
      </c>
      <c r="AF173" s="192">
        <v>0</v>
      </c>
      <c r="AG173" s="192">
        <v>0</v>
      </c>
      <c r="AH173" s="192">
        <v>0</v>
      </c>
      <c r="AI173" s="192">
        <v>18951417.23</v>
      </c>
      <c r="AJ173" s="192">
        <v>0</v>
      </c>
      <c r="AK173" s="192">
        <v>0</v>
      </c>
      <c r="AL173" s="192">
        <v>0</v>
      </c>
      <c r="AM173" s="192">
        <v>0</v>
      </c>
      <c r="AN173" s="192">
        <v>0</v>
      </c>
      <c r="AO173" s="192">
        <v>0</v>
      </c>
      <c r="AP173" s="192">
        <v>0</v>
      </c>
      <c r="AQ173" s="192">
        <v>0</v>
      </c>
      <c r="AR173" s="192">
        <v>0</v>
      </c>
      <c r="AS173" s="192">
        <v>0</v>
      </c>
      <c r="AT173" s="192">
        <v>0</v>
      </c>
      <c r="AU173" s="192">
        <v>0</v>
      </c>
      <c r="AV173" s="192">
        <v>0</v>
      </c>
      <c r="AW173" s="192">
        <v>0</v>
      </c>
      <c r="AX173" s="192">
        <v>0</v>
      </c>
      <c r="AY173" s="192">
        <v>0</v>
      </c>
      <c r="AZ173" s="192">
        <v>0</v>
      </c>
      <c r="BA173" s="192">
        <v>0</v>
      </c>
      <c r="BB173" s="192">
        <v>217775192.56999999</v>
      </c>
      <c r="BC173" s="192">
        <v>0</v>
      </c>
      <c r="BD173" s="192">
        <v>0</v>
      </c>
      <c r="BE173" s="192">
        <v>0</v>
      </c>
      <c r="BF173" s="192">
        <v>0</v>
      </c>
      <c r="BG173" s="192">
        <v>0</v>
      </c>
      <c r="BH173" s="192">
        <v>0</v>
      </c>
      <c r="BI173" s="192">
        <v>0</v>
      </c>
      <c r="BJ173" s="192">
        <v>0</v>
      </c>
      <c r="BK173" s="192">
        <v>0</v>
      </c>
      <c r="BL173" s="192">
        <v>0</v>
      </c>
      <c r="BM173" s="192">
        <v>231727278.81999999</v>
      </c>
      <c r="BN173" s="192">
        <v>0</v>
      </c>
      <c r="BO173" s="192">
        <v>0</v>
      </c>
      <c r="BP173" s="192">
        <v>0</v>
      </c>
      <c r="BQ173" s="192">
        <v>0</v>
      </c>
      <c r="BR173" s="192">
        <v>0</v>
      </c>
      <c r="BS173" s="192">
        <v>0</v>
      </c>
      <c r="BT173" s="192">
        <v>0</v>
      </c>
      <c r="BU173" s="192">
        <v>0</v>
      </c>
      <c r="BV173" s="192">
        <v>0</v>
      </c>
      <c r="BW173" s="192">
        <v>0</v>
      </c>
      <c r="BX173" s="192">
        <v>0</v>
      </c>
      <c r="BY173" s="192">
        <v>0</v>
      </c>
      <c r="BZ173" s="192">
        <v>0</v>
      </c>
      <c r="CA173" s="192">
        <v>0</v>
      </c>
      <c r="CB173" s="192">
        <v>0</v>
      </c>
      <c r="CC173" s="201">
        <f t="shared" si="24"/>
        <v>469016161.62</v>
      </c>
    </row>
    <row r="174" spans="1:81" s="109" customFormat="1" ht="25.5" customHeight="1">
      <c r="A174" s="136" t="s">
        <v>1460</v>
      </c>
      <c r="B174" s="280" t="s">
        <v>1464</v>
      </c>
      <c r="C174" s="281" t="s">
        <v>1465</v>
      </c>
      <c r="D174" s="282"/>
      <c r="E174" s="281"/>
      <c r="F174" s="283" t="s">
        <v>607</v>
      </c>
      <c r="G174" s="284" t="s">
        <v>608</v>
      </c>
      <c r="H174" s="192">
        <v>0</v>
      </c>
      <c r="I174" s="192">
        <v>0</v>
      </c>
      <c r="J174" s="192">
        <v>0</v>
      </c>
      <c r="K174" s="192">
        <v>0</v>
      </c>
      <c r="L174" s="192">
        <v>0</v>
      </c>
      <c r="M174" s="192">
        <v>0</v>
      </c>
      <c r="N174" s="192">
        <v>0</v>
      </c>
      <c r="O174" s="192">
        <v>0</v>
      </c>
      <c r="P174" s="192">
        <v>0</v>
      </c>
      <c r="Q174" s="192">
        <v>0</v>
      </c>
      <c r="R174" s="192">
        <v>0</v>
      </c>
      <c r="S174" s="192">
        <v>0</v>
      </c>
      <c r="T174" s="192">
        <v>0</v>
      </c>
      <c r="U174" s="192">
        <v>0</v>
      </c>
      <c r="V174" s="192">
        <v>0</v>
      </c>
      <c r="W174" s="192">
        <v>0</v>
      </c>
      <c r="X174" s="192">
        <v>0</v>
      </c>
      <c r="Y174" s="192">
        <v>0</v>
      </c>
      <c r="Z174" s="192">
        <v>0</v>
      </c>
      <c r="AA174" s="192">
        <v>0</v>
      </c>
      <c r="AB174" s="192">
        <v>0</v>
      </c>
      <c r="AC174" s="192">
        <v>0</v>
      </c>
      <c r="AD174" s="192">
        <v>0</v>
      </c>
      <c r="AE174" s="192">
        <v>0</v>
      </c>
      <c r="AF174" s="192">
        <v>0</v>
      </c>
      <c r="AG174" s="192">
        <v>0</v>
      </c>
      <c r="AH174" s="192">
        <v>0</v>
      </c>
      <c r="AI174" s="192">
        <v>0</v>
      </c>
      <c r="AJ174" s="192">
        <v>0</v>
      </c>
      <c r="AK174" s="192">
        <v>0</v>
      </c>
      <c r="AL174" s="192">
        <v>0</v>
      </c>
      <c r="AM174" s="192">
        <v>0</v>
      </c>
      <c r="AN174" s="192">
        <v>0</v>
      </c>
      <c r="AO174" s="192">
        <v>0</v>
      </c>
      <c r="AP174" s="192">
        <v>0</v>
      </c>
      <c r="AQ174" s="192">
        <v>0</v>
      </c>
      <c r="AR174" s="192">
        <v>0</v>
      </c>
      <c r="AS174" s="192">
        <v>0</v>
      </c>
      <c r="AT174" s="192">
        <v>0</v>
      </c>
      <c r="AU174" s="192">
        <v>0</v>
      </c>
      <c r="AV174" s="192">
        <v>0</v>
      </c>
      <c r="AW174" s="192">
        <v>0</v>
      </c>
      <c r="AX174" s="192">
        <v>0</v>
      </c>
      <c r="AY174" s="192">
        <v>0</v>
      </c>
      <c r="AZ174" s="192">
        <v>0</v>
      </c>
      <c r="BA174" s="192">
        <v>0</v>
      </c>
      <c r="BB174" s="192">
        <v>0</v>
      </c>
      <c r="BC174" s="192">
        <v>0</v>
      </c>
      <c r="BD174" s="192">
        <v>0</v>
      </c>
      <c r="BE174" s="192">
        <v>0</v>
      </c>
      <c r="BF174" s="192">
        <v>0</v>
      </c>
      <c r="BG174" s="192">
        <v>0</v>
      </c>
      <c r="BH174" s="192">
        <v>0</v>
      </c>
      <c r="BI174" s="192">
        <v>0</v>
      </c>
      <c r="BJ174" s="192">
        <v>0</v>
      </c>
      <c r="BK174" s="192">
        <v>0</v>
      </c>
      <c r="BL174" s="192">
        <v>0</v>
      </c>
      <c r="BM174" s="192">
        <v>0</v>
      </c>
      <c r="BN174" s="192">
        <v>41440</v>
      </c>
      <c r="BO174" s="192">
        <v>0</v>
      </c>
      <c r="BP174" s="192">
        <v>0</v>
      </c>
      <c r="BQ174" s="192">
        <v>0</v>
      </c>
      <c r="BR174" s="192">
        <v>0</v>
      </c>
      <c r="BS174" s="192">
        <v>0</v>
      </c>
      <c r="BT174" s="192">
        <v>0</v>
      </c>
      <c r="BU174" s="192">
        <v>0</v>
      </c>
      <c r="BV174" s="192">
        <v>0</v>
      </c>
      <c r="BW174" s="192">
        <v>0</v>
      </c>
      <c r="BX174" s="192">
        <v>0</v>
      </c>
      <c r="BY174" s="192">
        <v>0</v>
      </c>
      <c r="BZ174" s="192">
        <v>0</v>
      </c>
      <c r="CA174" s="192">
        <v>0</v>
      </c>
      <c r="CB174" s="192">
        <v>0</v>
      </c>
      <c r="CC174" s="201">
        <f t="shared" si="24"/>
        <v>41440</v>
      </c>
    </row>
    <row r="175" spans="1:81" s="109" customFormat="1" ht="25.5" customHeight="1">
      <c r="A175" s="136" t="s">
        <v>1460</v>
      </c>
      <c r="B175" s="280" t="s">
        <v>1464</v>
      </c>
      <c r="C175" s="281" t="s">
        <v>1465</v>
      </c>
      <c r="D175" s="282">
        <v>45110</v>
      </c>
      <c r="E175" s="281" t="s">
        <v>25</v>
      </c>
      <c r="F175" s="283" t="s">
        <v>609</v>
      </c>
      <c r="G175" s="284" t="s">
        <v>610</v>
      </c>
      <c r="H175" s="192">
        <v>0</v>
      </c>
      <c r="I175" s="192">
        <v>0</v>
      </c>
      <c r="J175" s="192">
        <v>0</v>
      </c>
      <c r="K175" s="192">
        <v>0</v>
      </c>
      <c r="L175" s="192">
        <v>0</v>
      </c>
      <c r="M175" s="192">
        <v>0</v>
      </c>
      <c r="N175" s="192">
        <v>0</v>
      </c>
      <c r="O175" s="192">
        <v>0</v>
      </c>
      <c r="P175" s="192">
        <v>0</v>
      </c>
      <c r="Q175" s="192">
        <v>0</v>
      </c>
      <c r="R175" s="192">
        <v>0</v>
      </c>
      <c r="S175" s="192">
        <v>0</v>
      </c>
      <c r="T175" s="192">
        <v>0</v>
      </c>
      <c r="U175" s="192">
        <v>0</v>
      </c>
      <c r="V175" s="192">
        <v>0</v>
      </c>
      <c r="W175" s="192">
        <v>0</v>
      </c>
      <c r="X175" s="192">
        <v>0</v>
      </c>
      <c r="Y175" s="192">
        <v>0</v>
      </c>
      <c r="Z175" s="192">
        <v>0</v>
      </c>
      <c r="AA175" s="192">
        <v>0</v>
      </c>
      <c r="AB175" s="192">
        <v>0</v>
      </c>
      <c r="AC175" s="192">
        <v>0</v>
      </c>
      <c r="AD175" s="192">
        <v>0</v>
      </c>
      <c r="AE175" s="192">
        <v>0</v>
      </c>
      <c r="AF175" s="192">
        <v>0</v>
      </c>
      <c r="AG175" s="192">
        <v>0</v>
      </c>
      <c r="AH175" s="192">
        <v>0</v>
      </c>
      <c r="AI175" s="192">
        <v>0</v>
      </c>
      <c r="AJ175" s="192">
        <v>0</v>
      </c>
      <c r="AK175" s="192">
        <v>0</v>
      </c>
      <c r="AL175" s="192">
        <v>0</v>
      </c>
      <c r="AM175" s="192">
        <v>0</v>
      </c>
      <c r="AN175" s="192">
        <v>0</v>
      </c>
      <c r="AO175" s="192">
        <v>0</v>
      </c>
      <c r="AP175" s="192">
        <v>0</v>
      </c>
      <c r="AQ175" s="192">
        <v>0</v>
      </c>
      <c r="AR175" s="192">
        <v>0</v>
      </c>
      <c r="AS175" s="192">
        <v>0</v>
      </c>
      <c r="AT175" s="192">
        <v>0</v>
      </c>
      <c r="AU175" s="192">
        <v>0</v>
      </c>
      <c r="AV175" s="192">
        <v>0</v>
      </c>
      <c r="AW175" s="192">
        <v>0</v>
      </c>
      <c r="AX175" s="192">
        <v>0</v>
      </c>
      <c r="AY175" s="192">
        <v>0</v>
      </c>
      <c r="AZ175" s="192">
        <v>0</v>
      </c>
      <c r="BA175" s="192">
        <v>0</v>
      </c>
      <c r="BB175" s="192">
        <v>0</v>
      </c>
      <c r="BC175" s="192">
        <v>0</v>
      </c>
      <c r="BD175" s="192">
        <v>0</v>
      </c>
      <c r="BE175" s="192">
        <v>0</v>
      </c>
      <c r="BF175" s="192">
        <v>0</v>
      </c>
      <c r="BG175" s="192">
        <v>0</v>
      </c>
      <c r="BH175" s="192">
        <v>0</v>
      </c>
      <c r="BI175" s="192">
        <v>0</v>
      </c>
      <c r="BJ175" s="192">
        <v>0</v>
      </c>
      <c r="BK175" s="192">
        <v>0</v>
      </c>
      <c r="BL175" s="192">
        <v>0</v>
      </c>
      <c r="BM175" s="192">
        <v>0</v>
      </c>
      <c r="BN175" s="192">
        <v>0</v>
      </c>
      <c r="BO175" s="192">
        <v>0</v>
      </c>
      <c r="BP175" s="192">
        <v>0</v>
      </c>
      <c r="BQ175" s="192">
        <v>0</v>
      </c>
      <c r="BR175" s="192">
        <v>0</v>
      </c>
      <c r="BS175" s="192">
        <v>0</v>
      </c>
      <c r="BT175" s="192">
        <v>0</v>
      </c>
      <c r="BU175" s="192">
        <v>0</v>
      </c>
      <c r="BV175" s="192">
        <v>0</v>
      </c>
      <c r="BW175" s="192">
        <v>0</v>
      </c>
      <c r="BX175" s="192">
        <v>0</v>
      </c>
      <c r="BY175" s="192">
        <v>0</v>
      </c>
      <c r="BZ175" s="192">
        <v>0</v>
      </c>
      <c r="CA175" s="192">
        <v>0</v>
      </c>
      <c r="CB175" s="192">
        <v>0</v>
      </c>
      <c r="CC175" s="201">
        <f t="shared" si="24"/>
        <v>0</v>
      </c>
    </row>
    <row r="176" spans="1:81" s="109" customFormat="1" ht="25.5" customHeight="1">
      <c r="A176" s="136" t="s">
        <v>1460</v>
      </c>
      <c r="B176" s="280" t="s">
        <v>1464</v>
      </c>
      <c r="C176" s="281" t="s">
        <v>1465</v>
      </c>
      <c r="D176" s="282"/>
      <c r="E176" s="281"/>
      <c r="F176" s="283" t="s">
        <v>611</v>
      </c>
      <c r="G176" s="284" t="s">
        <v>612</v>
      </c>
      <c r="H176" s="192">
        <v>0</v>
      </c>
      <c r="I176" s="192">
        <v>0</v>
      </c>
      <c r="J176" s="192">
        <v>0</v>
      </c>
      <c r="K176" s="192">
        <v>0</v>
      </c>
      <c r="L176" s="192">
        <v>0</v>
      </c>
      <c r="M176" s="192">
        <v>0</v>
      </c>
      <c r="N176" s="192">
        <v>0</v>
      </c>
      <c r="O176" s="192">
        <v>0</v>
      </c>
      <c r="P176" s="192">
        <v>0</v>
      </c>
      <c r="Q176" s="192">
        <v>0</v>
      </c>
      <c r="R176" s="192">
        <v>0</v>
      </c>
      <c r="S176" s="192">
        <v>0</v>
      </c>
      <c r="T176" s="192">
        <v>0</v>
      </c>
      <c r="U176" s="192">
        <v>0</v>
      </c>
      <c r="V176" s="192">
        <v>0</v>
      </c>
      <c r="W176" s="192">
        <v>0</v>
      </c>
      <c r="X176" s="192">
        <v>0</v>
      </c>
      <c r="Y176" s="192">
        <v>0</v>
      </c>
      <c r="Z176" s="192">
        <v>0</v>
      </c>
      <c r="AA176" s="192">
        <v>0</v>
      </c>
      <c r="AB176" s="192">
        <v>0</v>
      </c>
      <c r="AC176" s="192">
        <v>0</v>
      </c>
      <c r="AD176" s="192">
        <v>0</v>
      </c>
      <c r="AE176" s="192">
        <v>0</v>
      </c>
      <c r="AF176" s="192">
        <v>0</v>
      </c>
      <c r="AG176" s="192">
        <v>0</v>
      </c>
      <c r="AH176" s="192">
        <v>0</v>
      </c>
      <c r="AI176" s="192">
        <v>0</v>
      </c>
      <c r="AJ176" s="192">
        <v>0</v>
      </c>
      <c r="AK176" s="192">
        <v>0</v>
      </c>
      <c r="AL176" s="192">
        <v>0</v>
      </c>
      <c r="AM176" s="192">
        <v>0</v>
      </c>
      <c r="AN176" s="192">
        <v>0</v>
      </c>
      <c r="AO176" s="192">
        <v>0</v>
      </c>
      <c r="AP176" s="192">
        <v>0</v>
      </c>
      <c r="AQ176" s="192">
        <v>0</v>
      </c>
      <c r="AR176" s="192">
        <v>0</v>
      </c>
      <c r="AS176" s="192">
        <v>0</v>
      </c>
      <c r="AT176" s="192">
        <v>0</v>
      </c>
      <c r="AU176" s="192">
        <v>0</v>
      </c>
      <c r="AV176" s="192">
        <v>0</v>
      </c>
      <c r="AW176" s="192">
        <v>0</v>
      </c>
      <c r="AX176" s="192">
        <v>0</v>
      </c>
      <c r="AY176" s="192">
        <v>0</v>
      </c>
      <c r="AZ176" s="192">
        <v>0</v>
      </c>
      <c r="BA176" s="192">
        <v>0</v>
      </c>
      <c r="BB176" s="192">
        <v>0</v>
      </c>
      <c r="BC176" s="192">
        <v>0</v>
      </c>
      <c r="BD176" s="192">
        <v>0</v>
      </c>
      <c r="BE176" s="192">
        <v>0</v>
      </c>
      <c r="BF176" s="192">
        <v>0</v>
      </c>
      <c r="BG176" s="192">
        <v>0</v>
      </c>
      <c r="BH176" s="192">
        <v>0</v>
      </c>
      <c r="BI176" s="192">
        <v>0</v>
      </c>
      <c r="BJ176" s="192">
        <v>0</v>
      </c>
      <c r="BK176" s="192">
        <v>0</v>
      </c>
      <c r="BL176" s="192">
        <v>0</v>
      </c>
      <c r="BM176" s="192">
        <v>0</v>
      </c>
      <c r="BN176" s="192">
        <v>0</v>
      </c>
      <c r="BO176" s="192">
        <v>0</v>
      </c>
      <c r="BP176" s="192">
        <v>0</v>
      </c>
      <c r="BQ176" s="192">
        <v>0</v>
      </c>
      <c r="BR176" s="192">
        <v>0</v>
      </c>
      <c r="BS176" s="192">
        <v>0</v>
      </c>
      <c r="BT176" s="192">
        <v>0</v>
      </c>
      <c r="BU176" s="192">
        <v>0</v>
      </c>
      <c r="BV176" s="192">
        <v>0</v>
      </c>
      <c r="BW176" s="192">
        <v>0</v>
      </c>
      <c r="BX176" s="192">
        <v>0</v>
      </c>
      <c r="BY176" s="192">
        <v>0</v>
      </c>
      <c r="BZ176" s="192">
        <v>0</v>
      </c>
      <c r="CA176" s="192">
        <v>0</v>
      </c>
      <c r="CB176" s="192">
        <v>0</v>
      </c>
      <c r="CC176" s="201">
        <f t="shared" si="24"/>
        <v>0</v>
      </c>
    </row>
    <row r="177" spans="1:81" s="109" customFormat="1" ht="25.5" customHeight="1">
      <c r="A177" s="136" t="s">
        <v>1460</v>
      </c>
      <c r="B177" s="280" t="s">
        <v>1464</v>
      </c>
      <c r="C177" s="281" t="s">
        <v>1465</v>
      </c>
      <c r="D177" s="282">
        <v>45110</v>
      </c>
      <c r="E177" s="281" t="s">
        <v>25</v>
      </c>
      <c r="F177" s="283" t="s">
        <v>613</v>
      </c>
      <c r="G177" s="284" t="s">
        <v>614</v>
      </c>
      <c r="H177" s="192">
        <v>0</v>
      </c>
      <c r="I177" s="171">
        <v>0</v>
      </c>
      <c r="J177" s="171">
        <v>0</v>
      </c>
      <c r="K177" s="171">
        <v>0</v>
      </c>
      <c r="L177" s="171">
        <v>0</v>
      </c>
      <c r="M177" s="171">
        <v>0</v>
      </c>
      <c r="N177" s="171">
        <v>0</v>
      </c>
      <c r="O177" s="171">
        <v>0</v>
      </c>
      <c r="P177" s="171">
        <v>0</v>
      </c>
      <c r="Q177" s="171">
        <v>0</v>
      </c>
      <c r="R177" s="171">
        <v>0</v>
      </c>
      <c r="S177" s="171">
        <v>0</v>
      </c>
      <c r="T177" s="171">
        <v>0</v>
      </c>
      <c r="U177" s="171">
        <v>0</v>
      </c>
      <c r="V177" s="171">
        <v>0</v>
      </c>
      <c r="W177" s="171">
        <v>0</v>
      </c>
      <c r="X177" s="171">
        <v>0</v>
      </c>
      <c r="Y177" s="171">
        <v>0</v>
      </c>
      <c r="Z177" s="171">
        <v>89843.87</v>
      </c>
      <c r="AA177" s="171">
        <v>0</v>
      </c>
      <c r="AB177" s="171">
        <v>0</v>
      </c>
      <c r="AC177" s="171">
        <v>0</v>
      </c>
      <c r="AD177" s="171">
        <v>0</v>
      </c>
      <c r="AE177" s="171">
        <v>0</v>
      </c>
      <c r="AF177" s="171">
        <v>0</v>
      </c>
      <c r="AG177" s="171">
        <v>0</v>
      </c>
      <c r="AH177" s="171">
        <v>0</v>
      </c>
      <c r="AI177" s="171">
        <v>3590.32</v>
      </c>
      <c r="AJ177" s="171">
        <v>0</v>
      </c>
      <c r="AK177" s="171">
        <v>0</v>
      </c>
      <c r="AL177" s="171">
        <v>0</v>
      </c>
      <c r="AM177" s="171">
        <v>0</v>
      </c>
      <c r="AN177" s="171">
        <v>0</v>
      </c>
      <c r="AO177" s="171">
        <v>0</v>
      </c>
      <c r="AP177" s="171">
        <v>0</v>
      </c>
      <c r="AQ177" s="171">
        <v>0</v>
      </c>
      <c r="AR177" s="171">
        <v>0</v>
      </c>
      <c r="AS177" s="171">
        <v>0</v>
      </c>
      <c r="AT177" s="171">
        <v>0</v>
      </c>
      <c r="AU177" s="171">
        <v>0</v>
      </c>
      <c r="AV177" s="171">
        <v>0</v>
      </c>
      <c r="AW177" s="171">
        <v>0</v>
      </c>
      <c r="AX177" s="171">
        <v>0</v>
      </c>
      <c r="AY177" s="171">
        <v>0</v>
      </c>
      <c r="AZ177" s="171">
        <v>0</v>
      </c>
      <c r="BA177" s="171">
        <v>0</v>
      </c>
      <c r="BB177" s="171">
        <v>0</v>
      </c>
      <c r="BC177" s="171">
        <v>0</v>
      </c>
      <c r="BD177" s="171">
        <v>0</v>
      </c>
      <c r="BE177" s="171">
        <v>0</v>
      </c>
      <c r="BF177" s="171">
        <v>0</v>
      </c>
      <c r="BG177" s="171">
        <v>0</v>
      </c>
      <c r="BH177" s="171">
        <v>0</v>
      </c>
      <c r="BI177" s="171">
        <v>0</v>
      </c>
      <c r="BJ177" s="171">
        <v>0</v>
      </c>
      <c r="BK177" s="171">
        <v>0</v>
      </c>
      <c r="BL177" s="171">
        <v>0</v>
      </c>
      <c r="BM177" s="171">
        <v>3437050.46</v>
      </c>
      <c r="BN177" s="171">
        <v>0</v>
      </c>
      <c r="BO177" s="171">
        <v>0</v>
      </c>
      <c r="BP177" s="171">
        <v>0</v>
      </c>
      <c r="BQ177" s="171">
        <v>0</v>
      </c>
      <c r="BR177" s="171">
        <v>0</v>
      </c>
      <c r="BS177" s="171">
        <v>0</v>
      </c>
      <c r="BT177" s="171">
        <v>211525</v>
      </c>
      <c r="BU177" s="171">
        <v>0</v>
      </c>
      <c r="BV177" s="171">
        <v>0</v>
      </c>
      <c r="BW177" s="171">
        <v>0</v>
      </c>
      <c r="BX177" s="171">
        <v>0</v>
      </c>
      <c r="BY177" s="171">
        <v>0</v>
      </c>
      <c r="BZ177" s="171">
        <v>0</v>
      </c>
      <c r="CA177" s="171">
        <v>0</v>
      </c>
      <c r="CB177" s="171">
        <v>0</v>
      </c>
      <c r="CC177" s="201">
        <f t="shared" si="24"/>
        <v>3742009.65</v>
      </c>
    </row>
    <row r="178" spans="1:81" s="299" customFormat="1" ht="25.5" customHeight="1">
      <c r="A178" s="298"/>
      <c r="B178" s="521" t="s">
        <v>1472</v>
      </c>
      <c r="C178" s="522"/>
      <c r="D178" s="522"/>
      <c r="E178" s="522"/>
      <c r="F178" s="522"/>
      <c r="G178" s="523"/>
      <c r="H178" s="194">
        <f>SUM(H170:H177)</f>
        <v>0</v>
      </c>
      <c r="I178" s="194">
        <f>SUM(I170:I177)</f>
        <v>0</v>
      </c>
      <c r="J178" s="194">
        <f t="shared" ref="J178:BU178" si="25">SUM(J170:J177)</f>
        <v>0</v>
      </c>
      <c r="K178" s="194">
        <f t="shared" si="25"/>
        <v>0</v>
      </c>
      <c r="L178" s="194">
        <f t="shared" si="25"/>
        <v>0</v>
      </c>
      <c r="M178" s="194">
        <f t="shared" si="25"/>
        <v>0</v>
      </c>
      <c r="N178" s="194">
        <f t="shared" si="25"/>
        <v>466364984.31</v>
      </c>
      <c r="O178" s="194">
        <f t="shared" si="25"/>
        <v>0</v>
      </c>
      <c r="P178" s="194">
        <f t="shared" si="25"/>
        <v>0</v>
      </c>
      <c r="Q178" s="194">
        <f t="shared" si="25"/>
        <v>0</v>
      </c>
      <c r="R178" s="194">
        <f t="shared" si="25"/>
        <v>0</v>
      </c>
      <c r="S178" s="194">
        <f t="shared" si="25"/>
        <v>0</v>
      </c>
      <c r="T178" s="194">
        <f t="shared" si="25"/>
        <v>0</v>
      </c>
      <c r="U178" s="194">
        <f t="shared" si="25"/>
        <v>0</v>
      </c>
      <c r="V178" s="194">
        <f t="shared" si="25"/>
        <v>0</v>
      </c>
      <c r="W178" s="194">
        <f t="shared" si="25"/>
        <v>0</v>
      </c>
      <c r="X178" s="194">
        <f t="shared" si="25"/>
        <v>0</v>
      </c>
      <c r="Y178" s="194">
        <f t="shared" si="25"/>
        <v>0</v>
      </c>
      <c r="Z178" s="194">
        <f t="shared" si="25"/>
        <v>89843.87</v>
      </c>
      <c r="AA178" s="194">
        <f t="shared" si="25"/>
        <v>327760.7</v>
      </c>
      <c r="AB178" s="194">
        <f t="shared" si="25"/>
        <v>0</v>
      </c>
      <c r="AC178" s="194">
        <f t="shared" si="25"/>
        <v>496061.25</v>
      </c>
      <c r="AD178" s="194">
        <f t="shared" si="25"/>
        <v>0</v>
      </c>
      <c r="AE178" s="194">
        <f t="shared" si="25"/>
        <v>0</v>
      </c>
      <c r="AF178" s="194">
        <f t="shared" si="25"/>
        <v>0</v>
      </c>
      <c r="AG178" s="194">
        <f t="shared" si="25"/>
        <v>0</v>
      </c>
      <c r="AH178" s="194">
        <f t="shared" si="25"/>
        <v>0</v>
      </c>
      <c r="AI178" s="194">
        <f t="shared" si="25"/>
        <v>76675289.489999995</v>
      </c>
      <c r="AJ178" s="194">
        <f t="shared" si="25"/>
        <v>0</v>
      </c>
      <c r="AK178" s="194">
        <f t="shared" si="25"/>
        <v>0</v>
      </c>
      <c r="AL178" s="194">
        <f t="shared" si="25"/>
        <v>0</v>
      </c>
      <c r="AM178" s="194">
        <f t="shared" si="25"/>
        <v>0</v>
      </c>
      <c r="AN178" s="194">
        <f t="shared" si="25"/>
        <v>0</v>
      </c>
      <c r="AO178" s="194">
        <f t="shared" si="25"/>
        <v>0</v>
      </c>
      <c r="AP178" s="194">
        <f t="shared" si="25"/>
        <v>0</v>
      </c>
      <c r="AQ178" s="194">
        <f t="shared" si="25"/>
        <v>0</v>
      </c>
      <c r="AR178" s="194">
        <f t="shared" si="25"/>
        <v>0</v>
      </c>
      <c r="AS178" s="194">
        <f t="shared" si="25"/>
        <v>0</v>
      </c>
      <c r="AT178" s="194">
        <f t="shared" si="25"/>
        <v>0</v>
      </c>
      <c r="AU178" s="194">
        <f t="shared" si="25"/>
        <v>21036097.469999999</v>
      </c>
      <c r="AV178" s="194">
        <f t="shared" si="25"/>
        <v>0</v>
      </c>
      <c r="AW178" s="194">
        <f t="shared" si="25"/>
        <v>0</v>
      </c>
      <c r="AX178" s="194">
        <f t="shared" si="25"/>
        <v>0</v>
      </c>
      <c r="AY178" s="194">
        <f t="shared" si="25"/>
        <v>0</v>
      </c>
      <c r="AZ178" s="194">
        <f t="shared" si="25"/>
        <v>0</v>
      </c>
      <c r="BA178" s="194">
        <f t="shared" si="25"/>
        <v>0</v>
      </c>
      <c r="BB178" s="194">
        <f t="shared" si="25"/>
        <v>434558283.76999998</v>
      </c>
      <c r="BC178" s="194">
        <f t="shared" si="25"/>
        <v>0</v>
      </c>
      <c r="BD178" s="194">
        <f t="shared" si="25"/>
        <v>0</v>
      </c>
      <c r="BE178" s="194">
        <f t="shared" si="25"/>
        <v>0</v>
      </c>
      <c r="BF178" s="194">
        <f t="shared" si="25"/>
        <v>0</v>
      </c>
      <c r="BG178" s="194">
        <f t="shared" si="25"/>
        <v>0</v>
      </c>
      <c r="BH178" s="194">
        <f t="shared" si="25"/>
        <v>0</v>
      </c>
      <c r="BI178" s="194">
        <f t="shared" si="25"/>
        <v>0</v>
      </c>
      <c r="BJ178" s="194">
        <f t="shared" si="25"/>
        <v>0</v>
      </c>
      <c r="BK178" s="194">
        <f t="shared" si="25"/>
        <v>0</v>
      </c>
      <c r="BL178" s="194">
        <f t="shared" si="25"/>
        <v>0</v>
      </c>
      <c r="BM178" s="194">
        <f>SUM(BM170:BM177)</f>
        <v>457602928.50999993</v>
      </c>
      <c r="BN178" s="194">
        <f t="shared" si="25"/>
        <v>41440</v>
      </c>
      <c r="BO178" s="194">
        <f t="shared" si="25"/>
        <v>0</v>
      </c>
      <c r="BP178" s="194">
        <f t="shared" si="25"/>
        <v>0</v>
      </c>
      <c r="BQ178" s="194">
        <f t="shared" si="25"/>
        <v>0</v>
      </c>
      <c r="BR178" s="194">
        <f t="shared" si="25"/>
        <v>0</v>
      </c>
      <c r="BS178" s="194">
        <f t="shared" si="25"/>
        <v>0</v>
      </c>
      <c r="BT178" s="194">
        <f t="shared" si="25"/>
        <v>211525</v>
      </c>
      <c r="BU178" s="194">
        <f t="shared" si="25"/>
        <v>0</v>
      </c>
      <c r="BV178" s="194">
        <f t="shared" ref="BV178:CB178" si="26">SUM(BV170:BV177)</f>
        <v>0</v>
      </c>
      <c r="BW178" s="194">
        <f t="shared" si="26"/>
        <v>0</v>
      </c>
      <c r="BX178" s="194">
        <f t="shared" si="26"/>
        <v>0</v>
      </c>
      <c r="BY178" s="194">
        <f t="shared" si="26"/>
        <v>0</v>
      </c>
      <c r="BZ178" s="194">
        <f t="shared" si="26"/>
        <v>0</v>
      </c>
      <c r="CA178" s="194">
        <f t="shared" si="26"/>
        <v>0</v>
      </c>
      <c r="CB178" s="194">
        <f t="shared" si="26"/>
        <v>0</v>
      </c>
      <c r="CC178" s="194">
        <f>SUM(CC170:CC177)</f>
        <v>1457404214.3699999</v>
      </c>
    </row>
    <row r="179" spans="1:81" s="109" customFormat="1" ht="25.5" customHeight="1">
      <c r="A179" s="136" t="s">
        <v>1460</v>
      </c>
      <c r="B179" s="280" t="s">
        <v>26</v>
      </c>
      <c r="C179" s="281" t="s">
        <v>27</v>
      </c>
      <c r="D179" s="282">
        <v>46030</v>
      </c>
      <c r="E179" s="110" t="s">
        <v>642</v>
      </c>
      <c r="F179" s="283" t="s">
        <v>648</v>
      </c>
      <c r="G179" s="284" t="s">
        <v>649</v>
      </c>
      <c r="H179" s="192">
        <v>24256985.460000001</v>
      </c>
      <c r="I179" s="192">
        <v>12737129.74</v>
      </c>
      <c r="J179" s="192">
        <v>5438300</v>
      </c>
      <c r="K179" s="192">
        <v>3187321.32</v>
      </c>
      <c r="L179" s="192">
        <v>2554662.15</v>
      </c>
      <c r="M179" s="192">
        <v>2086949.54</v>
      </c>
      <c r="N179" s="192">
        <v>24457815.440000001</v>
      </c>
      <c r="O179" s="192">
        <v>10773000.91</v>
      </c>
      <c r="P179" s="192">
        <v>5187649.8600000003</v>
      </c>
      <c r="Q179" s="192">
        <v>12831040.529999999</v>
      </c>
      <c r="R179" s="192">
        <v>1170298.6499999999</v>
      </c>
      <c r="S179" s="192">
        <v>5908963.2800000003</v>
      </c>
      <c r="T179" s="192">
        <v>6960805.0800000001</v>
      </c>
      <c r="U179" s="192">
        <v>10672513.58</v>
      </c>
      <c r="V179" s="192">
        <v>1074416.71</v>
      </c>
      <c r="W179" s="192">
        <v>3843800</v>
      </c>
      <c r="X179" s="192">
        <v>3785123.93</v>
      </c>
      <c r="Y179" s="192">
        <v>2524805.15</v>
      </c>
      <c r="Z179" s="192">
        <v>0</v>
      </c>
      <c r="AA179" s="192">
        <v>3614707.05</v>
      </c>
      <c r="AB179" s="192">
        <v>3301224.41</v>
      </c>
      <c r="AC179" s="192">
        <v>600668.35</v>
      </c>
      <c r="AD179" s="192">
        <v>6001052.1100000003</v>
      </c>
      <c r="AE179" s="192">
        <v>0</v>
      </c>
      <c r="AF179" s="192">
        <v>3607402.51</v>
      </c>
      <c r="AG179" s="192">
        <v>1317193.75</v>
      </c>
      <c r="AH179" s="192">
        <v>0</v>
      </c>
      <c r="AI179" s="192">
        <v>20348365.309999999</v>
      </c>
      <c r="AJ179" s="192">
        <v>1399390.37</v>
      </c>
      <c r="AK179" s="192">
        <v>1307864.03</v>
      </c>
      <c r="AL179" s="192">
        <v>2185350.88</v>
      </c>
      <c r="AM179" s="192">
        <v>1627222.53</v>
      </c>
      <c r="AN179" s="192">
        <v>2432413.7000000002</v>
      </c>
      <c r="AO179" s="192">
        <v>4238614.04</v>
      </c>
      <c r="AP179" s="192">
        <v>1295419.3</v>
      </c>
      <c r="AQ179" s="192">
        <v>3799184.39</v>
      </c>
      <c r="AR179" s="192">
        <v>1543605.36</v>
      </c>
      <c r="AS179" s="192">
        <v>3353281.17</v>
      </c>
      <c r="AT179" s="192">
        <v>3665100</v>
      </c>
      <c r="AU179" s="192">
        <v>7344688.25</v>
      </c>
      <c r="AV179" s="192">
        <v>1356332.26</v>
      </c>
      <c r="AW179" s="192">
        <v>2470083.64</v>
      </c>
      <c r="AX179" s="192">
        <v>2606852</v>
      </c>
      <c r="AY179" s="192">
        <v>1804930.43</v>
      </c>
      <c r="AZ179" s="192">
        <v>573407.04</v>
      </c>
      <c r="BA179" s="192">
        <v>2887317.57</v>
      </c>
      <c r="BB179" s="192">
        <v>14585666.810000001</v>
      </c>
      <c r="BC179" s="192">
        <v>1780958.02</v>
      </c>
      <c r="BD179" s="192">
        <v>3507536.25</v>
      </c>
      <c r="BE179" s="192">
        <v>0</v>
      </c>
      <c r="BF179" s="192">
        <v>4741418.5</v>
      </c>
      <c r="BG179" s="192">
        <v>2664892.5499999998</v>
      </c>
      <c r="BH179" s="192">
        <v>4979675.8600000003</v>
      </c>
      <c r="BI179" s="192">
        <v>5761056.9900000002</v>
      </c>
      <c r="BJ179" s="192">
        <v>2257950</v>
      </c>
      <c r="BK179" s="192">
        <v>699135.06</v>
      </c>
      <c r="BL179" s="192">
        <v>1022945.33</v>
      </c>
      <c r="BM179" s="192">
        <v>11775978</v>
      </c>
      <c r="BN179" s="192">
        <v>0</v>
      </c>
      <c r="BO179" s="192">
        <v>3056699.15</v>
      </c>
      <c r="BP179" s="192">
        <v>1702699.06</v>
      </c>
      <c r="BQ179" s="192">
        <v>1572057.3</v>
      </c>
      <c r="BR179" s="192">
        <v>3759670.44</v>
      </c>
      <c r="BS179" s="192">
        <v>334891.57</v>
      </c>
      <c r="BT179" s="192">
        <v>15734509.140000001</v>
      </c>
      <c r="BU179" s="192">
        <v>1731199.35</v>
      </c>
      <c r="BV179" s="192">
        <v>2419625.1800000002</v>
      </c>
      <c r="BW179" s="192">
        <v>4069062.34</v>
      </c>
      <c r="BX179" s="192">
        <v>4109199.44</v>
      </c>
      <c r="BY179" s="192">
        <v>6385918.3600000003</v>
      </c>
      <c r="BZ179" s="192">
        <v>2022723.45</v>
      </c>
      <c r="CA179" s="192">
        <v>1454158.04</v>
      </c>
      <c r="CB179" s="192">
        <v>1802724.12</v>
      </c>
      <c r="CC179" s="201">
        <f t="shared" si="21"/>
        <v>328065602.09000003</v>
      </c>
    </row>
    <row r="180" spans="1:81" s="109" customFormat="1" ht="25.5" customHeight="1">
      <c r="A180" s="136" t="s">
        <v>1460</v>
      </c>
      <c r="B180" s="280" t="s">
        <v>26</v>
      </c>
      <c r="C180" s="281" t="s">
        <v>27</v>
      </c>
      <c r="D180" s="282">
        <v>46030</v>
      </c>
      <c r="E180" s="110" t="s">
        <v>642</v>
      </c>
      <c r="F180" s="283" t="s">
        <v>643</v>
      </c>
      <c r="G180" s="284" t="s">
        <v>644</v>
      </c>
      <c r="H180" s="192">
        <v>0</v>
      </c>
      <c r="I180" s="192">
        <v>0</v>
      </c>
      <c r="J180" s="192">
        <v>0</v>
      </c>
      <c r="K180" s="192">
        <v>0</v>
      </c>
      <c r="L180" s="192">
        <v>0</v>
      </c>
      <c r="M180" s="192">
        <v>0</v>
      </c>
      <c r="N180" s="192">
        <v>0</v>
      </c>
      <c r="O180" s="192">
        <v>0</v>
      </c>
      <c r="P180" s="192">
        <v>846600</v>
      </c>
      <c r="Q180" s="192">
        <v>0</v>
      </c>
      <c r="R180" s="192">
        <v>0</v>
      </c>
      <c r="S180" s="192">
        <v>0</v>
      </c>
      <c r="T180" s="192">
        <v>5472170</v>
      </c>
      <c r="U180" s="192">
        <v>0</v>
      </c>
      <c r="V180" s="192">
        <v>0</v>
      </c>
      <c r="W180" s="192">
        <v>0</v>
      </c>
      <c r="X180" s="192">
        <v>5673000</v>
      </c>
      <c r="Y180" s="192">
        <v>144620</v>
      </c>
      <c r="Z180" s="192">
        <v>0</v>
      </c>
      <c r="AA180" s="192">
        <v>0</v>
      </c>
      <c r="AB180" s="192">
        <v>0</v>
      </c>
      <c r="AC180" s="192">
        <v>0</v>
      </c>
      <c r="AD180" s="192">
        <v>0</v>
      </c>
      <c r="AE180" s="192">
        <v>0</v>
      </c>
      <c r="AF180" s="192">
        <v>0</v>
      </c>
      <c r="AG180" s="192">
        <v>0</v>
      </c>
      <c r="AH180" s="192">
        <v>0</v>
      </c>
      <c r="AI180" s="192">
        <v>0</v>
      </c>
      <c r="AJ180" s="192">
        <v>0</v>
      </c>
      <c r="AK180" s="192">
        <v>0</v>
      </c>
      <c r="AL180" s="192">
        <v>0</v>
      </c>
      <c r="AM180" s="192">
        <v>0</v>
      </c>
      <c r="AN180" s="192">
        <v>0</v>
      </c>
      <c r="AO180" s="192">
        <v>0</v>
      </c>
      <c r="AP180" s="192">
        <v>0</v>
      </c>
      <c r="AQ180" s="192">
        <v>890680</v>
      </c>
      <c r="AR180" s="192">
        <v>0</v>
      </c>
      <c r="AS180" s="192">
        <v>0</v>
      </c>
      <c r="AT180" s="192">
        <v>0</v>
      </c>
      <c r="AU180" s="192">
        <v>0</v>
      </c>
      <c r="AV180" s="192">
        <v>0</v>
      </c>
      <c r="AW180" s="192">
        <v>0</v>
      </c>
      <c r="AX180" s="192">
        <v>0</v>
      </c>
      <c r="AY180" s="192">
        <v>0</v>
      </c>
      <c r="AZ180" s="192">
        <v>0</v>
      </c>
      <c r="BA180" s="192">
        <v>0</v>
      </c>
      <c r="BB180" s="192">
        <v>0</v>
      </c>
      <c r="BC180" s="192">
        <v>0</v>
      </c>
      <c r="BD180" s="192">
        <v>0</v>
      </c>
      <c r="BE180" s="192">
        <v>0</v>
      </c>
      <c r="BF180" s="192">
        <v>0</v>
      </c>
      <c r="BG180" s="192">
        <v>0</v>
      </c>
      <c r="BH180" s="192">
        <v>0</v>
      </c>
      <c r="BI180" s="192">
        <v>0</v>
      </c>
      <c r="BJ180" s="192">
        <v>0</v>
      </c>
      <c r="BK180" s="192">
        <v>0</v>
      </c>
      <c r="BL180" s="192">
        <v>0</v>
      </c>
      <c r="BM180" s="192">
        <v>0</v>
      </c>
      <c r="BN180" s="192">
        <v>0</v>
      </c>
      <c r="BO180" s="192">
        <v>0</v>
      </c>
      <c r="BP180" s="192">
        <v>0</v>
      </c>
      <c r="BQ180" s="192">
        <v>0</v>
      </c>
      <c r="BR180" s="192">
        <v>0</v>
      </c>
      <c r="BS180" s="192">
        <v>0</v>
      </c>
      <c r="BT180" s="192">
        <v>0</v>
      </c>
      <c r="BU180" s="192">
        <v>0</v>
      </c>
      <c r="BV180" s="192">
        <v>0</v>
      </c>
      <c r="BW180" s="192">
        <v>0</v>
      </c>
      <c r="BX180" s="192">
        <v>0</v>
      </c>
      <c r="BY180" s="192">
        <v>0</v>
      </c>
      <c r="BZ180" s="192">
        <v>0</v>
      </c>
      <c r="CA180" s="192">
        <v>0</v>
      </c>
      <c r="CB180" s="192">
        <v>0</v>
      </c>
      <c r="CC180" s="201">
        <f t="shared" si="21"/>
        <v>13027070</v>
      </c>
    </row>
    <row r="181" spans="1:81" s="109" customFormat="1" ht="25.5" customHeight="1">
      <c r="A181" s="136" t="s">
        <v>1460</v>
      </c>
      <c r="B181" s="280" t="s">
        <v>26</v>
      </c>
      <c r="C181" s="281" t="s">
        <v>27</v>
      </c>
      <c r="D181" s="282"/>
      <c r="E181" s="110"/>
      <c r="F181" s="283" t="s">
        <v>645</v>
      </c>
      <c r="G181" s="284" t="s">
        <v>646</v>
      </c>
      <c r="H181" s="192">
        <v>0</v>
      </c>
      <c r="I181" s="192">
        <v>377481.19</v>
      </c>
      <c r="J181" s="192">
        <v>0</v>
      </c>
      <c r="K181" s="192">
        <v>0</v>
      </c>
      <c r="L181" s="192">
        <v>619741.66</v>
      </c>
      <c r="M181" s="192">
        <v>0</v>
      </c>
      <c r="N181" s="192">
        <v>0</v>
      </c>
      <c r="O181" s="192">
        <v>0</v>
      </c>
      <c r="P181" s="192">
        <v>0</v>
      </c>
      <c r="Q181" s="192">
        <v>0</v>
      </c>
      <c r="R181" s="192">
        <v>0</v>
      </c>
      <c r="S181" s="192">
        <v>0</v>
      </c>
      <c r="T181" s="192">
        <v>0</v>
      </c>
      <c r="U181" s="192">
        <v>0</v>
      </c>
      <c r="V181" s="192">
        <v>0</v>
      </c>
      <c r="W181" s="192">
        <v>0</v>
      </c>
      <c r="X181" s="192">
        <v>0</v>
      </c>
      <c r="Y181" s="192">
        <v>0</v>
      </c>
      <c r="Z181" s="192">
        <v>9627943.4000000004</v>
      </c>
      <c r="AA181" s="192">
        <v>0</v>
      </c>
      <c r="AB181" s="192">
        <v>0</v>
      </c>
      <c r="AC181" s="192">
        <v>0</v>
      </c>
      <c r="AD181" s="192">
        <v>0</v>
      </c>
      <c r="AE181" s="192">
        <v>0</v>
      </c>
      <c r="AF181" s="192">
        <v>0</v>
      </c>
      <c r="AG181" s="192">
        <v>0</v>
      </c>
      <c r="AH181" s="192">
        <v>0</v>
      </c>
      <c r="AI181" s="192">
        <v>0</v>
      </c>
      <c r="AJ181" s="192">
        <v>0</v>
      </c>
      <c r="AK181" s="192">
        <v>0</v>
      </c>
      <c r="AL181" s="192">
        <v>0</v>
      </c>
      <c r="AM181" s="192">
        <v>0</v>
      </c>
      <c r="AN181" s="192">
        <v>0</v>
      </c>
      <c r="AO181" s="192">
        <v>0</v>
      </c>
      <c r="AP181" s="192">
        <v>0</v>
      </c>
      <c r="AQ181" s="192">
        <v>0</v>
      </c>
      <c r="AR181" s="192">
        <v>0</v>
      </c>
      <c r="AS181" s="192">
        <v>0</v>
      </c>
      <c r="AT181" s="192">
        <v>875455</v>
      </c>
      <c r="AU181" s="192">
        <v>2074441.6</v>
      </c>
      <c r="AV181" s="192">
        <v>0</v>
      </c>
      <c r="AW181" s="192">
        <v>0</v>
      </c>
      <c r="AX181" s="192">
        <v>731493</v>
      </c>
      <c r="AY181" s="192">
        <v>0</v>
      </c>
      <c r="AZ181" s="192">
        <v>0</v>
      </c>
      <c r="BA181" s="192">
        <v>0</v>
      </c>
      <c r="BB181" s="192">
        <v>0</v>
      </c>
      <c r="BC181" s="192">
        <v>0</v>
      </c>
      <c r="BD181" s="192">
        <v>0</v>
      </c>
      <c r="BE181" s="192">
        <v>0</v>
      </c>
      <c r="BF181" s="192">
        <v>0</v>
      </c>
      <c r="BG181" s="192">
        <v>0</v>
      </c>
      <c r="BH181" s="192">
        <v>0</v>
      </c>
      <c r="BI181" s="192">
        <v>0</v>
      </c>
      <c r="BJ181" s="192">
        <v>0</v>
      </c>
      <c r="BK181" s="192">
        <v>0</v>
      </c>
      <c r="BL181" s="192">
        <v>0</v>
      </c>
      <c r="BM181" s="192">
        <v>0</v>
      </c>
      <c r="BN181" s="192">
        <v>0</v>
      </c>
      <c r="BO181" s="192">
        <v>0</v>
      </c>
      <c r="BP181" s="192">
        <v>0</v>
      </c>
      <c r="BQ181" s="192">
        <v>0</v>
      </c>
      <c r="BR181" s="192">
        <v>0</v>
      </c>
      <c r="BS181" s="192">
        <v>0</v>
      </c>
      <c r="BT181" s="192">
        <v>5751000</v>
      </c>
      <c r="BU181" s="192">
        <v>0</v>
      </c>
      <c r="BV181" s="192">
        <v>0</v>
      </c>
      <c r="BW181" s="192">
        <v>0</v>
      </c>
      <c r="BX181" s="192">
        <v>0</v>
      </c>
      <c r="BY181" s="192">
        <v>0</v>
      </c>
      <c r="BZ181" s="192">
        <v>0</v>
      </c>
      <c r="CA181" s="192">
        <v>0</v>
      </c>
      <c r="CB181" s="192">
        <v>0</v>
      </c>
      <c r="CC181" s="201">
        <f t="shared" si="21"/>
        <v>20057555.850000001</v>
      </c>
    </row>
    <row r="182" spans="1:81" s="109" customFormat="1" ht="25.5" customHeight="1">
      <c r="A182" s="136" t="s">
        <v>1460</v>
      </c>
      <c r="B182" s="280" t="s">
        <v>26</v>
      </c>
      <c r="C182" s="281" t="s">
        <v>27</v>
      </c>
      <c r="D182" s="282">
        <v>46020</v>
      </c>
      <c r="E182" s="110" t="s">
        <v>647</v>
      </c>
      <c r="F182" s="283" t="s">
        <v>651</v>
      </c>
      <c r="G182" s="284" t="s">
        <v>652</v>
      </c>
      <c r="H182" s="192">
        <v>15600200</v>
      </c>
      <c r="I182" s="192">
        <v>0</v>
      </c>
      <c r="J182" s="192">
        <v>0</v>
      </c>
      <c r="K182" s="192">
        <v>0</v>
      </c>
      <c r="L182" s="192">
        <v>0</v>
      </c>
      <c r="M182" s="192">
        <v>0</v>
      </c>
      <c r="N182" s="192">
        <v>50350000</v>
      </c>
      <c r="O182" s="192">
        <v>0</v>
      </c>
      <c r="P182" s="192">
        <v>0</v>
      </c>
      <c r="Q182" s="192">
        <v>0</v>
      </c>
      <c r="R182" s="192">
        <v>0</v>
      </c>
      <c r="S182" s="192">
        <v>0</v>
      </c>
      <c r="T182" s="192">
        <v>0</v>
      </c>
      <c r="U182" s="192">
        <v>0</v>
      </c>
      <c r="V182" s="192">
        <v>0</v>
      </c>
      <c r="W182" s="192">
        <v>0</v>
      </c>
      <c r="X182" s="192">
        <v>0</v>
      </c>
      <c r="Y182" s="192">
        <v>0</v>
      </c>
      <c r="Z182" s="192">
        <v>21674762.870000001</v>
      </c>
      <c r="AA182" s="192">
        <v>16199618</v>
      </c>
      <c r="AB182" s="192">
        <v>0</v>
      </c>
      <c r="AC182" s="192">
        <v>0</v>
      </c>
      <c r="AD182" s="192">
        <v>0</v>
      </c>
      <c r="AE182" s="192">
        <v>0</v>
      </c>
      <c r="AF182" s="192">
        <v>0</v>
      </c>
      <c r="AG182" s="192">
        <v>0</v>
      </c>
      <c r="AH182" s="192">
        <v>0</v>
      </c>
      <c r="AI182" s="192">
        <v>106495780</v>
      </c>
      <c r="AJ182" s="192">
        <v>0</v>
      </c>
      <c r="AK182" s="192">
        <v>0</v>
      </c>
      <c r="AL182" s="192">
        <v>0</v>
      </c>
      <c r="AM182" s="192">
        <v>0</v>
      </c>
      <c r="AN182" s="192">
        <v>0</v>
      </c>
      <c r="AO182" s="192">
        <v>441000</v>
      </c>
      <c r="AP182" s="192">
        <v>0</v>
      </c>
      <c r="AQ182" s="192">
        <v>0</v>
      </c>
      <c r="AR182" s="192">
        <v>0</v>
      </c>
      <c r="AS182" s="192">
        <v>0</v>
      </c>
      <c r="AT182" s="192">
        <v>0</v>
      </c>
      <c r="AU182" s="192">
        <v>26679500</v>
      </c>
      <c r="AV182" s="192">
        <v>0</v>
      </c>
      <c r="AW182" s="192">
        <v>0</v>
      </c>
      <c r="AX182" s="192">
        <v>0</v>
      </c>
      <c r="AY182" s="192">
        <v>391500</v>
      </c>
      <c r="AZ182" s="192">
        <v>0</v>
      </c>
      <c r="BA182" s="192">
        <v>0</v>
      </c>
      <c r="BB182" s="192">
        <v>0</v>
      </c>
      <c r="BC182" s="192">
        <v>0</v>
      </c>
      <c r="BD182" s="192">
        <v>0</v>
      </c>
      <c r="BE182" s="192">
        <v>5894036.6799999997</v>
      </c>
      <c r="BF182" s="192">
        <v>0</v>
      </c>
      <c r="BG182" s="192">
        <v>0</v>
      </c>
      <c r="BH182" s="192">
        <v>0</v>
      </c>
      <c r="BI182" s="192">
        <v>0</v>
      </c>
      <c r="BJ182" s="192">
        <v>0</v>
      </c>
      <c r="BK182" s="192">
        <v>0</v>
      </c>
      <c r="BL182" s="192">
        <v>0</v>
      </c>
      <c r="BM182" s="192">
        <v>37340400</v>
      </c>
      <c r="BN182" s="192">
        <v>0</v>
      </c>
      <c r="BO182" s="192">
        <v>0</v>
      </c>
      <c r="BP182" s="192">
        <v>0</v>
      </c>
      <c r="BQ182" s="192">
        <v>0</v>
      </c>
      <c r="BR182" s="192">
        <v>0</v>
      </c>
      <c r="BS182" s="192">
        <v>0</v>
      </c>
      <c r="BT182" s="192">
        <v>38117892.439999998</v>
      </c>
      <c r="BU182" s="192">
        <v>0</v>
      </c>
      <c r="BV182" s="192">
        <v>0</v>
      </c>
      <c r="BW182" s="192">
        <v>0</v>
      </c>
      <c r="BX182" s="192">
        <v>0</v>
      </c>
      <c r="BY182" s="192">
        <v>11599000</v>
      </c>
      <c r="BZ182" s="192">
        <v>0</v>
      </c>
      <c r="CA182" s="192">
        <v>0</v>
      </c>
      <c r="CB182" s="192">
        <v>0</v>
      </c>
      <c r="CC182" s="201">
        <f t="shared" si="21"/>
        <v>330783689.99000001</v>
      </c>
    </row>
    <row r="183" spans="1:81" s="109" customFormat="1" ht="25.5" customHeight="1">
      <c r="A183" s="136" t="s">
        <v>1460</v>
      </c>
      <c r="B183" s="280" t="s">
        <v>26</v>
      </c>
      <c r="C183" s="281" t="s">
        <v>27</v>
      </c>
      <c r="D183" s="282">
        <v>46010</v>
      </c>
      <c r="E183" s="110" t="s">
        <v>650</v>
      </c>
      <c r="F183" s="283" t="s">
        <v>653</v>
      </c>
      <c r="G183" s="284" t="s">
        <v>1580</v>
      </c>
      <c r="H183" s="192">
        <v>0</v>
      </c>
      <c r="I183" s="171">
        <v>0</v>
      </c>
      <c r="J183" s="171">
        <v>0</v>
      </c>
      <c r="K183" s="171">
        <v>0</v>
      </c>
      <c r="L183" s="171">
        <v>0</v>
      </c>
      <c r="M183" s="171">
        <v>0</v>
      </c>
      <c r="N183" s="171">
        <v>0</v>
      </c>
      <c r="O183" s="171">
        <v>0</v>
      </c>
      <c r="P183" s="171">
        <v>0</v>
      </c>
      <c r="Q183" s="171">
        <v>0</v>
      </c>
      <c r="R183" s="171">
        <v>0</v>
      </c>
      <c r="S183" s="171">
        <v>0</v>
      </c>
      <c r="T183" s="171">
        <v>0</v>
      </c>
      <c r="U183" s="171">
        <v>0</v>
      </c>
      <c r="V183" s="171">
        <v>0</v>
      </c>
      <c r="W183" s="171">
        <v>0</v>
      </c>
      <c r="X183" s="171">
        <v>0</v>
      </c>
      <c r="Y183" s="171">
        <v>0</v>
      </c>
      <c r="Z183" s="171">
        <v>0</v>
      </c>
      <c r="AA183" s="171">
        <v>0</v>
      </c>
      <c r="AB183" s="171">
        <v>0</v>
      </c>
      <c r="AC183" s="171">
        <v>0</v>
      </c>
      <c r="AD183" s="171">
        <v>0</v>
      </c>
      <c r="AE183" s="171">
        <v>0</v>
      </c>
      <c r="AF183" s="171">
        <v>0</v>
      </c>
      <c r="AG183" s="171">
        <v>0</v>
      </c>
      <c r="AH183" s="171">
        <v>0</v>
      </c>
      <c r="AI183" s="171">
        <v>0</v>
      </c>
      <c r="AJ183" s="171">
        <v>0</v>
      </c>
      <c r="AK183" s="171">
        <v>443820</v>
      </c>
      <c r="AL183" s="171">
        <v>0</v>
      </c>
      <c r="AM183" s="171">
        <v>0</v>
      </c>
      <c r="AN183" s="171">
        <v>0</v>
      </c>
      <c r="AO183" s="171">
        <v>0</v>
      </c>
      <c r="AP183" s="171">
        <v>0</v>
      </c>
      <c r="AQ183" s="171">
        <v>98000</v>
      </c>
      <c r="AR183" s="171">
        <v>0</v>
      </c>
      <c r="AS183" s="171">
        <v>196000</v>
      </c>
      <c r="AT183" s="171">
        <v>0</v>
      </c>
      <c r="AU183" s="171">
        <v>0</v>
      </c>
      <c r="AV183" s="171">
        <v>0</v>
      </c>
      <c r="AW183" s="171">
        <v>0</v>
      </c>
      <c r="AX183" s="171">
        <v>0</v>
      </c>
      <c r="AY183" s="171">
        <v>0</v>
      </c>
      <c r="AZ183" s="171">
        <v>0</v>
      </c>
      <c r="BA183" s="171">
        <v>0</v>
      </c>
      <c r="BB183" s="171">
        <v>0</v>
      </c>
      <c r="BC183" s="171">
        <v>0</v>
      </c>
      <c r="BD183" s="171">
        <v>0</v>
      </c>
      <c r="BE183" s="171">
        <v>0</v>
      </c>
      <c r="BF183" s="171">
        <v>0</v>
      </c>
      <c r="BG183" s="171">
        <v>0</v>
      </c>
      <c r="BH183" s="171">
        <v>0</v>
      </c>
      <c r="BI183" s="171">
        <v>0</v>
      </c>
      <c r="BJ183" s="171">
        <v>0</v>
      </c>
      <c r="BK183" s="171">
        <v>236300</v>
      </c>
      <c r="BL183" s="171">
        <v>0</v>
      </c>
      <c r="BM183" s="171">
        <v>0</v>
      </c>
      <c r="BN183" s="171">
        <v>0</v>
      </c>
      <c r="BO183" s="171">
        <v>0</v>
      </c>
      <c r="BP183" s="171">
        <v>0</v>
      </c>
      <c r="BQ183" s="171">
        <v>178500</v>
      </c>
      <c r="BR183" s="171">
        <v>0</v>
      </c>
      <c r="BS183" s="171">
        <v>0</v>
      </c>
      <c r="BT183" s="171">
        <v>0</v>
      </c>
      <c r="BU183" s="171">
        <v>0</v>
      </c>
      <c r="BV183" s="171">
        <v>0</v>
      </c>
      <c r="BW183" s="171">
        <v>0</v>
      </c>
      <c r="BX183" s="171">
        <v>0</v>
      </c>
      <c r="BY183" s="171">
        <v>0</v>
      </c>
      <c r="BZ183" s="171">
        <v>0</v>
      </c>
      <c r="CA183" s="171">
        <v>0</v>
      </c>
      <c r="CB183" s="171">
        <v>0</v>
      </c>
      <c r="CC183" s="201">
        <f t="shared" si="21"/>
        <v>1152620</v>
      </c>
    </row>
    <row r="184" spans="1:81" s="299" customFormat="1" ht="25.5" customHeight="1">
      <c r="A184" s="298"/>
      <c r="B184" s="521" t="s">
        <v>654</v>
      </c>
      <c r="C184" s="522"/>
      <c r="D184" s="522"/>
      <c r="E184" s="522"/>
      <c r="F184" s="522"/>
      <c r="G184" s="523"/>
      <c r="H184" s="194">
        <f>SUM(H179:H183)</f>
        <v>39857185.460000001</v>
      </c>
      <c r="I184" s="194">
        <f t="shared" ref="I184:BT184" si="27">SUM(I179:I183)</f>
        <v>13114610.93</v>
      </c>
      <c r="J184" s="194">
        <f t="shared" si="27"/>
        <v>5438300</v>
      </c>
      <c r="K184" s="194">
        <f t="shared" si="27"/>
        <v>3187321.32</v>
      </c>
      <c r="L184" s="194">
        <f t="shared" si="27"/>
        <v>3174403.81</v>
      </c>
      <c r="M184" s="194">
        <f t="shared" si="27"/>
        <v>2086949.54</v>
      </c>
      <c r="N184" s="194">
        <f t="shared" si="27"/>
        <v>74807815.439999998</v>
      </c>
      <c r="O184" s="194">
        <f t="shared" si="27"/>
        <v>10773000.91</v>
      </c>
      <c r="P184" s="194">
        <f t="shared" si="27"/>
        <v>6034249.8600000003</v>
      </c>
      <c r="Q184" s="194">
        <f t="shared" si="27"/>
        <v>12831040.529999999</v>
      </c>
      <c r="R184" s="194">
        <f t="shared" si="27"/>
        <v>1170298.6499999999</v>
      </c>
      <c r="S184" s="194">
        <f t="shared" si="27"/>
        <v>5908963.2800000003</v>
      </c>
      <c r="T184" s="194">
        <f t="shared" si="27"/>
        <v>12432975.08</v>
      </c>
      <c r="U184" s="194">
        <f t="shared" si="27"/>
        <v>10672513.58</v>
      </c>
      <c r="V184" s="194">
        <f t="shared" si="27"/>
        <v>1074416.71</v>
      </c>
      <c r="W184" s="194">
        <f t="shared" si="27"/>
        <v>3843800</v>
      </c>
      <c r="X184" s="194">
        <f t="shared" si="27"/>
        <v>9458123.9299999997</v>
      </c>
      <c r="Y184" s="194">
        <f t="shared" si="27"/>
        <v>2669425.15</v>
      </c>
      <c r="Z184" s="194">
        <f t="shared" si="27"/>
        <v>31302706.270000003</v>
      </c>
      <c r="AA184" s="194">
        <f t="shared" si="27"/>
        <v>19814325.050000001</v>
      </c>
      <c r="AB184" s="194">
        <f t="shared" si="27"/>
        <v>3301224.41</v>
      </c>
      <c r="AC184" s="194">
        <f t="shared" si="27"/>
        <v>600668.35</v>
      </c>
      <c r="AD184" s="194">
        <f t="shared" si="27"/>
        <v>6001052.1100000003</v>
      </c>
      <c r="AE184" s="194">
        <f t="shared" si="27"/>
        <v>0</v>
      </c>
      <c r="AF184" s="194">
        <f t="shared" si="27"/>
        <v>3607402.51</v>
      </c>
      <c r="AG184" s="194">
        <f t="shared" si="27"/>
        <v>1317193.75</v>
      </c>
      <c r="AH184" s="194">
        <f t="shared" si="27"/>
        <v>0</v>
      </c>
      <c r="AI184" s="194">
        <f t="shared" si="27"/>
        <v>126844145.31</v>
      </c>
      <c r="AJ184" s="194">
        <f t="shared" si="27"/>
        <v>1399390.37</v>
      </c>
      <c r="AK184" s="194">
        <f t="shared" si="27"/>
        <v>1751684.03</v>
      </c>
      <c r="AL184" s="194">
        <f t="shared" si="27"/>
        <v>2185350.88</v>
      </c>
      <c r="AM184" s="194">
        <f t="shared" si="27"/>
        <v>1627222.53</v>
      </c>
      <c r="AN184" s="194">
        <f t="shared" si="27"/>
        <v>2432413.7000000002</v>
      </c>
      <c r="AO184" s="194">
        <f t="shared" si="27"/>
        <v>4679614.04</v>
      </c>
      <c r="AP184" s="194">
        <f t="shared" si="27"/>
        <v>1295419.3</v>
      </c>
      <c r="AQ184" s="194">
        <f t="shared" si="27"/>
        <v>4787864.3900000006</v>
      </c>
      <c r="AR184" s="194">
        <f t="shared" si="27"/>
        <v>1543605.36</v>
      </c>
      <c r="AS184" s="194">
        <f t="shared" si="27"/>
        <v>3549281.17</v>
      </c>
      <c r="AT184" s="194">
        <f t="shared" si="27"/>
        <v>4540555</v>
      </c>
      <c r="AU184" s="194">
        <f t="shared" si="27"/>
        <v>36098629.850000001</v>
      </c>
      <c r="AV184" s="194">
        <f t="shared" si="27"/>
        <v>1356332.26</v>
      </c>
      <c r="AW184" s="194">
        <f t="shared" si="27"/>
        <v>2470083.64</v>
      </c>
      <c r="AX184" s="194">
        <f t="shared" si="27"/>
        <v>3338345</v>
      </c>
      <c r="AY184" s="194">
        <f t="shared" si="27"/>
        <v>2196430.4299999997</v>
      </c>
      <c r="AZ184" s="194">
        <f t="shared" si="27"/>
        <v>573407.04</v>
      </c>
      <c r="BA184" s="194">
        <f t="shared" si="27"/>
        <v>2887317.57</v>
      </c>
      <c r="BB184" s="194">
        <f t="shared" si="27"/>
        <v>14585666.810000001</v>
      </c>
      <c r="BC184" s="194">
        <f t="shared" si="27"/>
        <v>1780958.02</v>
      </c>
      <c r="BD184" s="194">
        <f t="shared" si="27"/>
        <v>3507536.25</v>
      </c>
      <c r="BE184" s="194">
        <f t="shared" si="27"/>
        <v>5894036.6799999997</v>
      </c>
      <c r="BF184" s="194">
        <f t="shared" si="27"/>
        <v>4741418.5</v>
      </c>
      <c r="BG184" s="194">
        <f t="shared" si="27"/>
        <v>2664892.5499999998</v>
      </c>
      <c r="BH184" s="194">
        <f t="shared" si="27"/>
        <v>4979675.8600000003</v>
      </c>
      <c r="BI184" s="194">
        <f t="shared" si="27"/>
        <v>5761056.9900000002</v>
      </c>
      <c r="BJ184" s="194">
        <f t="shared" si="27"/>
        <v>2257950</v>
      </c>
      <c r="BK184" s="194">
        <f t="shared" si="27"/>
        <v>935435.06</v>
      </c>
      <c r="BL184" s="194">
        <f t="shared" si="27"/>
        <v>1022945.33</v>
      </c>
      <c r="BM184" s="194">
        <f t="shared" si="27"/>
        <v>49116378</v>
      </c>
      <c r="BN184" s="194">
        <f t="shared" si="27"/>
        <v>0</v>
      </c>
      <c r="BO184" s="194">
        <f t="shared" si="27"/>
        <v>3056699.15</v>
      </c>
      <c r="BP184" s="194">
        <f t="shared" si="27"/>
        <v>1702699.06</v>
      </c>
      <c r="BQ184" s="194">
        <f t="shared" si="27"/>
        <v>1750557.3</v>
      </c>
      <c r="BR184" s="194">
        <f t="shared" si="27"/>
        <v>3759670.44</v>
      </c>
      <c r="BS184" s="194">
        <f t="shared" si="27"/>
        <v>334891.57</v>
      </c>
      <c r="BT184" s="194">
        <f t="shared" si="27"/>
        <v>59603401.579999998</v>
      </c>
      <c r="BU184" s="194">
        <f t="shared" ref="BU184:CB184" si="28">SUM(BU179:BU183)</f>
        <v>1731199.35</v>
      </c>
      <c r="BV184" s="194">
        <f t="shared" si="28"/>
        <v>2419625.1800000002</v>
      </c>
      <c r="BW184" s="194">
        <f t="shared" si="28"/>
        <v>4069062.34</v>
      </c>
      <c r="BX184" s="194">
        <f t="shared" si="28"/>
        <v>4109199.44</v>
      </c>
      <c r="BY184" s="194">
        <f t="shared" si="28"/>
        <v>17984918.359999999</v>
      </c>
      <c r="BZ184" s="194">
        <f t="shared" si="28"/>
        <v>2022723.45</v>
      </c>
      <c r="CA184" s="194">
        <f t="shared" si="28"/>
        <v>1454158.04</v>
      </c>
      <c r="CB184" s="194">
        <f t="shared" si="28"/>
        <v>1802724.12</v>
      </c>
      <c r="CC184" s="194">
        <f>SUM(CC179:CC183)</f>
        <v>693086537.93000007</v>
      </c>
    </row>
    <row r="185" spans="1:81" s="299" customFormat="1" ht="25.5" customHeight="1">
      <c r="A185" s="298"/>
      <c r="B185" s="521" t="s">
        <v>655</v>
      </c>
      <c r="C185" s="522"/>
      <c r="D185" s="522"/>
      <c r="E185" s="522"/>
      <c r="F185" s="522"/>
      <c r="G185" s="523"/>
      <c r="H185" s="194">
        <f>SUM(H178+H184,H169,H125,H123,H99,H82,H64,H58,H49,H42,H40)</f>
        <v>857612173.99000001</v>
      </c>
      <c r="I185" s="194">
        <f t="shared" ref="I185:BT185" si="29">SUM(I178+I184,I169,I125,I123,I99,I82,I64,I58,I49,I42,I40)</f>
        <v>194700527.73999998</v>
      </c>
      <c r="J185" s="194">
        <f t="shared" si="29"/>
        <v>330960085.30000007</v>
      </c>
      <c r="K185" s="194">
        <f t="shared" si="29"/>
        <v>129536228.93000001</v>
      </c>
      <c r="L185" s="194">
        <f t="shared" si="29"/>
        <v>100520599.77000001</v>
      </c>
      <c r="M185" s="194">
        <f t="shared" si="29"/>
        <v>65454992.570000008</v>
      </c>
      <c r="N185" s="194">
        <f t="shared" si="29"/>
        <v>1855825232.9099998</v>
      </c>
      <c r="O185" s="194">
        <f t="shared" si="29"/>
        <v>209712964.84000003</v>
      </c>
      <c r="P185" s="194">
        <f t="shared" si="29"/>
        <v>49110357.090000004</v>
      </c>
      <c r="Q185" s="194">
        <f t="shared" si="29"/>
        <v>465124073.43000007</v>
      </c>
      <c r="R185" s="194">
        <f t="shared" si="29"/>
        <v>43095909.629999995</v>
      </c>
      <c r="S185" s="194">
        <f t="shared" si="29"/>
        <v>125858669.22</v>
      </c>
      <c r="T185" s="194">
        <f t="shared" si="29"/>
        <v>273627895.15999997</v>
      </c>
      <c r="U185" s="194">
        <f t="shared" si="29"/>
        <v>230056877.28999996</v>
      </c>
      <c r="V185" s="194">
        <f t="shared" si="29"/>
        <v>25912678.41</v>
      </c>
      <c r="W185" s="194">
        <f t="shared" si="29"/>
        <v>116376685.49000002</v>
      </c>
      <c r="X185" s="194">
        <f t="shared" si="29"/>
        <v>95906540.030000001</v>
      </c>
      <c r="Y185" s="194">
        <f t="shared" si="29"/>
        <v>58424090.099999994</v>
      </c>
      <c r="Z185" s="194">
        <f t="shared" si="29"/>
        <v>916388144.80999994</v>
      </c>
      <c r="AA185" s="194">
        <f t="shared" si="29"/>
        <v>182177390.84</v>
      </c>
      <c r="AB185" s="194">
        <f t="shared" si="29"/>
        <v>83032470.960000023</v>
      </c>
      <c r="AC185" s="194">
        <f t="shared" si="29"/>
        <v>241113773.22000006</v>
      </c>
      <c r="AD185" s="194">
        <f t="shared" si="29"/>
        <v>74659177.189999998</v>
      </c>
      <c r="AE185" s="194">
        <f t="shared" si="29"/>
        <v>78204638.680000007</v>
      </c>
      <c r="AF185" s="194">
        <f t="shared" si="29"/>
        <v>101012551.19999999</v>
      </c>
      <c r="AG185" s="194">
        <f t="shared" si="29"/>
        <v>35688463.830000006</v>
      </c>
      <c r="AH185" s="194">
        <f t="shared" si="29"/>
        <v>35882564.049999997</v>
      </c>
      <c r="AI185" s="194">
        <f t="shared" si="29"/>
        <v>1452699379.5899999</v>
      </c>
      <c r="AJ185" s="194">
        <f t="shared" si="29"/>
        <v>70126128.779999986</v>
      </c>
      <c r="AK185" s="194">
        <f t="shared" si="29"/>
        <v>45932316.75</v>
      </c>
      <c r="AL185" s="194">
        <f t="shared" si="29"/>
        <v>43958102.820000008</v>
      </c>
      <c r="AM185" s="194">
        <f t="shared" si="29"/>
        <v>40777707.290000007</v>
      </c>
      <c r="AN185" s="194">
        <f t="shared" si="29"/>
        <v>66642258.640000001</v>
      </c>
      <c r="AO185" s="194">
        <f t="shared" si="29"/>
        <v>48242349.210000001</v>
      </c>
      <c r="AP185" s="194">
        <f t="shared" si="29"/>
        <v>50962694.32</v>
      </c>
      <c r="AQ185" s="194">
        <f t="shared" si="29"/>
        <v>100620381.68000001</v>
      </c>
      <c r="AR185" s="194">
        <f t="shared" si="29"/>
        <v>59724738.93</v>
      </c>
      <c r="AS185" s="194">
        <f t="shared" si="29"/>
        <v>49712573.920000002</v>
      </c>
      <c r="AT185" s="194">
        <f t="shared" si="29"/>
        <v>50925151.560000002</v>
      </c>
      <c r="AU185" s="194">
        <f t="shared" si="29"/>
        <v>393591959.74000001</v>
      </c>
      <c r="AV185" s="194">
        <f t="shared" si="29"/>
        <v>42743834.530000001</v>
      </c>
      <c r="AW185" s="194">
        <f t="shared" si="29"/>
        <v>55519757.230000004</v>
      </c>
      <c r="AX185" s="194">
        <f t="shared" si="29"/>
        <v>57125802.460000008</v>
      </c>
      <c r="AY185" s="194">
        <f t="shared" si="29"/>
        <v>41252665.009999998</v>
      </c>
      <c r="AZ185" s="194">
        <f t="shared" si="29"/>
        <v>17229756.619999997</v>
      </c>
      <c r="BA185" s="194">
        <f t="shared" si="29"/>
        <v>31263773.180000003</v>
      </c>
      <c r="BB185" s="194">
        <f t="shared" si="29"/>
        <v>1170567136.3800001</v>
      </c>
      <c r="BC185" s="194">
        <f t="shared" si="29"/>
        <v>68892341.269999996</v>
      </c>
      <c r="BD185" s="194">
        <f t="shared" si="29"/>
        <v>72652805.179999992</v>
      </c>
      <c r="BE185" s="194">
        <f t="shared" si="29"/>
        <v>119641288.68000001</v>
      </c>
      <c r="BF185" s="194">
        <f t="shared" si="29"/>
        <v>108663648.52000001</v>
      </c>
      <c r="BG185" s="194">
        <f t="shared" si="29"/>
        <v>82689177.930000007</v>
      </c>
      <c r="BH185" s="194">
        <f t="shared" si="29"/>
        <v>146357264.23959997</v>
      </c>
      <c r="BI185" s="194">
        <f t="shared" si="29"/>
        <v>124913947.50999999</v>
      </c>
      <c r="BJ185" s="194">
        <f t="shared" si="29"/>
        <v>54574508.669999994</v>
      </c>
      <c r="BK185" s="194">
        <f t="shared" si="29"/>
        <v>29004663.41</v>
      </c>
      <c r="BL185" s="194">
        <f t="shared" si="29"/>
        <v>34547529.310000002</v>
      </c>
      <c r="BM185" s="194">
        <f t="shared" si="29"/>
        <v>1297816230.5699999</v>
      </c>
      <c r="BN185" s="194">
        <f t="shared" si="29"/>
        <v>317721415.81999993</v>
      </c>
      <c r="BO185" s="194">
        <f t="shared" si="29"/>
        <v>67564704.510000005</v>
      </c>
      <c r="BP185" s="194">
        <f t="shared" si="29"/>
        <v>40647401.849999994</v>
      </c>
      <c r="BQ185" s="194">
        <f t="shared" si="29"/>
        <v>59656977.839999996</v>
      </c>
      <c r="BR185" s="194">
        <f t="shared" si="29"/>
        <v>74896579.320000023</v>
      </c>
      <c r="BS185" s="194">
        <f t="shared" si="29"/>
        <v>34533486.739999995</v>
      </c>
      <c r="BT185" s="194">
        <f t="shared" si="29"/>
        <v>540485566.0999999</v>
      </c>
      <c r="BU185" s="194">
        <f t="shared" ref="BU185:CC185" si="30">SUM(BU178+BU184,BU169,BU125,BU123,BU99,BU82,BU64,BU58,BU49,BU42,BU40)</f>
        <v>47326993.260000005</v>
      </c>
      <c r="BV185" s="194">
        <f t="shared" si="30"/>
        <v>61924384.219999984</v>
      </c>
      <c r="BW185" s="194">
        <f t="shared" si="30"/>
        <v>94104060.069999993</v>
      </c>
      <c r="BX185" s="194">
        <f t="shared" si="30"/>
        <v>93765216.799999982</v>
      </c>
      <c r="BY185" s="194">
        <f t="shared" si="30"/>
        <v>284046645.01999998</v>
      </c>
      <c r="BZ185" s="194">
        <f t="shared" si="30"/>
        <v>61284480.890000001</v>
      </c>
      <c r="CA185" s="194">
        <f t="shared" si="30"/>
        <v>45388826.75</v>
      </c>
      <c r="CB185" s="194">
        <f t="shared" si="30"/>
        <v>42481942.549999997</v>
      </c>
      <c r="CC185" s="194">
        <f t="shared" si="30"/>
        <v>14871176312.349598</v>
      </c>
    </row>
    <row r="186" spans="1:81" s="109" customFormat="1" ht="25.5" customHeight="1">
      <c r="A186" s="136" t="s">
        <v>1461</v>
      </c>
      <c r="B186" s="280" t="s">
        <v>31</v>
      </c>
      <c r="C186" s="281" t="s">
        <v>32</v>
      </c>
      <c r="D186" s="282">
        <v>51010</v>
      </c>
      <c r="E186" s="110" t="s">
        <v>656</v>
      </c>
      <c r="F186" s="283" t="s">
        <v>657</v>
      </c>
      <c r="G186" s="284" t="s">
        <v>658</v>
      </c>
      <c r="H186" s="192">
        <v>105576213.70999999</v>
      </c>
      <c r="I186" s="171">
        <v>15266689.48</v>
      </c>
      <c r="J186" s="171">
        <v>23810277.989999998</v>
      </c>
      <c r="K186" s="171">
        <v>9959624.8599999994</v>
      </c>
      <c r="L186" s="171">
        <v>5066539.63</v>
      </c>
      <c r="M186" s="171">
        <v>2152020.75</v>
      </c>
      <c r="N186" s="171">
        <v>278779460.58999997</v>
      </c>
      <c r="O186" s="171">
        <v>12084698.34</v>
      </c>
      <c r="P186" s="171">
        <v>2404451.9300000002</v>
      </c>
      <c r="Q186" s="171">
        <v>62366117.310000002</v>
      </c>
      <c r="R186" s="171">
        <v>2910338.41</v>
      </c>
      <c r="S186" s="171">
        <v>8678615.5399999991</v>
      </c>
      <c r="T186" s="171">
        <v>26931140.66</v>
      </c>
      <c r="U186" s="171">
        <v>17663725.629999999</v>
      </c>
      <c r="V186" s="171">
        <v>632515.94999999995</v>
      </c>
      <c r="W186" s="171">
        <v>7339809.9699999997</v>
      </c>
      <c r="X186" s="171">
        <v>4230028.9000000004</v>
      </c>
      <c r="Y186" s="171">
        <v>2197962.9</v>
      </c>
      <c r="Z186" s="171">
        <v>166347706.06</v>
      </c>
      <c r="AA186" s="171">
        <v>13657308.810000001</v>
      </c>
      <c r="AB186" s="171">
        <v>8322242.5700000003</v>
      </c>
      <c r="AC186" s="171">
        <v>26754856.059999999</v>
      </c>
      <c r="AD186" s="171">
        <v>4133912.73</v>
      </c>
      <c r="AE186" s="171">
        <v>6423138.4199999999</v>
      </c>
      <c r="AF186" s="171">
        <v>9580860</v>
      </c>
      <c r="AG186" s="171">
        <v>2168086.5499999998</v>
      </c>
      <c r="AH186" s="171">
        <v>1197906.8</v>
      </c>
      <c r="AI186" s="171">
        <v>145269491.91</v>
      </c>
      <c r="AJ186" s="171">
        <v>5232152.16</v>
      </c>
      <c r="AK186" s="171">
        <v>1743990.83</v>
      </c>
      <c r="AL186" s="171">
        <v>2405170.7599999998</v>
      </c>
      <c r="AM186" s="171">
        <v>2489155.0699999998</v>
      </c>
      <c r="AN186" s="171">
        <v>4968543.46</v>
      </c>
      <c r="AO186" s="171">
        <v>2152211.7400000002</v>
      </c>
      <c r="AP186" s="171">
        <v>4145680.69</v>
      </c>
      <c r="AQ186" s="171">
        <v>6322371.6299999999</v>
      </c>
      <c r="AR186" s="171">
        <v>3492715.17</v>
      </c>
      <c r="AS186" s="171">
        <v>2086562.82</v>
      </c>
      <c r="AT186" s="171">
        <v>3699111.59</v>
      </c>
      <c r="AU186" s="171">
        <v>37374344.509999998</v>
      </c>
      <c r="AV186" s="171">
        <v>3252410.13</v>
      </c>
      <c r="AW186" s="171">
        <v>2733608.34</v>
      </c>
      <c r="AX186" s="171">
        <v>3751010.09</v>
      </c>
      <c r="AY186" s="171">
        <v>2560000.64</v>
      </c>
      <c r="AZ186" s="171">
        <v>348562.93</v>
      </c>
      <c r="BA186" s="171">
        <v>1032127.88</v>
      </c>
      <c r="BB186" s="171">
        <v>117446499.17</v>
      </c>
      <c r="BC186" s="171">
        <v>4176432.79</v>
      </c>
      <c r="BD186" s="171">
        <v>4637003.83</v>
      </c>
      <c r="BE186" s="171">
        <v>5991002.5300000003</v>
      </c>
      <c r="BF186" s="171">
        <v>6961045.0099999998</v>
      </c>
      <c r="BG186" s="171">
        <v>5007939.95</v>
      </c>
      <c r="BH186" s="171">
        <v>9645568.5998999998</v>
      </c>
      <c r="BI186" s="171">
        <v>7145704.9800000004</v>
      </c>
      <c r="BJ186" s="171">
        <v>4446106.62</v>
      </c>
      <c r="BK186" s="171">
        <v>1707645.12</v>
      </c>
      <c r="BL186" s="171">
        <v>925423.56</v>
      </c>
      <c r="BM186" s="171">
        <v>96915550.099999994</v>
      </c>
      <c r="BN186" s="171">
        <v>22999740.030000001</v>
      </c>
      <c r="BO186" s="171">
        <v>3502232.27</v>
      </c>
      <c r="BP186" s="171">
        <v>2306750.2400000002</v>
      </c>
      <c r="BQ186" s="171">
        <v>2390127.9900000002</v>
      </c>
      <c r="BR186" s="171">
        <v>5206343.2</v>
      </c>
      <c r="BS186" s="171">
        <v>1463381.39</v>
      </c>
      <c r="BT186" s="171">
        <v>59719918.640000001</v>
      </c>
      <c r="BU186" s="171">
        <v>2759679.42</v>
      </c>
      <c r="BV186" s="171">
        <v>3350927.02</v>
      </c>
      <c r="BW186" s="171">
        <v>4685912.24</v>
      </c>
      <c r="BX186" s="171">
        <v>4643609.62</v>
      </c>
      <c r="BY186" s="171">
        <v>23555844.34</v>
      </c>
      <c r="BZ186" s="171">
        <v>2645463.2799999998</v>
      </c>
      <c r="CA186" s="171">
        <v>1765955.22</v>
      </c>
      <c r="CB186" s="171">
        <v>1515651.2</v>
      </c>
      <c r="CC186" s="201">
        <f>SUM(H186:CB186)</f>
        <v>1469212931.2598999</v>
      </c>
    </row>
    <row r="187" spans="1:81" s="299" customFormat="1" ht="25.5" customHeight="1">
      <c r="A187" s="298"/>
      <c r="B187" s="521" t="s">
        <v>659</v>
      </c>
      <c r="C187" s="522"/>
      <c r="D187" s="522"/>
      <c r="E187" s="522"/>
      <c r="F187" s="522"/>
      <c r="G187" s="523"/>
      <c r="H187" s="194">
        <f>SUM(H186)</f>
        <v>105576213.70999999</v>
      </c>
      <c r="I187" s="194">
        <f t="shared" ref="I187:BT187" si="31">SUM(I186)</f>
        <v>15266689.48</v>
      </c>
      <c r="J187" s="194">
        <f t="shared" si="31"/>
        <v>23810277.989999998</v>
      </c>
      <c r="K187" s="194">
        <f t="shared" si="31"/>
        <v>9959624.8599999994</v>
      </c>
      <c r="L187" s="194">
        <f t="shared" si="31"/>
        <v>5066539.63</v>
      </c>
      <c r="M187" s="194">
        <f t="shared" si="31"/>
        <v>2152020.75</v>
      </c>
      <c r="N187" s="194">
        <f t="shared" si="31"/>
        <v>278779460.58999997</v>
      </c>
      <c r="O187" s="194">
        <f t="shared" si="31"/>
        <v>12084698.34</v>
      </c>
      <c r="P187" s="194">
        <f t="shared" si="31"/>
        <v>2404451.9300000002</v>
      </c>
      <c r="Q187" s="194">
        <f t="shared" si="31"/>
        <v>62366117.310000002</v>
      </c>
      <c r="R187" s="194">
        <f t="shared" si="31"/>
        <v>2910338.41</v>
      </c>
      <c r="S187" s="194">
        <f t="shared" si="31"/>
        <v>8678615.5399999991</v>
      </c>
      <c r="T187" s="194">
        <f t="shared" si="31"/>
        <v>26931140.66</v>
      </c>
      <c r="U187" s="194">
        <f t="shared" si="31"/>
        <v>17663725.629999999</v>
      </c>
      <c r="V187" s="194">
        <f t="shared" si="31"/>
        <v>632515.94999999995</v>
      </c>
      <c r="W187" s="194">
        <f t="shared" si="31"/>
        <v>7339809.9699999997</v>
      </c>
      <c r="X187" s="194">
        <f t="shared" si="31"/>
        <v>4230028.9000000004</v>
      </c>
      <c r="Y187" s="194">
        <f t="shared" si="31"/>
        <v>2197962.9</v>
      </c>
      <c r="Z187" s="194">
        <f t="shared" si="31"/>
        <v>166347706.06</v>
      </c>
      <c r="AA187" s="194">
        <f t="shared" si="31"/>
        <v>13657308.810000001</v>
      </c>
      <c r="AB187" s="194">
        <f t="shared" si="31"/>
        <v>8322242.5700000003</v>
      </c>
      <c r="AC187" s="194">
        <f t="shared" si="31"/>
        <v>26754856.059999999</v>
      </c>
      <c r="AD187" s="194">
        <f t="shared" si="31"/>
        <v>4133912.73</v>
      </c>
      <c r="AE187" s="194">
        <f t="shared" si="31"/>
        <v>6423138.4199999999</v>
      </c>
      <c r="AF187" s="194">
        <f t="shared" si="31"/>
        <v>9580860</v>
      </c>
      <c r="AG187" s="194">
        <f t="shared" si="31"/>
        <v>2168086.5499999998</v>
      </c>
      <c r="AH187" s="194">
        <f t="shared" si="31"/>
        <v>1197906.8</v>
      </c>
      <c r="AI187" s="194">
        <f t="shared" si="31"/>
        <v>145269491.91</v>
      </c>
      <c r="AJ187" s="194">
        <f t="shared" si="31"/>
        <v>5232152.16</v>
      </c>
      <c r="AK187" s="194">
        <f t="shared" si="31"/>
        <v>1743990.83</v>
      </c>
      <c r="AL187" s="194">
        <f t="shared" si="31"/>
        <v>2405170.7599999998</v>
      </c>
      <c r="AM187" s="194">
        <f t="shared" si="31"/>
        <v>2489155.0699999998</v>
      </c>
      <c r="AN187" s="194">
        <f t="shared" si="31"/>
        <v>4968543.46</v>
      </c>
      <c r="AO187" s="194">
        <f t="shared" si="31"/>
        <v>2152211.7400000002</v>
      </c>
      <c r="AP187" s="194">
        <f t="shared" si="31"/>
        <v>4145680.69</v>
      </c>
      <c r="AQ187" s="194">
        <f t="shared" si="31"/>
        <v>6322371.6299999999</v>
      </c>
      <c r="AR187" s="194">
        <f t="shared" si="31"/>
        <v>3492715.17</v>
      </c>
      <c r="AS187" s="194">
        <f t="shared" si="31"/>
        <v>2086562.82</v>
      </c>
      <c r="AT187" s="194">
        <f t="shared" si="31"/>
        <v>3699111.59</v>
      </c>
      <c r="AU187" s="194">
        <f t="shared" si="31"/>
        <v>37374344.509999998</v>
      </c>
      <c r="AV187" s="194">
        <f t="shared" si="31"/>
        <v>3252410.13</v>
      </c>
      <c r="AW187" s="194">
        <f t="shared" si="31"/>
        <v>2733608.34</v>
      </c>
      <c r="AX187" s="194">
        <f t="shared" si="31"/>
        <v>3751010.09</v>
      </c>
      <c r="AY187" s="194">
        <f t="shared" si="31"/>
        <v>2560000.64</v>
      </c>
      <c r="AZ187" s="194">
        <f t="shared" si="31"/>
        <v>348562.93</v>
      </c>
      <c r="BA187" s="194">
        <f t="shared" si="31"/>
        <v>1032127.88</v>
      </c>
      <c r="BB187" s="194">
        <f t="shared" si="31"/>
        <v>117446499.17</v>
      </c>
      <c r="BC187" s="194">
        <f t="shared" si="31"/>
        <v>4176432.79</v>
      </c>
      <c r="BD187" s="194">
        <f t="shared" si="31"/>
        <v>4637003.83</v>
      </c>
      <c r="BE187" s="194">
        <f t="shared" si="31"/>
        <v>5991002.5300000003</v>
      </c>
      <c r="BF187" s="194">
        <f t="shared" si="31"/>
        <v>6961045.0099999998</v>
      </c>
      <c r="BG187" s="194">
        <f t="shared" si="31"/>
        <v>5007939.95</v>
      </c>
      <c r="BH187" s="194">
        <f t="shared" si="31"/>
        <v>9645568.5998999998</v>
      </c>
      <c r="BI187" s="194">
        <f t="shared" si="31"/>
        <v>7145704.9800000004</v>
      </c>
      <c r="BJ187" s="194">
        <f t="shared" si="31"/>
        <v>4446106.62</v>
      </c>
      <c r="BK187" s="194">
        <f t="shared" si="31"/>
        <v>1707645.12</v>
      </c>
      <c r="BL187" s="194">
        <f t="shared" si="31"/>
        <v>925423.56</v>
      </c>
      <c r="BM187" s="194">
        <f t="shared" si="31"/>
        <v>96915550.099999994</v>
      </c>
      <c r="BN187" s="194">
        <f t="shared" si="31"/>
        <v>22999740.030000001</v>
      </c>
      <c r="BO187" s="194">
        <f t="shared" si="31"/>
        <v>3502232.27</v>
      </c>
      <c r="BP187" s="194">
        <f t="shared" si="31"/>
        <v>2306750.2400000002</v>
      </c>
      <c r="BQ187" s="194">
        <f t="shared" si="31"/>
        <v>2390127.9900000002</v>
      </c>
      <c r="BR187" s="194">
        <f t="shared" si="31"/>
        <v>5206343.2</v>
      </c>
      <c r="BS187" s="194">
        <f t="shared" si="31"/>
        <v>1463381.39</v>
      </c>
      <c r="BT187" s="194">
        <f t="shared" si="31"/>
        <v>59719918.640000001</v>
      </c>
      <c r="BU187" s="194">
        <f t="shared" ref="BU187:CB187" si="32">SUM(BU186)</f>
        <v>2759679.42</v>
      </c>
      <c r="BV187" s="194">
        <f t="shared" si="32"/>
        <v>3350927.02</v>
      </c>
      <c r="BW187" s="194">
        <f t="shared" si="32"/>
        <v>4685912.24</v>
      </c>
      <c r="BX187" s="194">
        <f t="shared" si="32"/>
        <v>4643609.62</v>
      </c>
      <c r="BY187" s="194">
        <f t="shared" si="32"/>
        <v>23555844.34</v>
      </c>
      <c r="BZ187" s="194">
        <f t="shared" si="32"/>
        <v>2645463.2799999998</v>
      </c>
      <c r="CA187" s="194">
        <f t="shared" si="32"/>
        <v>1765955.22</v>
      </c>
      <c r="CB187" s="194">
        <f t="shared" si="32"/>
        <v>1515651.2</v>
      </c>
      <c r="CC187" s="194">
        <f>SUM(CC186)</f>
        <v>1469212931.2598999</v>
      </c>
    </row>
    <row r="188" spans="1:81" s="109" customFormat="1" ht="25.5" customHeight="1">
      <c r="A188" s="136" t="s">
        <v>1461</v>
      </c>
      <c r="B188" s="280" t="s">
        <v>33</v>
      </c>
      <c r="C188" s="281" t="s">
        <v>34</v>
      </c>
      <c r="D188" s="282">
        <v>51020</v>
      </c>
      <c r="E188" s="291" t="s">
        <v>660</v>
      </c>
      <c r="F188" s="283" t="s">
        <v>661</v>
      </c>
      <c r="G188" s="284" t="s">
        <v>662</v>
      </c>
      <c r="H188" s="192">
        <v>13050396.23</v>
      </c>
      <c r="I188" s="171">
        <v>262879.45</v>
      </c>
      <c r="J188" s="171">
        <v>7168650.1299999999</v>
      </c>
      <c r="K188" s="171">
        <v>0</v>
      </c>
      <c r="L188" s="171">
        <v>0</v>
      </c>
      <c r="M188" s="171">
        <v>0</v>
      </c>
      <c r="N188" s="171">
        <v>3556041.2</v>
      </c>
      <c r="O188" s="171">
        <v>6076601.3499999996</v>
      </c>
      <c r="P188" s="171">
        <v>346897.89</v>
      </c>
      <c r="Q188" s="171">
        <v>287500.7</v>
      </c>
      <c r="R188" s="171">
        <v>0</v>
      </c>
      <c r="S188" s="171">
        <v>52221.120000000003</v>
      </c>
      <c r="T188" s="171">
        <v>1657692.69</v>
      </c>
      <c r="U188" s="171">
        <v>54870.65</v>
      </c>
      <c r="V188" s="171">
        <v>144774.46</v>
      </c>
      <c r="W188" s="171">
        <v>753492.74</v>
      </c>
      <c r="X188" s="171">
        <v>1217263.96</v>
      </c>
      <c r="Y188" s="171">
        <v>506552.45</v>
      </c>
      <c r="Z188" s="171">
        <v>535389.61</v>
      </c>
      <c r="AA188" s="171">
        <v>24361.52</v>
      </c>
      <c r="AB188" s="171">
        <v>647027.23</v>
      </c>
      <c r="AC188" s="171">
        <v>0</v>
      </c>
      <c r="AD188" s="171">
        <v>1700</v>
      </c>
      <c r="AE188" s="171">
        <v>77033.259999999995</v>
      </c>
      <c r="AF188" s="171">
        <v>0</v>
      </c>
      <c r="AG188" s="171">
        <v>0</v>
      </c>
      <c r="AH188" s="171">
        <v>0</v>
      </c>
      <c r="AI188" s="171">
        <v>1116134.8999999999</v>
      </c>
      <c r="AJ188" s="171">
        <v>24412</v>
      </c>
      <c r="AK188" s="171">
        <v>438204.7</v>
      </c>
      <c r="AL188" s="171">
        <v>0</v>
      </c>
      <c r="AM188" s="171">
        <v>115639.9</v>
      </c>
      <c r="AN188" s="171">
        <v>77065.320000000007</v>
      </c>
      <c r="AO188" s="171">
        <v>41122</v>
      </c>
      <c r="AP188" s="171">
        <v>27558.74</v>
      </c>
      <c r="AQ188" s="171">
        <v>82767.929999999993</v>
      </c>
      <c r="AR188" s="171">
        <v>41025</v>
      </c>
      <c r="AS188" s="171">
        <v>691381.33</v>
      </c>
      <c r="AT188" s="171">
        <v>718410.26</v>
      </c>
      <c r="AU188" s="171">
        <v>5467102.4500000002</v>
      </c>
      <c r="AV188" s="171">
        <v>0</v>
      </c>
      <c r="AW188" s="171">
        <v>0</v>
      </c>
      <c r="AX188" s="171">
        <v>0</v>
      </c>
      <c r="AY188" s="171">
        <v>0</v>
      </c>
      <c r="AZ188" s="171">
        <v>0</v>
      </c>
      <c r="BA188" s="171">
        <v>0</v>
      </c>
      <c r="BB188" s="171">
        <v>0</v>
      </c>
      <c r="BC188" s="171">
        <v>0</v>
      </c>
      <c r="BD188" s="171">
        <v>27625</v>
      </c>
      <c r="BE188" s="171">
        <v>0</v>
      </c>
      <c r="BF188" s="171">
        <v>0</v>
      </c>
      <c r="BG188" s="171">
        <v>0</v>
      </c>
      <c r="BH188" s="171">
        <v>2226747.5899</v>
      </c>
      <c r="BI188" s="171">
        <v>52030</v>
      </c>
      <c r="BJ188" s="171">
        <v>202131.66</v>
      </c>
      <c r="BK188" s="171">
        <v>31290</v>
      </c>
      <c r="BL188" s="171">
        <v>0</v>
      </c>
      <c r="BM188" s="171">
        <v>25952759.109999999</v>
      </c>
      <c r="BN188" s="171">
        <v>7579418.8899999997</v>
      </c>
      <c r="BO188" s="171">
        <v>638662.52</v>
      </c>
      <c r="BP188" s="171">
        <v>0</v>
      </c>
      <c r="BQ188" s="171">
        <v>196362.17</v>
      </c>
      <c r="BR188" s="171">
        <v>0</v>
      </c>
      <c r="BS188" s="171">
        <v>0</v>
      </c>
      <c r="BT188" s="171">
        <v>752016.15</v>
      </c>
      <c r="BU188" s="171">
        <v>0</v>
      </c>
      <c r="BV188" s="171">
        <v>28814.05</v>
      </c>
      <c r="BW188" s="171">
        <v>2050</v>
      </c>
      <c r="BX188" s="171">
        <v>75085.600000000006</v>
      </c>
      <c r="BY188" s="171">
        <v>269130.90000000002</v>
      </c>
      <c r="BZ188" s="171">
        <v>48878</v>
      </c>
      <c r="CA188" s="171">
        <v>0</v>
      </c>
      <c r="CB188" s="171">
        <v>334547.48</v>
      </c>
      <c r="CC188" s="201">
        <f t="shared" ref="CC188:CC190" si="33">SUM(H188:CB188)</f>
        <v>83679720.289900005</v>
      </c>
    </row>
    <row r="189" spans="1:81" s="109" customFormat="1" ht="25.5" customHeight="1">
      <c r="A189" s="136" t="s">
        <v>1461</v>
      </c>
      <c r="B189" s="280" t="s">
        <v>33</v>
      </c>
      <c r="C189" s="281" t="s">
        <v>34</v>
      </c>
      <c r="D189" s="282">
        <v>51030</v>
      </c>
      <c r="E189" s="291" t="s">
        <v>663</v>
      </c>
      <c r="F189" s="283" t="s">
        <v>664</v>
      </c>
      <c r="G189" s="284" t="s">
        <v>665</v>
      </c>
      <c r="H189" s="192">
        <v>40451996.780000001</v>
      </c>
      <c r="I189" s="171">
        <v>6932196</v>
      </c>
      <c r="J189" s="171">
        <v>11595593.210000001</v>
      </c>
      <c r="K189" s="171">
        <v>2636041.7799999998</v>
      </c>
      <c r="L189" s="171">
        <v>1052108.8500000001</v>
      </c>
      <c r="M189" s="171">
        <v>920014.4</v>
      </c>
      <c r="N189" s="171">
        <v>121272222.18000001</v>
      </c>
      <c r="O189" s="171">
        <v>937830.44</v>
      </c>
      <c r="P189" s="171">
        <v>576651.1</v>
      </c>
      <c r="Q189" s="171">
        <v>30900175.690000001</v>
      </c>
      <c r="R189" s="171">
        <v>807139.29</v>
      </c>
      <c r="S189" s="171">
        <v>2142259.73</v>
      </c>
      <c r="T189" s="171">
        <v>14683158.449999999</v>
      </c>
      <c r="U189" s="171">
        <v>7510107.0300000003</v>
      </c>
      <c r="V189" s="171">
        <v>102443.2</v>
      </c>
      <c r="W189" s="171">
        <v>170763</v>
      </c>
      <c r="X189" s="171">
        <v>146450</v>
      </c>
      <c r="Y189" s="171">
        <v>454774.15</v>
      </c>
      <c r="Z189" s="171">
        <v>68932657.790000007</v>
      </c>
      <c r="AA189" s="171">
        <v>11662945.59</v>
      </c>
      <c r="AB189" s="171">
        <v>776724.87</v>
      </c>
      <c r="AC189" s="171">
        <v>8274531.2599999998</v>
      </c>
      <c r="AD189" s="171">
        <v>975739.5</v>
      </c>
      <c r="AE189" s="171">
        <v>1657525.24</v>
      </c>
      <c r="AF189" s="171">
        <v>3494960.01</v>
      </c>
      <c r="AG189" s="171">
        <v>681520.76</v>
      </c>
      <c r="AH189" s="171">
        <v>1225588.8700000001</v>
      </c>
      <c r="AI189" s="171">
        <v>66985465.68</v>
      </c>
      <c r="AJ189" s="171">
        <v>1255613.28</v>
      </c>
      <c r="AK189" s="171">
        <v>283739.73</v>
      </c>
      <c r="AL189" s="171">
        <v>708195.98</v>
      </c>
      <c r="AM189" s="171">
        <v>505244.8</v>
      </c>
      <c r="AN189" s="171">
        <v>1491925.48</v>
      </c>
      <c r="AO189" s="171">
        <v>645698.14</v>
      </c>
      <c r="AP189" s="171">
        <v>790755.25</v>
      </c>
      <c r="AQ189" s="171">
        <v>1857405.98</v>
      </c>
      <c r="AR189" s="171">
        <v>771891.48</v>
      </c>
      <c r="AS189" s="171">
        <v>171743.2</v>
      </c>
      <c r="AT189" s="171">
        <v>115240.1</v>
      </c>
      <c r="AU189" s="171">
        <v>10803420.550000001</v>
      </c>
      <c r="AV189" s="171">
        <v>303407.40000000002</v>
      </c>
      <c r="AW189" s="171">
        <v>649227.30000000005</v>
      </c>
      <c r="AX189" s="171">
        <v>660749.63</v>
      </c>
      <c r="AY189" s="171">
        <v>344701.83</v>
      </c>
      <c r="AZ189" s="171">
        <v>145865.54</v>
      </c>
      <c r="BA189" s="171">
        <v>393963.32</v>
      </c>
      <c r="BB189" s="171">
        <v>32813025.489999998</v>
      </c>
      <c r="BC189" s="171">
        <v>812129.4</v>
      </c>
      <c r="BD189" s="171">
        <v>963502.27</v>
      </c>
      <c r="BE189" s="171">
        <v>1614433</v>
      </c>
      <c r="BF189" s="171">
        <v>2185881.12</v>
      </c>
      <c r="BG189" s="171">
        <v>754016.04</v>
      </c>
      <c r="BH189" s="171">
        <v>4045384.52</v>
      </c>
      <c r="BI189" s="171">
        <v>4198040.83</v>
      </c>
      <c r="BJ189" s="171">
        <v>748970.23</v>
      </c>
      <c r="BK189" s="171">
        <v>344519.81</v>
      </c>
      <c r="BL189" s="171">
        <v>328954.15000000002</v>
      </c>
      <c r="BM189" s="171">
        <v>7167274.5</v>
      </c>
      <c r="BN189" s="171">
        <v>6097198.8700000001</v>
      </c>
      <c r="BO189" s="171">
        <v>484880.7</v>
      </c>
      <c r="BP189" s="171">
        <v>733339.89</v>
      </c>
      <c r="BQ189" s="171">
        <v>738551.6</v>
      </c>
      <c r="BR189" s="171">
        <v>961877.29</v>
      </c>
      <c r="BS189" s="171">
        <v>386773.73</v>
      </c>
      <c r="BT189" s="171">
        <v>23048207.710000001</v>
      </c>
      <c r="BU189" s="171">
        <v>648921.49</v>
      </c>
      <c r="BV189" s="171">
        <v>1188594.01</v>
      </c>
      <c r="BW189" s="171">
        <v>1085934.25</v>
      </c>
      <c r="BX189" s="171">
        <v>1375263.11</v>
      </c>
      <c r="BY189" s="171">
        <v>7171415.4100000001</v>
      </c>
      <c r="BZ189" s="171">
        <v>973836.83</v>
      </c>
      <c r="CA189" s="171">
        <v>585906.17000000004</v>
      </c>
      <c r="CB189" s="171">
        <v>90300</v>
      </c>
      <c r="CC189" s="201">
        <f t="shared" si="33"/>
        <v>531405506.26000005</v>
      </c>
    </row>
    <row r="190" spans="1:81" s="109" customFormat="1" ht="25.5" customHeight="1">
      <c r="A190" s="136" t="s">
        <v>1461</v>
      </c>
      <c r="B190" s="280" t="s">
        <v>33</v>
      </c>
      <c r="C190" s="281" t="s">
        <v>34</v>
      </c>
      <c r="D190" s="282"/>
      <c r="E190" s="291"/>
      <c r="F190" s="283" t="s">
        <v>667</v>
      </c>
      <c r="G190" s="284" t="s">
        <v>668</v>
      </c>
      <c r="H190" s="192">
        <v>0</v>
      </c>
      <c r="I190" s="171">
        <v>0</v>
      </c>
      <c r="J190" s="171">
        <v>0</v>
      </c>
      <c r="K190" s="171">
        <v>0</v>
      </c>
      <c r="L190" s="171">
        <v>0</v>
      </c>
      <c r="M190" s="171">
        <v>0</v>
      </c>
      <c r="N190" s="171">
        <v>0</v>
      </c>
      <c r="O190" s="171">
        <v>0</v>
      </c>
      <c r="P190" s="171">
        <v>0</v>
      </c>
      <c r="Q190" s="171">
        <v>0</v>
      </c>
      <c r="R190" s="171">
        <v>0</v>
      </c>
      <c r="S190" s="171">
        <v>0</v>
      </c>
      <c r="T190" s="171">
        <v>0</v>
      </c>
      <c r="U190" s="171">
        <v>0</v>
      </c>
      <c r="V190" s="171">
        <v>0</v>
      </c>
      <c r="W190" s="171">
        <v>0</v>
      </c>
      <c r="X190" s="171">
        <v>0</v>
      </c>
      <c r="Y190" s="171">
        <v>0</v>
      </c>
      <c r="Z190" s="171">
        <v>0</v>
      </c>
      <c r="AA190" s="171">
        <v>0</v>
      </c>
      <c r="AB190" s="171">
        <v>0</v>
      </c>
      <c r="AC190" s="171">
        <v>0</v>
      </c>
      <c r="AD190" s="171">
        <v>0</v>
      </c>
      <c r="AE190" s="171">
        <v>0</v>
      </c>
      <c r="AF190" s="171">
        <v>0</v>
      </c>
      <c r="AG190" s="171">
        <v>0</v>
      </c>
      <c r="AH190" s="171">
        <v>2850</v>
      </c>
      <c r="AI190" s="171">
        <v>0</v>
      </c>
      <c r="AJ190" s="171">
        <v>0</v>
      </c>
      <c r="AK190" s="171">
        <v>0</v>
      </c>
      <c r="AL190" s="171">
        <v>0</v>
      </c>
      <c r="AM190" s="171">
        <v>0</v>
      </c>
      <c r="AN190" s="171">
        <v>0</v>
      </c>
      <c r="AO190" s="171">
        <v>0</v>
      </c>
      <c r="AP190" s="171">
        <v>0</v>
      </c>
      <c r="AQ190" s="171">
        <v>0</v>
      </c>
      <c r="AR190" s="171">
        <v>0</v>
      </c>
      <c r="AS190" s="171">
        <v>0</v>
      </c>
      <c r="AT190" s="171">
        <v>0</v>
      </c>
      <c r="AU190" s="171">
        <v>0</v>
      </c>
      <c r="AV190" s="171">
        <v>0</v>
      </c>
      <c r="AW190" s="171">
        <v>0</v>
      </c>
      <c r="AX190" s="171">
        <v>0</v>
      </c>
      <c r="AY190" s="171">
        <v>0</v>
      </c>
      <c r="AZ190" s="171">
        <v>0</v>
      </c>
      <c r="BA190" s="171">
        <v>0</v>
      </c>
      <c r="BB190" s="171">
        <v>0</v>
      </c>
      <c r="BC190" s="171">
        <v>0</v>
      </c>
      <c r="BD190" s="171">
        <v>0</v>
      </c>
      <c r="BE190" s="171">
        <v>0</v>
      </c>
      <c r="BF190" s="171">
        <v>3150</v>
      </c>
      <c r="BG190" s="171">
        <v>0</v>
      </c>
      <c r="BH190" s="171">
        <v>0</v>
      </c>
      <c r="BI190" s="171">
        <v>0</v>
      </c>
      <c r="BJ190" s="171">
        <v>0</v>
      </c>
      <c r="BK190" s="171">
        <v>0</v>
      </c>
      <c r="BL190" s="171">
        <v>0</v>
      </c>
      <c r="BM190" s="171">
        <v>0</v>
      </c>
      <c r="BN190" s="171">
        <v>0</v>
      </c>
      <c r="BO190" s="171">
        <v>0</v>
      </c>
      <c r="BP190" s="171">
        <v>0</v>
      </c>
      <c r="BQ190" s="171">
        <v>0</v>
      </c>
      <c r="BR190" s="171">
        <v>0</v>
      </c>
      <c r="BS190" s="171">
        <v>0</v>
      </c>
      <c r="BT190" s="171">
        <v>14390</v>
      </c>
      <c r="BU190" s="171">
        <v>1880</v>
      </c>
      <c r="BV190" s="171">
        <v>0</v>
      </c>
      <c r="BW190" s="171">
        <v>0</v>
      </c>
      <c r="BX190" s="171">
        <v>0</v>
      </c>
      <c r="BY190" s="171">
        <v>0</v>
      </c>
      <c r="BZ190" s="171">
        <v>0</v>
      </c>
      <c r="CA190" s="171">
        <v>410</v>
      </c>
      <c r="CB190" s="171">
        <v>0</v>
      </c>
      <c r="CC190" s="201">
        <f t="shared" si="33"/>
        <v>22680</v>
      </c>
    </row>
    <row r="191" spans="1:81" s="299" customFormat="1" ht="25.5" customHeight="1">
      <c r="A191" s="298"/>
      <c r="B191" s="521" t="s">
        <v>669</v>
      </c>
      <c r="C191" s="522"/>
      <c r="D191" s="522"/>
      <c r="E191" s="522"/>
      <c r="F191" s="522"/>
      <c r="G191" s="523"/>
      <c r="H191" s="194">
        <f>SUM(H188:H190)</f>
        <v>53502393.010000005</v>
      </c>
      <c r="I191" s="194">
        <f t="shared" ref="I191:BT191" si="34">SUM(I188:I190)</f>
        <v>7195075.4500000002</v>
      </c>
      <c r="J191" s="194">
        <f t="shared" si="34"/>
        <v>18764243.34</v>
      </c>
      <c r="K191" s="194">
        <f t="shared" si="34"/>
        <v>2636041.7799999998</v>
      </c>
      <c r="L191" s="194">
        <f t="shared" si="34"/>
        <v>1052108.8500000001</v>
      </c>
      <c r="M191" s="194">
        <f t="shared" si="34"/>
        <v>920014.4</v>
      </c>
      <c r="N191" s="194">
        <f t="shared" si="34"/>
        <v>124828263.38000001</v>
      </c>
      <c r="O191" s="194">
        <f t="shared" si="34"/>
        <v>7014431.7899999991</v>
      </c>
      <c r="P191" s="194">
        <f t="shared" si="34"/>
        <v>923548.99</v>
      </c>
      <c r="Q191" s="194">
        <f t="shared" si="34"/>
        <v>31187676.390000001</v>
      </c>
      <c r="R191" s="194">
        <f t="shared" si="34"/>
        <v>807139.29</v>
      </c>
      <c r="S191" s="194">
        <f t="shared" si="34"/>
        <v>2194480.85</v>
      </c>
      <c r="T191" s="194">
        <f t="shared" si="34"/>
        <v>16340851.139999999</v>
      </c>
      <c r="U191" s="194">
        <f t="shared" si="34"/>
        <v>7564977.6800000006</v>
      </c>
      <c r="V191" s="194">
        <f t="shared" si="34"/>
        <v>247217.65999999997</v>
      </c>
      <c r="W191" s="194">
        <f t="shared" si="34"/>
        <v>924255.74</v>
      </c>
      <c r="X191" s="194">
        <f t="shared" si="34"/>
        <v>1363713.96</v>
      </c>
      <c r="Y191" s="194">
        <f t="shared" si="34"/>
        <v>961326.60000000009</v>
      </c>
      <c r="Z191" s="194">
        <f t="shared" si="34"/>
        <v>69468047.400000006</v>
      </c>
      <c r="AA191" s="194">
        <f t="shared" si="34"/>
        <v>11687307.109999999</v>
      </c>
      <c r="AB191" s="194">
        <f t="shared" si="34"/>
        <v>1423752.1</v>
      </c>
      <c r="AC191" s="194">
        <f t="shared" si="34"/>
        <v>8274531.2599999998</v>
      </c>
      <c r="AD191" s="194">
        <f t="shared" si="34"/>
        <v>977439.5</v>
      </c>
      <c r="AE191" s="194">
        <f t="shared" si="34"/>
        <v>1734558.5</v>
      </c>
      <c r="AF191" s="194">
        <f t="shared" si="34"/>
        <v>3494960.01</v>
      </c>
      <c r="AG191" s="194">
        <f t="shared" si="34"/>
        <v>681520.76</v>
      </c>
      <c r="AH191" s="194">
        <f t="shared" si="34"/>
        <v>1228438.8700000001</v>
      </c>
      <c r="AI191" s="194">
        <f t="shared" si="34"/>
        <v>68101600.579999998</v>
      </c>
      <c r="AJ191" s="194">
        <f t="shared" si="34"/>
        <v>1280025.28</v>
      </c>
      <c r="AK191" s="194">
        <f t="shared" si="34"/>
        <v>721944.42999999993</v>
      </c>
      <c r="AL191" s="194">
        <f t="shared" si="34"/>
        <v>708195.98</v>
      </c>
      <c r="AM191" s="194">
        <f t="shared" si="34"/>
        <v>620884.69999999995</v>
      </c>
      <c r="AN191" s="194">
        <f t="shared" si="34"/>
        <v>1568990.8</v>
      </c>
      <c r="AO191" s="194">
        <f t="shared" si="34"/>
        <v>686820.14</v>
      </c>
      <c r="AP191" s="194">
        <f t="shared" si="34"/>
        <v>818313.99</v>
      </c>
      <c r="AQ191" s="194">
        <f t="shared" si="34"/>
        <v>1940173.91</v>
      </c>
      <c r="AR191" s="194">
        <f t="shared" si="34"/>
        <v>812916.48</v>
      </c>
      <c r="AS191" s="194">
        <f t="shared" si="34"/>
        <v>863124.53</v>
      </c>
      <c r="AT191" s="194">
        <f t="shared" si="34"/>
        <v>833650.36</v>
      </c>
      <c r="AU191" s="194">
        <f t="shared" si="34"/>
        <v>16270523</v>
      </c>
      <c r="AV191" s="194">
        <f t="shared" si="34"/>
        <v>303407.40000000002</v>
      </c>
      <c r="AW191" s="194">
        <f t="shared" si="34"/>
        <v>649227.30000000005</v>
      </c>
      <c r="AX191" s="194">
        <f t="shared" si="34"/>
        <v>660749.63</v>
      </c>
      <c r="AY191" s="194">
        <f t="shared" si="34"/>
        <v>344701.83</v>
      </c>
      <c r="AZ191" s="194">
        <f t="shared" si="34"/>
        <v>145865.54</v>
      </c>
      <c r="BA191" s="194">
        <f t="shared" si="34"/>
        <v>393963.32</v>
      </c>
      <c r="BB191" s="194">
        <f t="shared" si="34"/>
        <v>32813025.489999998</v>
      </c>
      <c r="BC191" s="194">
        <f t="shared" si="34"/>
        <v>812129.4</v>
      </c>
      <c r="BD191" s="194">
        <f t="shared" si="34"/>
        <v>991127.27</v>
      </c>
      <c r="BE191" s="194">
        <f t="shared" si="34"/>
        <v>1614433</v>
      </c>
      <c r="BF191" s="194">
        <f t="shared" si="34"/>
        <v>2189031.12</v>
      </c>
      <c r="BG191" s="194">
        <f t="shared" si="34"/>
        <v>754016.04</v>
      </c>
      <c r="BH191" s="194">
        <f t="shared" si="34"/>
        <v>6272132.1098999996</v>
      </c>
      <c r="BI191" s="194">
        <f t="shared" si="34"/>
        <v>4250070.83</v>
      </c>
      <c r="BJ191" s="194">
        <f t="shared" si="34"/>
        <v>951101.89</v>
      </c>
      <c r="BK191" s="194">
        <f t="shared" si="34"/>
        <v>375809.81</v>
      </c>
      <c r="BL191" s="194">
        <f t="shared" si="34"/>
        <v>328954.15000000002</v>
      </c>
      <c r="BM191" s="194">
        <f t="shared" si="34"/>
        <v>33120033.609999999</v>
      </c>
      <c r="BN191" s="194">
        <f t="shared" si="34"/>
        <v>13676617.76</v>
      </c>
      <c r="BO191" s="194">
        <f t="shared" si="34"/>
        <v>1123543.22</v>
      </c>
      <c r="BP191" s="194">
        <f t="shared" si="34"/>
        <v>733339.89</v>
      </c>
      <c r="BQ191" s="194">
        <f t="shared" si="34"/>
        <v>934913.77</v>
      </c>
      <c r="BR191" s="194">
        <f t="shared" si="34"/>
        <v>961877.29</v>
      </c>
      <c r="BS191" s="194">
        <f t="shared" si="34"/>
        <v>386773.73</v>
      </c>
      <c r="BT191" s="194">
        <f t="shared" si="34"/>
        <v>23814613.859999999</v>
      </c>
      <c r="BU191" s="194">
        <f t="shared" ref="BU191:CB191" si="35">SUM(BU188:BU190)</f>
        <v>650801.49</v>
      </c>
      <c r="BV191" s="194">
        <f t="shared" si="35"/>
        <v>1217408.06</v>
      </c>
      <c r="BW191" s="194">
        <f t="shared" si="35"/>
        <v>1087984.25</v>
      </c>
      <c r="BX191" s="194">
        <f t="shared" si="35"/>
        <v>1450348.7100000002</v>
      </c>
      <c r="BY191" s="194">
        <f t="shared" si="35"/>
        <v>7440546.3100000005</v>
      </c>
      <c r="BZ191" s="194">
        <f t="shared" si="35"/>
        <v>1022714.83</v>
      </c>
      <c r="CA191" s="194">
        <f t="shared" si="35"/>
        <v>586316.17000000004</v>
      </c>
      <c r="CB191" s="194">
        <f t="shared" si="35"/>
        <v>424847.48</v>
      </c>
      <c r="CC191" s="194">
        <f>SUM(CC188:CC190)</f>
        <v>615107906.54990005</v>
      </c>
    </row>
    <row r="192" spans="1:81" s="109" customFormat="1" ht="25.5" customHeight="1">
      <c r="A192" s="136" t="s">
        <v>1461</v>
      </c>
      <c r="B192" s="280" t="s">
        <v>35</v>
      </c>
      <c r="C192" s="281" t="s">
        <v>36</v>
      </c>
      <c r="D192" s="282">
        <v>51050</v>
      </c>
      <c r="E192" s="110" t="s">
        <v>670</v>
      </c>
      <c r="F192" s="283" t="s">
        <v>671</v>
      </c>
      <c r="G192" s="284" t="s">
        <v>672</v>
      </c>
      <c r="H192" s="192">
        <v>645288.86</v>
      </c>
      <c r="I192" s="171">
        <v>230908.72</v>
      </c>
      <c r="J192" s="171">
        <v>822790.69</v>
      </c>
      <c r="K192" s="171">
        <v>211331.18</v>
      </c>
      <c r="L192" s="171">
        <v>57860.71</v>
      </c>
      <c r="M192" s="171">
        <v>144835.41</v>
      </c>
      <c r="N192" s="171">
        <v>732752.7</v>
      </c>
      <c r="O192" s="171">
        <v>776649.59</v>
      </c>
      <c r="P192" s="171">
        <v>72998.27</v>
      </c>
      <c r="Q192" s="171">
        <v>300686.40000000002</v>
      </c>
      <c r="R192" s="171">
        <v>103217.37</v>
      </c>
      <c r="S192" s="171">
        <v>339024.83</v>
      </c>
      <c r="T192" s="171">
        <v>388436.35</v>
      </c>
      <c r="U192" s="171">
        <v>927699.21</v>
      </c>
      <c r="V192" s="171">
        <v>0</v>
      </c>
      <c r="W192" s="171">
        <v>104969.05</v>
      </c>
      <c r="X192" s="171">
        <v>124090.61</v>
      </c>
      <c r="Y192" s="171">
        <v>69727.41</v>
      </c>
      <c r="Z192" s="171">
        <v>1463092.09</v>
      </c>
      <c r="AA192" s="171">
        <v>172856.39</v>
      </c>
      <c r="AB192" s="171">
        <v>173973.83</v>
      </c>
      <c r="AC192" s="171">
        <v>363501.97</v>
      </c>
      <c r="AD192" s="171">
        <v>72440.44</v>
      </c>
      <c r="AE192" s="171">
        <v>106752.4</v>
      </c>
      <c r="AF192" s="171">
        <v>24005.03</v>
      </c>
      <c r="AG192" s="171">
        <v>28550.76</v>
      </c>
      <c r="AH192" s="171">
        <v>168092.6</v>
      </c>
      <c r="AI192" s="171">
        <v>1225333.6499999999</v>
      </c>
      <c r="AJ192" s="171">
        <v>194751.73</v>
      </c>
      <c r="AK192" s="171">
        <v>120562.97</v>
      </c>
      <c r="AL192" s="171">
        <v>72819.25</v>
      </c>
      <c r="AM192" s="171">
        <v>100246.69</v>
      </c>
      <c r="AN192" s="171">
        <v>134937.24</v>
      </c>
      <c r="AO192" s="171">
        <v>139369.15</v>
      </c>
      <c r="AP192" s="171">
        <v>181314.21</v>
      </c>
      <c r="AQ192" s="171">
        <v>119154.82</v>
      </c>
      <c r="AR192" s="171">
        <v>85123.21</v>
      </c>
      <c r="AS192" s="171">
        <v>83135.22</v>
      </c>
      <c r="AT192" s="171">
        <v>83381.279999999999</v>
      </c>
      <c r="AU192" s="171">
        <v>1292625.6200000001</v>
      </c>
      <c r="AV192" s="171">
        <v>34660.400000000001</v>
      </c>
      <c r="AW192" s="171">
        <v>205553.66</v>
      </c>
      <c r="AX192" s="171">
        <v>199345.41</v>
      </c>
      <c r="AY192" s="171">
        <v>103195.7</v>
      </c>
      <c r="AZ192" s="171">
        <v>25781.91</v>
      </c>
      <c r="BA192" s="171">
        <v>134207.35999999999</v>
      </c>
      <c r="BB192" s="171">
        <v>85599.87</v>
      </c>
      <c r="BC192" s="171">
        <v>194367.95</v>
      </c>
      <c r="BD192" s="171">
        <v>66407.44</v>
      </c>
      <c r="BE192" s="171">
        <v>130807.12</v>
      </c>
      <c r="BF192" s="171">
        <v>157555.35</v>
      </c>
      <c r="BG192" s="171">
        <v>121170.14</v>
      </c>
      <c r="BH192" s="171">
        <v>225820.56</v>
      </c>
      <c r="BI192" s="171">
        <v>179790.37</v>
      </c>
      <c r="BJ192" s="171">
        <v>139632.78</v>
      </c>
      <c r="BK192" s="171">
        <v>79679.73</v>
      </c>
      <c r="BL192" s="171">
        <v>24769.3</v>
      </c>
      <c r="BM192" s="171">
        <v>1449825.43</v>
      </c>
      <c r="BN192" s="171">
        <v>593592.51</v>
      </c>
      <c r="BO192" s="171">
        <v>658009.07999999996</v>
      </c>
      <c r="BP192" s="171">
        <v>67859.72</v>
      </c>
      <c r="BQ192" s="171">
        <v>373491.11</v>
      </c>
      <c r="BR192" s="171">
        <v>91390.61</v>
      </c>
      <c r="BS192" s="171">
        <v>125552.41</v>
      </c>
      <c r="BT192" s="171">
        <v>325097.63</v>
      </c>
      <c r="BU192" s="171">
        <v>43391.64</v>
      </c>
      <c r="BV192" s="171">
        <v>115009</v>
      </c>
      <c r="BW192" s="171">
        <v>172641.34</v>
      </c>
      <c r="BX192" s="171">
        <v>83597.23</v>
      </c>
      <c r="BY192" s="171">
        <v>127282</v>
      </c>
      <c r="BZ192" s="171">
        <v>93115.75</v>
      </c>
      <c r="CA192" s="171">
        <v>123483.06</v>
      </c>
      <c r="CB192" s="171">
        <v>62439.95</v>
      </c>
      <c r="CC192" s="201">
        <f>SUM(H192:CB192)</f>
        <v>19073411.429999992</v>
      </c>
    </row>
    <row r="193" spans="1:81" s="299" customFormat="1" ht="25.5" customHeight="1">
      <c r="A193" s="298"/>
      <c r="B193" s="521" t="s">
        <v>673</v>
      </c>
      <c r="C193" s="522"/>
      <c r="D193" s="522"/>
      <c r="E193" s="522"/>
      <c r="F193" s="522"/>
      <c r="G193" s="523"/>
      <c r="H193" s="194">
        <f>SUM(H192)</f>
        <v>645288.86</v>
      </c>
      <c r="I193" s="194">
        <f t="shared" ref="I193:BT193" si="36">SUM(I192)</f>
        <v>230908.72</v>
      </c>
      <c r="J193" s="194">
        <f t="shared" si="36"/>
        <v>822790.69</v>
      </c>
      <c r="K193" s="194">
        <f t="shared" si="36"/>
        <v>211331.18</v>
      </c>
      <c r="L193" s="194">
        <f t="shared" si="36"/>
        <v>57860.71</v>
      </c>
      <c r="M193" s="194">
        <f t="shared" si="36"/>
        <v>144835.41</v>
      </c>
      <c r="N193" s="194">
        <f t="shared" si="36"/>
        <v>732752.7</v>
      </c>
      <c r="O193" s="194">
        <f t="shared" si="36"/>
        <v>776649.59</v>
      </c>
      <c r="P193" s="194">
        <f t="shared" si="36"/>
        <v>72998.27</v>
      </c>
      <c r="Q193" s="194">
        <f t="shared" si="36"/>
        <v>300686.40000000002</v>
      </c>
      <c r="R193" s="194">
        <f t="shared" si="36"/>
        <v>103217.37</v>
      </c>
      <c r="S193" s="194">
        <f t="shared" si="36"/>
        <v>339024.83</v>
      </c>
      <c r="T193" s="194">
        <f t="shared" si="36"/>
        <v>388436.35</v>
      </c>
      <c r="U193" s="194">
        <f t="shared" si="36"/>
        <v>927699.21</v>
      </c>
      <c r="V193" s="194">
        <f t="shared" si="36"/>
        <v>0</v>
      </c>
      <c r="W193" s="194">
        <f t="shared" si="36"/>
        <v>104969.05</v>
      </c>
      <c r="X193" s="194">
        <f t="shared" si="36"/>
        <v>124090.61</v>
      </c>
      <c r="Y193" s="194">
        <f t="shared" si="36"/>
        <v>69727.41</v>
      </c>
      <c r="Z193" s="194">
        <f t="shared" si="36"/>
        <v>1463092.09</v>
      </c>
      <c r="AA193" s="194">
        <f t="shared" si="36"/>
        <v>172856.39</v>
      </c>
      <c r="AB193" s="194">
        <f t="shared" si="36"/>
        <v>173973.83</v>
      </c>
      <c r="AC193" s="194">
        <f t="shared" si="36"/>
        <v>363501.97</v>
      </c>
      <c r="AD193" s="194">
        <f t="shared" si="36"/>
        <v>72440.44</v>
      </c>
      <c r="AE193" s="194">
        <f t="shared" si="36"/>
        <v>106752.4</v>
      </c>
      <c r="AF193" s="194">
        <f t="shared" si="36"/>
        <v>24005.03</v>
      </c>
      <c r="AG193" s="194">
        <f t="shared" si="36"/>
        <v>28550.76</v>
      </c>
      <c r="AH193" s="194">
        <f t="shared" si="36"/>
        <v>168092.6</v>
      </c>
      <c r="AI193" s="194">
        <f t="shared" si="36"/>
        <v>1225333.6499999999</v>
      </c>
      <c r="AJ193" s="194">
        <f t="shared" si="36"/>
        <v>194751.73</v>
      </c>
      <c r="AK193" s="194">
        <f t="shared" si="36"/>
        <v>120562.97</v>
      </c>
      <c r="AL193" s="194">
        <f t="shared" si="36"/>
        <v>72819.25</v>
      </c>
      <c r="AM193" s="194">
        <f t="shared" si="36"/>
        <v>100246.69</v>
      </c>
      <c r="AN193" s="194">
        <f t="shared" si="36"/>
        <v>134937.24</v>
      </c>
      <c r="AO193" s="194">
        <f t="shared" si="36"/>
        <v>139369.15</v>
      </c>
      <c r="AP193" s="194">
        <f t="shared" si="36"/>
        <v>181314.21</v>
      </c>
      <c r="AQ193" s="194">
        <f t="shared" si="36"/>
        <v>119154.82</v>
      </c>
      <c r="AR193" s="194">
        <f t="shared" si="36"/>
        <v>85123.21</v>
      </c>
      <c r="AS193" s="194">
        <f t="shared" si="36"/>
        <v>83135.22</v>
      </c>
      <c r="AT193" s="194">
        <f t="shared" si="36"/>
        <v>83381.279999999999</v>
      </c>
      <c r="AU193" s="194">
        <f t="shared" si="36"/>
        <v>1292625.6200000001</v>
      </c>
      <c r="AV193" s="194">
        <f t="shared" si="36"/>
        <v>34660.400000000001</v>
      </c>
      <c r="AW193" s="194">
        <f t="shared" si="36"/>
        <v>205553.66</v>
      </c>
      <c r="AX193" s="194">
        <f t="shared" si="36"/>
        <v>199345.41</v>
      </c>
      <c r="AY193" s="194">
        <f t="shared" si="36"/>
        <v>103195.7</v>
      </c>
      <c r="AZ193" s="194">
        <f t="shared" si="36"/>
        <v>25781.91</v>
      </c>
      <c r="BA193" s="194">
        <f t="shared" si="36"/>
        <v>134207.35999999999</v>
      </c>
      <c r="BB193" s="194">
        <f t="shared" si="36"/>
        <v>85599.87</v>
      </c>
      <c r="BC193" s="194">
        <f t="shared" si="36"/>
        <v>194367.95</v>
      </c>
      <c r="BD193" s="194">
        <f t="shared" si="36"/>
        <v>66407.44</v>
      </c>
      <c r="BE193" s="194">
        <f t="shared" si="36"/>
        <v>130807.12</v>
      </c>
      <c r="BF193" s="194">
        <f t="shared" si="36"/>
        <v>157555.35</v>
      </c>
      <c r="BG193" s="194">
        <f t="shared" si="36"/>
        <v>121170.14</v>
      </c>
      <c r="BH193" s="194">
        <f t="shared" si="36"/>
        <v>225820.56</v>
      </c>
      <c r="BI193" s="194">
        <f t="shared" si="36"/>
        <v>179790.37</v>
      </c>
      <c r="BJ193" s="194">
        <f t="shared" si="36"/>
        <v>139632.78</v>
      </c>
      <c r="BK193" s="194">
        <f t="shared" si="36"/>
        <v>79679.73</v>
      </c>
      <c r="BL193" s="194">
        <f t="shared" si="36"/>
        <v>24769.3</v>
      </c>
      <c r="BM193" s="194">
        <f t="shared" si="36"/>
        <v>1449825.43</v>
      </c>
      <c r="BN193" s="194">
        <f t="shared" si="36"/>
        <v>593592.51</v>
      </c>
      <c r="BO193" s="194">
        <f t="shared" si="36"/>
        <v>658009.07999999996</v>
      </c>
      <c r="BP193" s="194">
        <f t="shared" si="36"/>
        <v>67859.72</v>
      </c>
      <c r="BQ193" s="194">
        <f t="shared" si="36"/>
        <v>373491.11</v>
      </c>
      <c r="BR193" s="194">
        <f t="shared" si="36"/>
        <v>91390.61</v>
      </c>
      <c r="BS193" s="194">
        <f t="shared" si="36"/>
        <v>125552.41</v>
      </c>
      <c r="BT193" s="194">
        <f t="shared" si="36"/>
        <v>325097.63</v>
      </c>
      <c r="BU193" s="194">
        <f t="shared" ref="BU193:CB193" si="37">SUM(BU192)</f>
        <v>43391.64</v>
      </c>
      <c r="BV193" s="194">
        <f t="shared" si="37"/>
        <v>115009</v>
      </c>
      <c r="BW193" s="194">
        <f t="shared" si="37"/>
        <v>172641.34</v>
      </c>
      <c r="BX193" s="194">
        <f t="shared" si="37"/>
        <v>83597.23</v>
      </c>
      <c r="BY193" s="194">
        <f t="shared" si="37"/>
        <v>127282</v>
      </c>
      <c r="BZ193" s="194">
        <f t="shared" si="37"/>
        <v>93115.75</v>
      </c>
      <c r="CA193" s="194">
        <f t="shared" si="37"/>
        <v>123483.06</v>
      </c>
      <c r="CB193" s="194">
        <f t="shared" si="37"/>
        <v>62439.95</v>
      </c>
      <c r="CC193" s="194">
        <f>SUM(CC192)</f>
        <v>19073411.429999992</v>
      </c>
    </row>
    <row r="194" spans="1:81" s="109" customFormat="1" ht="25.5" customHeight="1">
      <c r="A194" s="136" t="s">
        <v>1461</v>
      </c>
      <c r="B194" s="280" t="s">
        <v>37</v>
      </c>
      <c r="C194" s="281" t="s">
        <v>38</v>
      </c>
      <c r="D194" s="282">
        <v>51040</v>
      </c>
      <c r="E194" s="291" t="s">
        <v>674</v>
      </c>
      <c r="F194" s="283" t="s">
        <v>675</v>
      </c>
      <c r="G194" s="284" t="s">
        <v>676</v>
      </c>
      <c r="H194" s="192">
        <v>40762934.32</v>
      </c>
      <c r="I194" s="171">
        <v>5926668.6799999997</v>
      </c>
      <c r="J194" s="171">
        <v>6182232.1699999999</v>
      </c>
      <c r="K194" s="171">
        <v>3853295.69</v>
      </c>
      <c r="L194" s="171">
        <v>3102571.77</v>
      </c>
      <c r="M194" s="171">
        <v>1362292.6</v>
      </c>
      <c r="N194" s="171">
        <v>62239883.920000002</v>
      </c>
      <c r="O194" s="171">
        <v>2976001.33</v>
      </c>
      <c r="P194" s="171">
        <v>1148873</v>
      </c>
      <c r="Q194" s="171">
        <v>18614719.469999999</v>
      </c>
      <c r="R194" s="171">
        <v>1127578.58</v>
      </c>
      <c r="S194" s="171">
        <v>998492.2</v>
      </c>
      <c r="T194" s="171">
        <v>5886359.5999999996</v>
      </c>
      <c r="U194" s="171">
        <v>5897352.3200000003</v>
      </c>
      <c r="V194" s="171">
        <v>387602</v>
      </c>
      <c r="W194" s="171">
        <v>3014593.61</v>
      </c>
      <c r="X194" s="171">
        <v>1140734.3999999999</v>
      </c>
      <c r="Y194" s="171">
        <v>417966</v>
      </c>
      <c r="Z194" s="171">
        <v>55719507.57</v>
      </c>
      <c r="AA194" s="171">
        <v>2505897.4</v>
      </c>
      <c r="AB194" s="171">
        <v>1493990</v>
      </c>
      <c r="AC194" s="171">
        <v>6179197.6200000001</v>
      </c>
      <c r="AD194" s="171">
        <v>1267029</v>
      </c>
      <c r="AE194" s="171">
        <v>1658410</v>
      </c>
      <c r="AF194" s="171">
        <v>2824574.2</v>
      </c>
      <c r="AG194" s="171">
        <v>1070860.6200000001</v>
      </c>
      <c r="AH194" s="171">
        <v>2149789.8199999998</v>
      </c>
      <c r="AI194" s="171">
        <v>46290779.329999998</v>
      </c>
      <c r="AJ194" s="171">
        <v>1822707.39</v>
      </c>
      <c r="AK194" s="171">
        <v>1071898.5</v>
      </c>
      <c r="AL194" s="171">
        <v>2090126.06</v>
      </c>
      <c r="AM194" s="171">
        <v>861134.25</v>
      </c>
      <c r="AN194" s="171">
        <v>2768565.9</v>
      </c>
      <c r="AO194" s="171">
        <v>1770933.8</v>
      </c>
      <c r="AP194" s="171">
        <v>1420921.07</v>
      </c>
      <c r="AQ194" s="171">
        <v>2561462.7999999998</v>
      </c>
      <c r="AR194" s="171">
        <v>993452.5</v>
      </c>
      <c r="AS194" s="171">
        <v>1115142.5</v>
      </c>
      <c r="AT194" s="171">
        <v>1490532.75</v>
      </c>
      <c r="AU194" s="171">
        <v>27398379.890000001</v>
      </c>
      <c r="AV194" s="171">
        <v>1572757.56</v>
      </c>
      <c r="AW194" s="171">
        <v>790433.9</v>
      </c>
      <c r="AX194" s="171">
        <v>935133.5</v>
      </c>
      <c r="AY194" s="171">
        <v>847443</v>
      </c>
      <c r="AZ194" s="171">
        <v>284726.90000000002</v>
      </c>
      <c r="BA194" s="171">
        <v>582329.5</v>
      </c>
      <c r="BB194" s="171">
        <v>21418174.530000001</v>
      </c>
      <c r="BC194" s="171">
        <v>1888667</v>
      </c>
      <c r="BD194" s="171">
        <v>434445</v>
      </c>
      <c r="BE194" s="171">
        <v>1423408.06</v>
      </c>
      <c r="BF194" s="171">
        <v>2271612.98</v>
      </c>
      <c r="BG194" s="171">
        <v>1467767.54</v>
      </c>
      <c r="BH194" s="171">
        <v>1867330</v>
      </c>
      <c r="BI194" s="171">
        <v>2058469.35</v>
      </c>
      <c r="BJ194" s="171">
        <v>1161347.5</v>
      </c>
      <c r="BK194" s="171">
        <v>488811.9</v>
      </c>
      <c r="BL194" s="171">
        <v>509441</v>
      </c>
      <c r="BM194" s="171">
        <v>21649370.66</v>
      </c>
      <c r="BN194" s="171">
        <v>4896358</v>
      </c>
      <c r="BO194" s="171">
        <v>1381332.22</v>
      </c>
      <c r="BP194" s="171">
        <v>1088392.8999999999</v>
      </c>
      <c r="BQ194" s="171">
        <v>1238805.5</v>
      </c>
      <c r="BR194" s="171">
        <v>1707741.36</v>
      </c>
      <c r="BS194" s="171">
        <v>826606.3</v>
      </c>
      <c r="BT194" s="171">
        <v>19821618.98</v>
      </c>
      <c r="BU194" s="171">
        <v>534749.49</v>
      </c>
      <c r="BV194" s="171">
        <v>466212.4</v>
      </c>
      <c r="BW194" s="171">
        <v>2133109.29</v>
      </c>
      <c r="BX194" s="171">
        <v>1736244.87</v>
      </c>
      <c r="BY194" s="171">
        <v>4384370.5999999996</v>
      </c>
      <c r="BZ194" s="171">
        <v>1143047.28</v>
      </c>
      <c r="CA194" s="171">
        <v>726549.7</v>
      </c>
      <c r="CB194" s="171">
        <v>967208.8</v>
      </c>
      <c r="CC194" s="201">
        <f>SUM(H194:CB194)</f>
        <v>436269462.19999999</v>
      </c>
    </row>
    <row r="195" spans="1:81" s="299" customFormat="1" ht="25.5" customHeight="1">
      <c r="A195" s="298"/>
      <c r="B195" s="521" t="s">
        <v>677</v>
      </c>
      <c r="C195" s="522"/>
      <c r="D195" s="522"/>
      <c r="E195" s="522"/>
      <c r="F195" s="522"/>
      <c r="G195" s="523"/>
      <c r="H195" s="194">
        <f>SUM(H194)</f>
        <v>40762934.32</v>
      </c>
      <c r="I195" s="194">
        <f t="shared" ref="I195:BT195" si="38">SUM(I194)</f>
        <v>5926668.6799999997</v>
      </c>
      <c r="J195" s="194">
        <f t="shared" si="38"/>
        <v>6182232.1699999999</v>
      </c>
      <c r="K195" s="194">
        <f t="shared" si="38"/>
        <v>3853295.69</v>
      </c>
      <c r="L195" s="194">
        <f t="shared" si="38"/>
        <v>3102571.77</v>
      </c>
      <c r="M195" s="194">
        <f t="shared" si="38"/>
        <v>1362292.6</v>
      </c>
      <c r="N195" s="194">
        <f t="shared" si="38"/>
        <v>62239883.920000002</v>
      </c>
      <c r="O195" s="194">
        <f t="shared" si="38"/>
        <v>2976001.33</v>
      </c>
      <c r="P195" s="194">
        <f t="shared" si="38"/>
        <v>1148873</v>
      </c>
      <c r="Q195" s="194">
        <f t="shared" si="38"/>
        <v>18614719.469999999</v>
      </c>
      <c r="R195" s="194">
        <f t="shared" si="38"/>
        <v>1127578.58</v>
      </c>
      <c r="S195" s="194">
        <f t="shared" si="38"/>
        <v>998492.2</v>
      </c>
      <c r="T195" s="194">
        <f t="shared" si="38"/>
        <v>5886359.5999999996</v>
      </c>
      <c r="U195" s="194">
        <f t="shared" si="38"/>
        <v>5897352.3200000003</v>
      </c>
      <c r="V195" s="194">
        <f t="shared" si="38"/>
        <v>387602</v>
      </c>
      <c r="W195" s="194">
        <f t="shared" si="38"/>
        <v>3014593.61</v>
      </c>
      <c r="X195" s="194">
        <f t="shared" si="38"/>
        <v>1140734.3999999999</v>
      </c>
      <c r="Y195" s="194">
        <f t="shared" si="38"/>
        <v>417966</v>
      </c>
      <c r="Z195" s="194">
        <f t="shared" si="38"/>
        <v>55719507.57</v>
      </c>
      <c r="AA195" s="194">
        <f t="shared" si="38"/>
        <v>2505897.4</v>
      </c>
      <c r="AB195" s="194">
        <f t="shared" si="38"/>
        <v>1493990</v>
      </c>
      <c r="AC195" s="194">
        <f t="shared" si="38"/>
        <v>6179197.6200000001</v>
      </c>
      <c r="AD195" s="194">
        <f t="shared" si="38"/>
        <v>1267029</v>
      </c>
      <c r="AE195" s="194">
        <f t="shared" si="38"/>
        <v>1658410</v>
      </c>
      <c r="AF195" s="194">
        <f t="shared" si="38"/>
        <v>2824574.2</v>
      </c>
      <c r="AG195" s="194">
        <f t="shared" si="38"/>
        <v>1070860.6200000001</v>
      </c>
      <c r="AH195" s="194">
        <f t="shared" si="38"/>
        <v>2149789.8199999998</v>
      </c>
      <c r="AI195" s="194">
        <f t="shared" si="38"/>
        <v>46290779.329999998</v>
      </c>
      <c r="AJ195" s="194">
        <f t="shared" si="38"/>
        <v>1822707.39</v>
      </c>
      <c r="AK195" s="194">
        <f t="shared" si="38"/>
        <v>1071898.5</v>
      </c>
      <c r="AL195" s="194">
        <f t="shared" si="38"/>
        <v>2090126.06</v>
      </c>
      <c r="AM195" s="194">
        <f t="shared" si="38"/>
        <v>861134.25</v>
      </c>
      <c r="AN195" s="194">
        <f t="shared" si="38"/>
        <v>2768565.9</v>
      </c>
      <c r="AO195" s="194">
        <f t="shared" si="38"/>
        <v>1770933.8</v>
      </c>
      <c r="AP195" s="194">
        <f t="shared" si="38"/>
        <v>1420921.07</v>
      </c>
      <c r="AQ195" s="194">
        <f t="shared" si="38"/>
        <v>2561462.7999999998</v>
      </c>
      <c r="AR195" s="194">
        <f t="shared" si="38"/>
        <v>993452.5</v>
      </c>
      <c r="AS195" s="194">
        <f t="shared" si="38"/>
        <v>1115142.5</v>
      </c>
      <c r="AT195" s="194">
        <f t="shared" si="38"/>
        <v>1490532.75</v>
      </c>
      <c r="AU195" s="194">
        <f t="shared" si="38"/>
        <v>27398379.890000001</v>
      </c>
      <c r="AV195" s="194">
        <f t="shared" si="38"/>
        <v>1572757.56</v>
      </c>
      <c r="AW195" s="194">
        <f t="shared" si="38"/>
        <v>790433.9</v>
      </c>
      <c r="AX195" s="194">
        <f t="shared" si="38"/>
        <v>935133.5</v>
      </c>
      <c r="AY195" s="194">
        <f t="shared" si="38"/>
        <v>847443</v>
      </c>
      <c r="AZ195" s="194">
        <f t="shared" si="38"/>
        <v>284726.90000000002</v>
      </c>
      <c r="BA195" s="194">
        <f t="shared" si="38"/>
        <v>582329.5</v>
      </c>
      <c r="BB195" s="194">
        <f t="shared" si="38"/>
        <v>21418174.530000001</v>
      </c>
      <c r="BC195" s="194">
        <f t="shared" si="38"/>
        <v>1888667</v>
      </c>
      <c r="BD195" s="194">
        <f t="shared" si="38"/>
        <v>434445</v>
      </c>
      <c r="BE195" s="194">
        <f t="shared" si="38"/>
        <v>1423408.06</v>
      </c>
      <c r="BF195" s="194">
        <f t="shared" si="38"/>
        <v>2271612.98</v>
      </c>
      <c r="BG195" s="194">
        <f t="shared" si="38"/>
        <v>1467767.54</v>
      </c>
      <c r="BH195" s="194">
        <f t="shared" si="38"/>
        <v>1867330</v>
      </c>
      <c r="BI195" s="194">
        <f t="shared" si="38"/>
        <v>2058469.35</v>
      </c>
      <c r="BJ195" s="194">
        <f t="shared" si="38"/>
        <v>1161347.5</v>
      </c>
      <c r="BK195" s="194">
        <f t="shared" si="38"/>
        <v>488811.9</v>
      </c>
      <c r="BL195" s="194">
        <f t="shared" si="38"/>
        <v>509441</v>
      </c>
      <c r="BM195" s="194">
        <f t="shared" si="38"/>
        <v>21649370.66</v>
      </c>
      <c r="BN195" s="194">
        <f t="shared" si="38"/>
        <v>4896358</v>
      </c>
      <c r="BO195" s="194">
        <f t="shared" si="38"/>
        <v>1381332.22</v>
      </c>
      <c r="BP195" s="194">
        <f t="shared" si="38"/>
        <v>1088392.8999999999</v>
      </c>
      <c r="BQ195" s="194">
        <f t="shared" si="38"/>
        <v>1238805.5</v>
      </c>
      <c r="BR195" s="194">
        <f t="shared" si="38"/>
        <v>1707741.36</v>
      </c>
      <c r="BS195" s="194">
        <f t="shared" si="38"/>
        <v>826606.3</v>
      </c>
      <c r="BT195" s="194">
        <f t="shared" si="38"/>
        <v>19821618.98</v>
      </c>
      <c r="BU195" s="194">
        <f t="shared" ref="BU195:CB195" si="39">SUM(BU194)</f>
        <v>534749.49</v>
      </c>
      <c r="BV195" s="194">
        <f t="shared" si="39"/>
        <v>466212.4</v>
      </c>
      <c r="BW195" s="194">
        <f t="shared" si="39"/>
        <v>2133109.29</v>
      </c>
      <c r="BX195" s="194">
        <f t="shared" si="39"/>
        <v>1736244.87</v>
      </c>
      <c r="BY195" s="194">
        <f t="shared" si="39"/>
        <v>4384370.5999999996</v>
      </c>
      <c r="BZ195" s="194">
        <f t="shared" si="39"/>
        <v>1143047.28</v>
      </c>
      <c r="CA195" s="194">
        <f t="shared" si="39"/>
        <v>726549.7</v>
      </c>
      <c r="CB195" s="194">
        <f t="shared" si="39"/>
        <v>967208.8</v>
      </c>
      <c r="CC195" s="194">
        <f>SUM(CC194)</f>
        <v>436269462.19999999</v>
      </c>
    </row>
    <row r="196" spans="1:81" s="109" customFormat="1" ht="25.5" customHeight="1">
      <c r="A196" s="136" t="s">
        <v>1462</v>
      </c>
      <c r="B196" s="280" t="s">
        <v>39</v>
      </c>
      <c r="C196" s="281" t="s">
        <v>40</v>
      </c>
      <c r="D196" s="282">
        <v>52010</v>
      </c>
      <c r="E196" s="110" t="s">
        <v>678</v>
      </c>
      <c r="F196" s="283" t="s">
        <v>679</v>
      </c>
      <c r="G196" s="284" t="s">
        <v>680</v>
      </c>
      <c r="H196" s="192">
        <v>124956277.75</v>
      </c>
      <c r="I196" s="171">
        <v>38422962.829999998</v>
      </c>
      <c r="J196" s="171">
        <v>43027316.57</v>
      </c>
      <c r="K196" s="171">
        <v>24007107.09</v>
      </c>
      <c r="L196" s="171">
        <v>16874892.579999998</v>
      </c>
      <c r="M196" s="171">
        <v>7226828.1900000004</v>
      </c>
      <c r="N196" s="171">
        <v>229519598.53</v>
      </c>
      <c r="O196" s="171">
        <v>28678350.879999999</v>
      </c>
      <c r="P196" s="171">
        <v>11461523.34</v>
      </c>
      <c r="Q196" s="171">
        <v>74278665.629999995</v>
      </c>
      <c r="R196" s="171">
        <v>10486651.49</v>
      </c>
      <c r="S196" s="171">
        <v>23629974.670000002</v>
      </c>
      <c r="T196" s="171">
        <v>47202185.68</v>
      </c>
      <c r="U196" s="171">
        <v>40712513.899999999</v>
      </c>
      <c r="V196" s="171">
        <v>5157760</v>
      </c>
      <c r="W196" s="171">
        <v>20478942.940000001</v>
      </c>
      <c r="X196" s="171">
        <v>16387830.970000001</v>
      </c>
      <c r="Y196" s="171">
        <v>6623490</v>
      </c>
      <c r="Z196" s="171">
        <v>150151808.55000001</v>
      </c>
      <c r="AA196" s="171">
        <v>38391277.520000003</v>
      </c>
      <c r="AB196" s="171">
        <v>20914062.899999999</v>
      </c>
      <c r="AC196" s="171">
        <v>47047473.18</v>
      </c>
      <c r="AD196" s="171">
        <v>14395093.23</v>
      </c>
      <c r="AE196" s="171">
        <v>23917663.489999998</v>
      </c>
      <c r="AF196" s="171">
        <v>15638040</v>
      </c>
      <c r="AG196" s="171">
        <v>8133998.6699999999</v>
      </c>
      <c r="AH196" s="171">
        <v>6590293.3300000001</v>
      </c>
      <c r="AI196" s="171">
        <v>192637693.53</v>
      </c>
      <c r="AJ196" s="171">
        <v>10867755.92</v>
      </c>
      <c r="AK196" s="171">
        <v>9588671.9399999995</v>
      </c>
      <c r="AL196" s="171">
        <v>10218230.970000001</v>
      </c>
      <c r="AM196" s="171">
        <v>9866499.6799999997</v>
      </c>
      <c r="AN196" s="171">
        <v>14716461.289999999</v>
      </c>
      <c r="AO196" s="171">
        <v>11926584.199999999</v>
      </c>
      <c r="AP196" s="171">
        <v>10867500</v>
      </c>
      <c r="AQ196" s="171">
        <v>17686270</v>
      </c>
      <c r="AR196" s="171">
        <v>8704873.8699999992</v>
      </c>
      <c r="AS196" s="171">
        <v>10996396.130000001</v>
      </c>
      <c r="AT196" s="171">
        <v>10436910.75</v>
      </c>
      <c r="AU196" s="171">
        <v>78686006.230000004</v>
      </c>
      <c r="AV196" s="171">
        <v>8658937.4199999999</v>
      </c>
      <c r="AW196" s="171">
        <v>12878782.26</v>
      </c>
      <c r="AX196" s="171">
        <v>11661220.32</v>
      </c>
      <c r="AY196" s="171">
        <v>12023206</v>
      </c>
      <c r="AZ196" s="171">
        <v>3192682.26</v>
      </c>
      <c r="BA196" s="171">
        <v>5169971.6100000003</v>
      </c>
      <c r="BB196" s="171">
        <v>154685405.09999999</v>
      </c>
      <c r="BC196" s="171">
        <v>12289980.640000001</v>
      </c>
      <c r="BD196" s="171">
        <v>16671787.74</v>
      </c>
      <c r="BE196" s="171">
        <v>25148724.690000001</v>
      </c>
      <c r="BF196" s="171">
        <v>27373917.149999999</v>
      </c>
      <c r="BG196" s="171">
        <v>18367782.300000001</v>
      </c>
      <c r="BH196" s="171">
        <v>27472370.190000001</v>
      </c>
      <c r="BI196" s="171">
        <v>28344276.559999999</v>
      </c>
      <c r="BJ196" s="171">
        <v>12573011</v>
      </c>
      <c r="BK196" s="171">
        <v>6389131.5</v>
      </c>
      <c r="BL196" s="171">
        <v>4852332.58</v>
      </c>
      <c r="BM196" s="171">
        <v>124821424.2</v>
      </c>
      <c r="BN196" s="171">
        <v>42956166.520000003</v>
      </c>
      <c r="BO196" s="171">
        <v>14657526.619999999</v>
      </c>
      <c r="BP196" s="171">
        <v>11495576.91</v>
      </c>
      <c r="BQ196" s="171">
        <v>16732934.52</v>
      </c>
      <c r="BR196" s="171">
        <v>20359164.350000001</v>
      </c>
      <c r="BS196" s="171">
        <v>10322979.35</v>
      </c>
      <c r="BT196" s="171">
        <v>78877924.090000004</v>
      </c>
      <c r="BU196" s="171">
        <v>9951812.5800000001</v>
      </c>
      <c r="BV196" s="171">
        <v>10654909.68</v>
      </c>
      <c r="BW196" s="171">
        <v>19352025.789999999</v>
      </c>
      <c r="BX196" s="171">
        <v>20015818.23</v>
      </c>
      <c r="BY196" s="171">
        <v>34742187.259999998</v>
      </c>
      <c r="BZ196" s="171">
        <v>12430943.880000001</v>
      </c>
      <c r="CA196" s="171">
        <v>5206570</v>
      </c>
      <c r="CB196" s="171">
        <v>5771702.2599999998</v>
      </c>
      <c r="CC196" s="201">
        <f t="shared" ref="CC196:CC260" si="40">SUM(H196:CB196)</f>
        <v>2317615623.98</v>
      </c>
    </row>
    <row r="197" spans="1:81" s="109" customFormat="1" ht="25.5" customHeight="1">
      <c r="A197" s="136" t="s">
        <v>1462</v>
      </c>
      <c r="B197" s="280" t="s">
        <v>39</v>
      </c>
      <c r="C197" s="281" t="s">
        <v>40</v>
      </c>
      <c r="D197" s="282">
        <v>52010</v>
      </c>
      <c r="E197" s="110" t="s">
        <v>678</v>
      </c>
      <c r="F197" s="283" t="s">
        <v>681</v>
      </c>
      <c r="G197" s="284" t="s">
        <v>682</v>
      </c>
      <c r="H197" s="192">
        <v>10401550</v>
      </c>
      <c r="I197" s="171">
        <v>235700</v>
      </c>
      <c r="J197" s="171">
        <v>668882.32999999996</v>
      </c>
      <c r="K197" s="171">
        <v>516610</v>
      </c>
      <c r="L197" s="171">
        <v>859050</v>
      </c>
      <c r="M197" s="171">
        <v>327450</v>
      </c>
      <c r="N197" s="171">
        <v>10080079.189999999</v>
      </c>
      <c r="O197" s="171">
        <v>3818686.12</v>
      </c>
      <c r="P197" s="171">
        <v>546730</v>
      </c>
      <c r="Q197" s="171">
        <v>1740290</v>
      </c>
      <c r="R197" s="171">
        <v>1666266.66</v>
      </c>
      <c r="S197" s="171">
        <v>2012339.39</v>
      </c>
      <c r="T197" s="171">
        <v>2096360.65</v>
      </c>
      <c r="U197" s="171">
        <v>3724010</v>
      </c>
      <c r="V197" s="171">
        <v>77250</v>
      </c>
      <c r="W197" s="171">
        <v>2227838.71</v>
      </c>
      <c r="X197" s="171">
        <v>688110</v>
      </c>
      <c r="Y197" s="171">
        <v>121060</v>
      </c>
      <c r="Z197" s="171">
        <v>8628824</v>
      </c>
      <c r="AA197" s="171">
        <v>1440824.2</v>
      </c>
      <c r="AB197" s="171">
        <v>954930</v>
      </c>
      <c r="AC197" s="171">
        <v>1434200</v>
      </c>
      <c r="AD197" s="171">
        <v>701308.33</v>
      </c>
      <c r="AE197" s="171">
        <v>1460050</v>
      </c>
      <c r="AF197" s="171">
        <v>643750</v>
      </c>
      <c r="AG197" s="171">
        <v>68700</v>
      </c>
      <c r="AH197" s="171">
        <v>0</v>
      </c>
      <c r="AI197" s="171">
        <v>12881715</v>
      </c>
      <c r="AJ197" s="171">
        <v>3899846</v>
      </c>
      <c r="AK197" s="171">
        <v>820450</v>
      </c>
      <c r="AL197" s="171">
        <v>487650</v>
      </c>
      <c r="AM197" s="171">
        <v>620202.57999999996</v>
      </c>
      <c r="AN197" s="171">
        <v>831000</v>
      </c>
      <c r="AO197" s="171">
        <v>570330</v>
      </c>
      <c r="AP197" s="171">
        <v>832569</v>
      </c>
      <c r="AQ197" s="171">
        <v>506300</v>
      </c>
      <c r="AR197" s="171">
        <v>528550</v>
      </c>
      <c r="AS197" s="171">
        <v>303200</v>
      </c>
      <c r="AT197" s="171">
        <v>813270</v>
      </c>
      <c r="AU197" s="171">
        <v>8931829.4299999997</v>
      </c>
      <c r="AV197" s="171">
        <v>5201444.84</v>
      </c>
      <c r="AW197" s="171">
        <v>619650</v>
      </c>
      <c r="AX197" s="171">
        <v>364804.52</v>
      </c>
      <c r="AY197" s="171">
        <v>379650</v>
      </c>
      <c r="AZ197" s="171">
        <v>244960</v>
      </c>
      <c r="BA197" s="171">
        <v>558300</v>
      </c>
      <c r="BB197" s="171">
        <v>0</v>
      </c>
      <c r="BC197" s="171">
        <v>0</v>
      </c>
      <c r="BD197" s="171">
        <v>482100</v>
      </c>
      <c r="BE197" s="171">
        <v>0</v>
      </c>
      <c r="BF197" s="171">
        <v>929250</v>
      </c>
      <c r="BG197" s="171">
        <v>0</v>
      </c>
      <c r="BH197" s="171">
        <v>1270190</v>
      </c>
      <c r="BI197" s="171">
        <v>0</v>
      </c>
      <c r="BJ197" s="171">
        <v>325949</v>
      </c>
      <c r="BK197" s="171">
        <v>367602.5</v>
      </c>
      <c r="BL197" s="171">
        <v>0</v>
      </c>
      <c r="BM197" s="171">
        <v>12627030.16</v>
      </c>
      <c r="BN197" s="171">
        <v>2024210</v>
      </c>
      <c r="BO197" s="171">
        <v>552572.27</v>
      </c>
      <c r="BP197" s="171">
        <v>0</v>
      </c>
      <c r="BQ197" s="171">
        <v>0</v>
      </c>
      <c r="BR197" s="171">
        <v>336070</v>
      </c>
      <c r="BS197" s="171">
        <v>0</v>
      </c>
      <c r="BT197" s="171">
        <v>5190719.1500000004</v>
      </c>
      <c r="BU197" s="171">
        <v>1003710.97</v>
      </c>
      <c r="BV197" s="171">
        <v>475180</v>
      </c>
      <c r="BW197" s="171">
        <v>149000</v>
      </c>
      <c r="BX197" s="171">
        <v>775930</v>
      </c>
      <c r="BY197" s="171">
        <v>2125352.3199999998</v>
      </c>
      <c r="BZ197" s="171">
        <v>309520</v>
      </c>
      <c r="CA197" s="171">
        <v>113200</v>
      </c>
      <c r="CB197" s="171">
        <v>0</v>
      </c>
      <c r="CC197" s="201">
        <f t="shared" si="40"/>
        <v>125594157.31999999</v>
      </c>
    </row>
    <row r="198" spans="1:81" s="109" customFormat="1" ht="25.5" customHeight="1">
      <c r="A198" s="136" t="s">
        <v>1462</v>
      </c>
      <c r="B198" s="280" t="s">
        <v>39</v>
      </c>
      <c r="C198" s="281" t="s">
        <v>40</v>
      </c>
      <c r="D198" s="282">
        <v>52010</v>
      </c>
      <c r="E198" s="110" t="s">
        <v>678</v>
      </c>
      <c r="F198" s="283" t="s">
        <v>683</v>
      </c>
      <c r="G198" s="284" t="s">
        <v>1581</v>
      </c>
      <c r="H198" s="192">
        <v>50000</v>
      </c>
      <c r="I198" s="171">
        <v>0</v>
      </c>
      <c r="J198" s="171">
        <v>0</v>
      </c>
      <c r="K198" s="171">
        <v>0</v>
      </c>
      <c r="L198" s="171">
        <v>0</v>
      </c>
      <c r="M198" s="171">
        <v>0</v>
      </c>
      <c r="N198" s="171">
        <v>40000</v>
      </c>
      <c r="O198" s="171">
        <v>0</v>
      </c>
      <c r="P198" s="171">
        <v>0</v>
      </c>
      <c r="Q198" s="171">
        <v>50000</v>
      </c>
      <c r="R198" s="171">
        <v>0</v>
      </c>
      <c r="S198" s="171">
        <v>17500</v>
      </c>
      <c r="T198" s="171">
        <v>516782.3</v>
      </c>
      <c r="U198" s="171">
        <v>0</v>
      </c>
      <c r="V198" s="171">
        <v>0</v>
      </c>
      <c r="W198" s="171">
        <v>0</v>
      </c>
      <c r="X198" s="171">
        <v>0</v>
      </c>
      <c r="Y198" s="171">
        <v>84000</v>
      </c>
      <c r="Z198" s="171">
        <v>145000</v>
      </c>
      <c r="AA198" s="171">
        <v>29700</v>
      </c>
      <c r="AB198" s="171">
        <v>0</v>
      </c>
      <c r="AC198" s="171">
        <v>50000</v>
      </c>
      <c r="AD198" s="171">
        <v>112000</v>
      </c>
      <c r="AE198" s="171">
        <v>0</v>
      </c>
      <c r="AF198" s="171">
        <v>0</v>
      </c>
      <c r="AG198" s="171">
        <v>0</v>
      </c>
      <c r="AH198" s="171">
        <v>0</v>
      </c>
      <c r="AI198" s="171">
        <v>50000</v>
      </c>
      <c r="AJ198" s="171">
        <v>0</v>
      </c>
      <c r="AK198" s="171">
        <v>0</v>
      </c>
      <c r="AL198" s="171">
        <v>0</v>
      </c>
      <c r="AM198" s="171">
        <v>0</v>
      </c>
      <c r="AN198" s="171">
        <v>0</v>
      </c>
      <c r="AO198" s="171">
        <v>0</v>
      </c>
      <c r="AP198" s="171">
        <v>0</v>
      </c>
      <c r="AQ198" s="171">
        <v>0</v>
      </c>
      <c r="AR198" s="171">
        <v>0</v>
      </c>
      <c r="AS198" s="171">
        <v>0</v>
      </c>
      <c r="AT198" s="171">
        <v>0</v>
      </c>
      <c r="AU198" s="171">
        <v>50000</v>
      </c>
      <c r="AV198" s="171">
        <v>0</v>
      </c>
      <c r="AW198" s="171">
        <v>0</v>
      </c>
      <c r="AX198" s="171">
        <v>0</v>
      </c>
      <c r="AY198" s="171">
        <v>0</v>
      </c>
      <c r="AZ198" s="171">
        <v>0</v>
      </c>
      <c r="BA198" s="171">
        <v>0</v>
      </c>
      <c r="BB198" s="171">
        <v>50000</v>
      </c>
      <c r="BC198" s="171">
        <v>0</v>
      </c>
      <c r="BD198" s="171">
        <v>0</v>
      </c>
      <c r="BE198" s="171">
        <v>0</v>
      </c>
      <c r="BF198" s="171">
        <v>0</v>
      </c>
      <c r="BG198" s="171">
        <v>0</v>
      </c>
      <c r="BH198" s="171">
        <v>0</v>
      </c>
      <c r="BI198" s="171">
        <v>0</v>
      </c>
      <c r="BJ198" s="171">
        <v>0</v>
      </c>
      <c r="BK198" s="171">
        <v>0</v>
      </c>
      <c r="BL198" s="171">
        <v>0</v>
      </c>
      <c r="BM198" s="171">
        <v>50000</v>
      </c>
      <c r="BN198" s="171">
        <v>0</v>
      </c>
      <c r="BO198" s="171">
        <v>0</v>
      </c>
      <c r="BP198" s="171">
        <v>0</v>
      </c>
      <c r="BQ198" s="171">
        <v>0</v>
      </c>
      <c r="BR198" s="171">
        <v>0</v>
      </c>
      <c r="BS198" s="171">
        <v>0</v>
      </c>
      <c r="BT198" s="171">
        <v>51000</v>
      </c>
      <c r="BU198" s="171">
        <v>0</v>
      </c>
      <c r="BV198" s="171">
        <v>0</v>
      </c>
      <c r="BW198" s="171">
        <v>0</v>
      </c>
      <c r="BX198" s="171">
        <v>0</v>
      </c>
      <c r="BY198" s="171">
        <v>0</v>
      </c>
      <c r="BZ198" s="171">
        <v>0</v>
      </c>
      <c r="CA198" s="171">
        <v>0</v>
      </c>
      <c r="CB198" s="171">
        <v>0</v>
      </c>
      <c r="CC198" s="201">
        <f t="shared" si="40"/>
        <v>1345982.3</v>
      </c>
    </row>
    <row r="199" spans="1:81" s="109" customFormat="1" ht="25.5" customHeight="1">
      <c r="A199" s="136" t="s">
        <v>1462</v>
      </c>
      <c r="B199" s="280" t="s">
        <v>39</v>
      </c>
      <c r="C199" s="281" t="s">
        <v>40</v>
      </c>
      <c r="D199" s="282">
        <v>52010</v>
      </c>
      <c r="E199" s="110" t="s">
        <v>678</v>
      </c>
      <c r="F199" s="283" t="s">
        <v>684</v>
      </c>
      <c r="G199" s="284" t="s">
        <v>685</v>
      </c>
      <c r="H199" s="192">
        <v>6554331.8300000001</v>
      </c>
      <c r="I199" s="171">
        <v>1526000</v>
      </c>
      <c r="J199" s="171">
        <v>1529865.8</v>
      </c>
      <c r="K199" s="171">
        <v>0</v>
      </c>
      <c r="L199" s="171">
        <v>658000</v>
      </c>
      <c r="M199" s="171">
        <v>80500</v>
      </c>
      <c r="N199" s="171">
        <v>8278693.8700000001</v>
      </c>
      <c r="O199" s="171">
        <v>1246500</v>
      </c>
      <c r="P199" s="171">
        <v>430500</v>
      </c>
      <c r="Q199" s="171">
        <v>2152150</v>
      </c>
      <c r="R199" s="171">
        <v>476000</v>
      </c>
      <c r="S199" s="171">
        <v>885500</v>
      </c>
      <c r="T199" s="171">
        <v>1852439.47</v>
      </c>
      <c r="U199" s="171">
        <v>1662500</v>
      </c>
      <c r="V199" s="171">
        <v>0</v>
      </c>
      <c r="W199" s="171">
        <v>1011600</v>
      </c>
      <c r="X199" s="171">
        <v>567000</v>
      </c>
      <c r="Y199" s="171">
        <v>119000</v>
      </c>
      <c r="Z199" s="171">
        <v>7310677.4199999999</v>
      </c>
      <c r="AA199" s="171">
        <v>1174841.3799999999</v>
      </c>
      <c r="AB199" s="171">
        <v>1137612.8999999999</v>
      </c>
      <c r="AC199" s="171">
        <v>1799000</v>
      </c>
      <c r="AD199" s="171">
        <v>824483.33</v>
      </c>
      <c r="AE199" s="171">
        <v>1061900</v>
      </c>
      <c r="AF199" s="171">
        <v>511000</v>
      </c>
      <c r="AG199" s="171">
        <v>56000</v>
      </c>
      <c r="AH199" s="171">
        <v>115500</v>
      </c>
      <c r="AI199" s="171">
        <v>8560078.8800000008</v>
      </c>
      <c r="AJ199" s="171">
        <v>590583.87</v>
      </c>
      <c r="AK199" s="171">
        <v>444500</v>
      </c>
      <c r="AL199" s="171">
        <v>487200</v>
      </c>
      <c r="AM199" s="171">
        <v>521500</v>
      </c>
      <c r="AN199" s="171">
        <v>646935.48</v>
      </c>
      <c r="AO199" s="171">
        <v>0</v>
      </c>
      <c r="AP199" s="171">
        <v>448000</v>
      </c>
      <c r="AQ199" s="171">
        <v>735000</v>
      </c>
      <c r="AR199" s="171">
        <v>262500</v>
      </c>
      <c r="AS199" s="171">
        <v>136748.39000000001</v>
      </c>
      <c r="AT199" s="171">
        <v>533842.53</v>
      </c>
      <c r="AU199" s="171">
        <v>4634222.03</v>
      </c>
      <c r="AV199" s="171">
        <v>507612.9</v>
      </c>
      <c r="AW199" s="171">
        <v>521500</v>
      </c>
      <c r="AX199" s="171">
        <v>633870</v>
      </c>
      <c r="AY199" s="171">
        <v>525000</v>
      </c>
      <c r="AZ199" s="171">
        <v>98000</v>
      </c>
      <c r="BA199" s="171">
        <v>217000</v>
      </c>
      <c r="BB199" s="171">
        <v>7010995.2699999996</v>
      </c>
      <c r="BC199" s="171">
        <v>266000</v>
      </c>
      <c r="BD199" s="171">
        <v>812000</v>
      </c>
      <c r="BE199" s="171">
        <v>351000</v>
      </c>
      <c r="BF199" s="171">
        <v>1123500</v>
      </c>
      <c r="BG199" s="171">
        <v>928536.08</v>
      </c>
      <c r="BH199" s="171">
        <v>1163500</v>
      </c>
      <c r="BI199" s="171">
        <v>1031145.16</v>
      </c>
      <c r="BJ199" s="171">
        <v>557200</v>
      </c>
      <c r="BK199" s="171">
        <v>325500</v>
      </c>
      <c r="BL199" s="171">
        <v>98000</v>
      </c>
      <c r="BM199" s="171">
        <v>6239405.6500000004</v>
      </c>
      <c r="BN199" s="171">
        <v>0</v>
      </c>
      <c r="BO199" s="171">
        <v>624755</v>
      </c>
      <c r="BP199" s="171">
        <v>729516.67</v>
      </c>
      <c r="BQ199" s="171">
        <v>889000</v>
      </c>
      <c r="BR199" s="171">
        <v>934500</v>
      </c>
      <c r="BS199" s="171">
        <v>487967.74</v>
      </c>
      <c r="BT199" s="171">
        <v>3713345.7</v>
      </c>
      <c r="BU199" s="171">
        <v>518000</v>
      </c>
      <c r="BV199" s="171">
        <v>441000</v>
      </c>
      <c r="BW199" s="171">
        <v>553000</v>
      </c>
      <c r="BX199" s="171">
        <v>649983.87</v>
      </c>
      <c r="BY199" s="171">
        <v>1233810.3400000001</v>
      </c>
      <c r="BZ199" s="171">
        <v>511000</v>
      </c>
      <c r="CA199" s="171">
        <v>80500</v>
      </c>
      <c r="CB199" s="171">
        <v>63000</v>
      </c>
      <c r="CC199" s="201">
        <f t="shared" si="40"/>
        <v>94861851.560000002</v>
      </c>
    </row>
    <row r="200" spans="1:81" s="109" customFormat="1" ht="25.5" customHeight="1">
      <c r="A200" s="136" t="s">
        <v>1462</v>
      </c>
      <c r="B200" s="280" t="s">
        <v>39</v>
      </c>
      <c r="C200" s="281" t="s">
        <v>40</v>
      </c>
      <c r="D200" s="282">
        <v>52010</v>
      </c>
      <c r="E200" s="110" t="s">
        <v>678</v>
      </c>
      <c r="F200" s="283" t="s">
        <v>686</v>
      </c>
      <c r="G200" s="284" t="s">
        <v>687</v>
      </c>
      <c r="H200" s="192">
        <v>793422.58</v>
      </c>
      <c r="I200" s="171">
        <v>99000</v>
      </c>
      <c r="J200" s="171">
        <v>50000</v>
      </c>
      <c r="K200" s="171">
        <v>1222500</v>
      </c>
      <c r="L200" s="171">
        <v>99000</v>
      </c>
      <c r="M200" s="171">
        <v>49500</v>
      </c>
      <c r="N200" s="171">
        <v>1782000</v>
      </c>
      <c r="O200" s="171">
        <v>0</v>
      </c>
      <c r="P200" s="171">
        <v>0</v>
      </c>
      <c r="Q200" s="171">
        <v>99000</v>
      </c>
      <c r="R200" s="171">
        <v>56000</v>
      </c>
      <c r="S200" s="171">
        <v>211000</v>
      </c>
      <c r="T200" s="171">
        <v>0</v>
      </c>
      <c r="U200" s="171">
        <v>247500</v>
      </c>
      <c r="V200" s="171">
        <v>182000</v>
      </c>
      <c r="W200" s="171">
        <v>0</v>
      </c>
      <c r="X200" s="171">
        <v>0</v>
      </c>
      <c r="Y200" s="171">
        <v>0</v>
      </c>
      <c r="Z200" s="171">
        <v>1879500</v>
      </c>
      <c r="AA200" s="171">
        <v>89100</v>
      </c>
      <c r="AB200" s="171">
        <v>99000</v>
      </c>
      <c r="AC200" s="171">
        <v>99000</v>
      </c>
      <c r="AD200" s="171">
        <v>0</v>
      </c>
      <c r="AE200" s="171">
        <v>89100</v>
      </c>
      <c r="AF200" s="171">
        <v>0</v>
      </c>
      <c r="AG200" s="171">
        <v>0</v>
      </c>
      <c r="AH200" s="171">
        <v>0</v>
      </c>
      <c r="AI200" s="171">
        <v>752400</v>
      </c>
      <c r="AJ200" s="171">
        <v>0</v>
      </c>
      <c r="AK200" s="171">
        <v>28000</v>
      </c>
      <c r="AL200" s="171">
        <v>0</v>
      </c>
      <c r="AM200" s="171">
        <v>0</v>
      </c>
      <c r="AN200" s="171">
        <v>0</v>
      </c>
      <c r="AO200" s="171">
        <v>516712.9</v>
      </c>
      <c r="AP200" s="171">
        <v>49500</v>
      </c>
      <c r="AQ200" s="171">
        <v>49500</v>
      </c>
      <c r="AR200" s="171">
        <v>0</v>
      </c>
      <c r="AS200" s="171">
        <v>0</v>
      </c>
      <c r="AT200" s="171">
        <v>0</v>
      </c>
      <c r="AU200" s="171">
        <v>99000</v>
      </c>
      <c r="AV200" s="171">
        <v>0</v>
      </c>
      <c r="AW200" s="171">
        <v>0</v>
      </c>
      <c r="AX200" s="171">
        <v>0</v>
      </c>
      <c r="AY200" s="171">
        <v>0</v>
      </c>
      <c r="AZ200" s="171">
        <v>0</v>
      </c>
      <c r="BA200" s="171">
        <v>0</v>
      </c>
      <c r="BB200" s="171">
        <v>908628.57</v>
      </c>
      <c r="BC200" s="171">
        <v>56000</v>
      </c>
      <c r="BD200" s="171">
        <v>49500</v>
      </c>
      <c r="BE200" s="171">
        <v>1132870.97</v>
      </c>
      <c r="BF200" s="171">
        <v>394000</v>
      </c>
      <c r="BG200" s="171">
        <v>0</v>
      </c>
      <c r="BH200" s="171">
        <v>133500</v>
      </c>
      <c r="BI200" s="171">
        <v>49500</v>
      </c>
      <c r="BJ200" s="171">
        <v>39600</v>
      </c>
      <c r="BK200" s="171">
        <v>49500</v>
      </c>
      <c r="BL200" s="171">
        <v>49500</v>
      </c>
      <c r="BM200" s="171">
        <v>544500</v>
      </c>
      <c r="BN200" s="171">
        <v>1632400</v>
      </c>
      <c r="BO200" s="171">
        <v>0</v>
      </c>
      <c r="BP200" s="171">
        <v>0</v>
      </c>
      <c r="BQ200" s="171">
        <v>84159.9</v>
      </c>
      <c r="BR200" s="171">
        <v>0</v>
      </c>
      <c r="BS200" s="171">
        <v>56000</v>
      </c>
      <c r="BT200" s="171">
        <v>197896.77</v>
      </c>
      <c r="BU200" s="171">
        <v>0</v>
      </c>
      <c r="BV200" s="171">
        <v>0</v>
      </c>
      <c r="BW200" s="171">
        <v>49500</v>
      </c>
      <c r="BX200" s="171">
        <v>0</v>
      </c>
      <c r="BY200" s="171">
        <v>99000</v>
      </c>
      <c r="BZ200" s="171">
        <v>0</v>
      </c>
      <c r="CA200" s="171">
        <v>0</v>
      </c>
      <c r="CB200" s="171">
        <v>0</v>
      </c>
      <c r="CC200" s="201">
        <f t="shared" si="40"/>
        <v>14167791.690000001</v>
      </c>
    </row>
    <row r="201" spans="1:81" s="109" customFormat="1" ht="25.5" customHeight="1">
      <c r="A201" s="136" t="s">
        <v>1462</v>
      </c>
      <c r="B201" s="280" t="s">
        <v>39</v>
      </c>
      <c r="C201" s="281" t="s">
        <v>40</v>
      </c>
      <c r="D201" s="282">
        <v>52010</v>
      </c>
      <c r="E201" s="110" t="s">
        <v>678</v>
      </c>
      <c r="F201" s="283" t="s">
        <v>688</v>
      </c>
      <c r="G201" s="284" t="s">
        <v>689</v>
      </c>
      <c r="H201" s="192">
        <v>0</v>
      </c>
      <c r="I201" s="192">
        <v>0</v>
      </c>
      <c r="J201" s="192">
        <v>37161.25</v>
      </c>
      <c r="K201" s="192">
        <v>0</v>
      </c>
      <c r="L201" s="192">
        <v>0</v>
      </c>
      <c r="M201" s="192">
        <v>0</v>
      </c>
      <c r="N201" s="192">
        <v>194572.49</v>
      </c>
      <c r="O201" s="192">
        <v>301500</v>
      </c>
      <c r="P201" s="192">
        <v>0</v>
      </c>
      <c r="Q201" s="192">
        <v>14230.76</v>
      </c>
      <c r="R201" s="192">
        <v>0</v>
      </c>
      <c r="S201" s="192">
        <v>22599.77</v>
      </c>
      <c r="T201" s="192">
        <v>0</v>
      </c>
      <c r="U201" s="192">
        <v>60827.5</v>
      </c>
      <c r="V201" s="192">
        <v>0</v>
      </c>
      <c r="W201" s="192">
        <v>353.37</v>
      </c>
      <c r="X201" s="192">
        <v>0</v>
      </c>
      <c r="Y201" s="192">
        <v>0</v>
      </c>
      <c r="Z201" s="192">
        <v>112900.75</v>
      </c>
      <c r="AA201" s="192">
        <v>0</v>
      </c>
      <c r="AB201" s="192">
        <v>8646.35</v>
      </c>
      <c r="AC201" s="192">
        <v>18828.599999999999</v>
      </c>
      <c r="AD201" s="192">
        <v>0</v>
      </c>
      <c r="AE201" s="192">
        <v>0</v>
      </c>
      <c r="AF201" s="192">
        <v>0</v>
      </c>
      <c r="AG201" s="192">
        <v>0</v>
      </c>
      <c r="AH201" s="192">
        <v>0</v>
      </c>
      <c r="AI201" s="192">
        <v>148195.19</v>
      </c>
      <c r="AJ201" s="192">
        <v>0</v>
      </c>
      <c r="AK201" s="192">
        <v>0</v>
      </c>
      <c r="AL201" s="192">
        <v>0</v>
      </c>
      <c r="AM201" s="192">
        <v>0</v>
      </c>
      <c r="AN201" s="192">
        <v>0</v>
      </c>
      <c r="AO201" s="192">
        <v>0</v>
      </c>
      <c r="AP201" s="192">
        <v>11031.55</v>
      </c>
      <c r="AQ201" s="192">
        <v>17334.55</v>
      </c>
      <c r="AR201" s="192">
        <v>0</v>
      </c>
      <c r="AS201" s="192">
        <v>0</v>
      </c>
      <c r="AT201" s="192">
        <v>0</v>
      </c>
      <c r="AU201" s="192">
        <v>34928.400000000001</v>
      </c>
      <c r="AV201" s="192">
        <v>0</v>
      </c>
      <c r="AW201" s="192">
        <v>0</v>
      </c>
      <c r="AX201" s="192">
        <v>0</v>
      </c>
      <c r="AY201" s="192">
        <v>28000</v>
      </c>
      <c r="AZ201" s="192">
        <v>0</v>
      </c>
      <c r="BA201" s="192">
        <v>0</v>
      </c>
      <c r="BB201" s="192">
        <v>182423.75</v>
      </c>
      <c r="BC201" s="192">
        <v>0</v>
      </c>
      <c r="BD201" s="192">
        <v>0</v>
      </c>
      <c r="BE201" s="192">
        <v>44853.5</v>
      </c>
      <c r="BF201" s="192">
        <v>0</v>
      </c>
      <c r="BG201" s="192">
        <v>0</v>
      </c>
      <c r="BH201" s="192">
        <v>0</v>
      </c>
      <c r="BI201" s="192">
        <v>11418.85</v>
      </c>
      <c r="BJ201" s="192">
        <v>0</v>
      </c>
      <c r="BK201" s="192">
        <v>0</v>
      </c>
      <c r="BL201" s="192">
        <v>0</v>
      </c>
      <c r="BM201" s="192">
        <v>71935.7</v>
      </c>
      <c r="BN201" s="192">
        <v>14000</v>
      </c>
      <c r="BO201" s="192">
        <v>0</v>
      </c>
      <c r="BP201" s="192">
        <v>0</v>
      </c>
      <c r="BQ201" s="192">
        <v>639.6</v>
      </c>
      <c r="BR201" s="192">
        <v>0</v>
      </c>
      <c r="BS201" s="192">
        <v>0</v>
      </c>
      <c r="BT201" s="192">
        <v>62171.03</v>
      </c>
      <c r="BU201" s="192">
        <v>0</v>
      </c>
      <c r="BV201" s="192">
        <v>0</v>
      </c>
      <c r="BW201" s="192">
        <v>9394.36</v>
      </c>
      <c r="BX201" s="192">
        <v>9249.36</v>
      </c>
      <c r="BY201" s="192">
        <v>22361.25</v>
      </c>
      <c r="BZ201" s="192">
        <v>0</v>
      </c>
      <c r="CA201" s="192">
        <v>0</v>
      </c>
      <c r="CB201" s="192">
        <v>28000</v>
      </c>
      <c r="CC201" s="201">
        <f t="shared" si="40"/>
        <v>1467557.9300000006</v>
      </c>
    </row>
    <row r="202" spans="1:81" s="109" customFormat="1" ht="25.5" customHeight="1">
      <c r="A202" s="136" t="s">
        <v>1462</v>
      </c>
      <c r="B202" s="280" t="s">
        <v>39</v>
      </c>
      <c r="C202" s="281" t="s">
        <v>40</v>
      </c>
      <c r="D202" s="282">
        <v>52010</v>
      </c>
      <c r="E202" s="110" t="s">
        <v>678</v>
      </c>
      <c r="F202" s="283" t="s">
        <v>690</v>
      </c>
      <c r="G202" s="284" t="s">
        <v>691</v>
      </c>
      <c r="H202" s="192">
        <v>0</v>
      </c>
      <c r="I202" s="171">
        <v>0</v>
      </c>
      <c r="J202" s="171">
        <v>0</v>
      </c>
      <c r="K202" s="171">
        <v>0</v>
      </c>
      <c r="L202" s="171">
        <v>0</v>
      </c>
      <c r="M202" s="171">
        <v>0</v>
      </c>
      <c r="N202" s="171">
        <v>3734.4</v>
      </c>
      <c r="O202" s="171">
        <v>0</v>
      </c>
      <c r="P202" s="171">
        <v>0</v>
      </c>
      <c r="Q202" s="171">
        <v>0</v>
      </c>
      <c r="R202" s="171">
        <v>0</v>
      </c>
      <c r="S202" s="171">
        <v>0</v>
      </c>
      <c r="T202" s="171">
        <v>0</v>
      </c>
      <c r="U202" s="171">
        <v>3935.58</v>
      </c>
      <c r="V202" s="171">
        <v>0</v>
      </c>
      <c r="W202" s="171">
        <v>0</v>
      </c>
      <c r="X202" s="171">
        <v>0</v>
      </c>
      <c r="Y202" s="171">
        <v>0</v>
      </c>
      <c r="Z202" s="171">
        <v>54549.599999999999</v>
      </c>
      <c r="AA202" s="171">
        <v>0</v>
      </c>
      <c r="AB202" s="171">
        <v>0</v>
      </c>
      <c r="AC202" s="171">
        <v>0</v>
      </c>
      <c r="AD202" s="171">
        <v>0</v>
      </c>
      <c r="AE202" s="171">
        <v>0</v>
      </c>
      <c r="AF202" s="171">
        <v>0</v>
      </c>
      <c r="AG202" s="171">
        <v>0</v>
      </c>
      <c r="AH202" s="171">
        <v>0</v>
      </c>
      <c r="AI202" s="171">
        <v>15858</v>
      </c>
      <c r="AJ202" s="171">
        <v>11592.55</v>
      </c>
      <c r="AK202" s="171">
        <v>0</v>
      </c>
      <c r="AL202" s="171">
        <v>0</v>
      </c>
      <c r="AM202" s="171">
        <v>0</v>
      </c>
      <c r="AN202" s="171">
        <v>0</v>
      </c>
      <c r="AO202" s="171">
        <v>0</v>
      </c>
      <c r="AP202" s="171">
        <v>0</v>
      </c>
      <c r="AQ202" s="171">
        <v>0</v>
      </c>
      <c r="AR202" s="171">
        <v>0</v>
      </c>
      <c r="AS202" s="171">
        <v>0</v>
      </c>
      <c r="AT202" s="171">
        <v>0</v>
      </c>
      <c r="AU202" s="171">
        <v>24647.1</v>
      </c>
      <c r="AV202" s="171">
        <v>0</v>
      </c>
      <c r="AW202" s="171">
        <v>0</v>
      </c>
      <c r="AX202" s="171">
        <v>0</v>
      </c>
      <c r="AY202" s="171">
        <v>0</v>
      </c>
      <c r="AZ202" s="171">
        <v>0</v>
      </c>
      <c r="BA202" s="171">
        <v>0</v>
      </c>
      <c r="BB202" s="171">
        <v>0</v>
      </c>
      <c r="BC202" s="171">
        <v>0</v>
      </c>
      <c r="BD202" s="171">
        <v>0</v>
      </c>
      <c r="BE202" s="171">
        <v>0</v>
      </c>
      <c r="BF202" s="171">
        <v>0</v>
      </c>
      <c r="BG202" s="171">
        <v>0</v>
      </c>
      <c r="BH202" s="171">
        <v>0</v>
      </c>
      <c r="BI202" s="171">
        <v>0</v>
      </c>
      <c r="BJ202" s="171">
        <v>0</v>
      </c>
      <c r="BK202" s="171">
        <v>0</v>
      </c>
      <c r="BL202" s="171">
        <v>0</v>
      </c>
      <c r="BM202" s="171">
        <v>0</v>
      </c>
      <c r="BN202" s="171">
        <v>0</v>
      </c>
      <c r="BO202" s="171">
        <v>0</v>
      </c>
      <c r="BP202" s="171">
        <v>0</v>
      </c>
      <c r="BQ202" s="171">
        <v>0</v>
      </c>
      <c r="BR202" s="171">
        <v>0</v>
      </c>
      <c r="BS202" s="171">
        <v>0</v>
      </c>
      <c r="BT202" s="171">
        <v>0</v>
      </c>
      <c r="BU202" s="171">
        <v>0</v>
      </c>
      <c r="BV202" s="171">
        <v>0</v>
      </c>
      <c r="BW202" s="171">
        <v>0</v>
      </c>
      <c r="BX202" s="171">
        <v>0</v>
      </c>
      <c r="BY202" s="171">
        <v>0</v>
      </c>
      <c r="BZ202" s="171">
        <v>0</v>
      </c>
      <c r="CA202" s="171">
        <v>0</v>
      </c>
      <c r="CB202" s="171">
        <v>0</v>
      </c>
      <c r="CC202" s="201">
        <f t="shared" si="40"/>
        <v>114317.23000000001</v>
      </c>
    </row>
    <row r="203" spans="1:81" s="109" customFormat="1" ht="25.5" customHeight="1">
      <c r="A203" s="136" t="s">
        <v>1462</v>
      </c>
      <c r="B203" s="280" t="s">
        <v>39</v>
      </c>
      <c r="C203" s="281" t="s">
        <v>40</v>
      </c>
      <c r="D203" s="282">
        <v>52010</v>
      </c>
      <c r="E203" s="110" t="s">
        <v>678</v>
      </c>
      <c r="F203" s="283" t="s">
        <v>692</v>
      </c>
      <c r="G203" s="284" t="s">
        <v>693</v>
      </c>
      <c r="H203" s="192">
        <v>93124.9</v>
      </c>
      <c r="I203" s="192">
        <v>6303</v>
      </c>
      <c r="J203" s="192">
        <v>0</v>
      </c>
      <c r="K203" s="192">
        <v>17647.8</v>
      </c>
      <c r="L203" s="192">
        <v>4201.6000000000004</v>
      </c>
      <c r="M203" s="192">
        <v>0</v>
      </c>
      <c r="N203" s="192">
        <v>0</v>
      </c>
      <c r="O203" s="192">
        <v>0</v>
      </c>
      <c r="P203" s="192">
        <v>0</v>
      </c>
      <c r="Q203" s="192">
        <v>0</v>
      </c>
      <c r="R203" s="192">
        <v>18626.2</v>
      </c>
      <c r="S203" s="192">
        <v>0</v>
      </c>
      <c r="T203" s="192">
        <v>0</v>
      </c>
      <c r="U203" s="192">
        <v>0</v>
      </c>
      <c r="V203" s="192">
        <v>0</v>
      </c>
      <c r="W203" s="192">
        <v>3361.6</v>
      </c>
      <c r="X203" s="192">
        <v>0</v>
      </c>
      <c r="Y203" s="192">
        <v>0</v>
      </c>
      <c r="Z203" s="192">
        <v>13446.4</v>
      </c>
      <c r="AA203" s="192">
        <v>0</v>
      </c>
      <c r="AB203" s="192">
        <v>11765.6</v>
      </c>
      <c r="AC203" s="192">
        <v>6674.2</v>
      </c>
      <c r="AD203" s="192">
        <v>0</v>
      </c>
      <c r="AE203" s="192">
        <v>4107.2</v>
      </c>
      <c r="AF203" s="192">
        <v>0</v>
      </c>
      <c r="AG203" s="192">
        <v>0</v>
      </c>
      <c r="AH203" s="192">
        <v>0</v>
      </c>
      <c r="AI203" s="192">
        <v>39682</v>
      </c>
      <c r="AJ203" s="192">
        <v>3593.8</v>
      </c>
      <c r="AK203" s="192">
        <v>9149.6</v>
      </c>
      <c r="AL203" s="192">
        <v>0</v>
      </c>
      <c r="AM203" s="192">
        <v>0</v>
      </c>
      <c r="AN203" s="192">
        <v>11203.2</v>
      </c>
      <c r="AO203" s="192">
        <v>0</v>
      </c>
      <c r="AP203" s="192">
        <v>0</v>
      </c>
      <c r="AQ203" s="192">
        <v>0</v>
      </c>
      <c r="AR203" s="192">
        <v>0</v>
      </c>
      <c r="AS203" s="192">
        <v>0</v>
      </c>
      <c r="AT203" s="192">
        <v>5042.3999999999996</v>
      </c>
      <c r="AU203" s="192">
        <v>22874</v>
      </c>
      <c r="AV203" s="192">
        <v>0</v>
      </c>
      <c r="AW203" s="192">
        <v>0</v>
      </c>
      <c r="AX203" s="192">
        <v>4202</v>
      </c>
      <c r="AY203" s="192">
        <v>0</v>
      </c>
      <c r="AZ203" s="192">
        <v>2521.1999999999998</v>
      </c>
      <c r="BA203" s="192">
        <v>0</v>
      </c>
      <c r="BB203" s="192">
        <v>12835</v>
      </c>
      <c r="BC203" s="192">
        <v>0</v>
      </c>
      <c r="BD203" s="192">
        <v>0</v>
      </c>
      <c r="BE203" s="192">
        <v>0</v>
      </c>
      <c r="BF203" s="192">
        <v>0</v>
      </c>
      <c r="BG203" s="192">
        <v>0</v>
      </c>
      <c r="BH203" s="192">
        <v>0</v>
      </c>
      <c r="BI203" s="192">
        <v>0</v>
      </c>
      <c r="BJ203" s="192">
        <v>0</v>
      </c>
      <c r="BK203" s="192">
        <v>0</v>
      </c>
      <c r="BL203" s="192">
        <v>0</v>
      </c>
      <c r="BM203" s="192">
        <v>63488</v>
      </c>
      <c r="BN203" s="192">
        <v>10165.950000000001</v>
      </c>
      <c r="BO203" s="192">
        <v>0</v>
      </c>
      <c r="BP203" s="192">
        <v>0</v>
      </c>
      <c r="BQ203" s="192">
        <v>0</v>
      </c>
      <c r="BR203" s="192">
        <v>0</v>
      </c>
      <c r="BS203" s="192">
        <v>0</v>
      </c>
      <c r="BT203" s="192">
        <v>0</v>
      </c>
      <c r="BU203" s="192">
        <v>0</v>
      </c>
      <c r="BV203" s="192">
        <v>0</v>
      </c>
      <c r="BW203" s="192">
        <v>0</v>
      </c>
      <c r="BX203" s="192">
        <v>0</v>
      </c>
      <c r="BY203" s="192">
        <v>4202</v>
      </c>
      <c r="BZ203" s="192">
        <v>0</v>
      </c>
      <c r="CA203" s="192">
        <v>0</v>
      </c>
      <c r="CB203" s="192">
        <v>0</v>
      </c>
      <c r="CC203" s="201">
        <f t="shared" si="40"/>
        <v>368217.65</v>
      </c>
    </row>
    <row r="204" spans="1:81" s="109" customFormat="1" ht="25.5" customHeight="1">
      <c r="A204" s="136" t="s">
        <v>1462</v>
      </c>
      <c r="B204" s="280" t="s">
        <v>39</v>
      </c>
      <c r="C204" s="281" t="s">
        <v>40</v>
      </c>
      <c r="D204" s="282">
        <v>52010</v>
      </c>
      <c r="E204" s="110" t="s">
        <v>678</v>
      </c>
      <c r="F204" s="283" t="s">
        <v>694</v>
      </c>
      <c r="G204" s="284" t="s">
        <v>695</v>
      </c>
      <c r="H204" s="192">
        <v>2101</v>
      </c>
      <c r="I204" s="192">
        <v>3781.8</v>
      </c>
      <c r="J204" s="192">
        <v>0</v>
      </c>
      <c r="K204" s="192">
        <v>0</v>
      </c>
      <c r="L204" s="192">
        <v>0</v>
      </c>
      <c r="M204" s="192">
        <v>0</v>
      </c>
      <c r="N204" s="192">
        <v>18299.2</v>
      </c>
      <c r="O204" s="192">
        <v>0</v>
      </c>
      <c r="P204" s="192">
        <v>0</v>
      </c>
      <c r="Q204" s="192">
        <v>4202</v>
      </c>
      <c r="R204" s="192">
        <v>6769</v>
      </c>
      <c r="S204" s="192">
        <v>0</v>
      </c>
      <c r="T204" s="192">
        <v>0</v>
      </c>
      <c r="U204" s="192">
        <v>2053.6</v>
      </c>
      <c r="V204" s="192">
        <v>0</v>
      </c>
      <c r="W204" s="192">
        <v>0</v>
      </c>
      <c r="X204" s="192">
        <v>0</v>
      </c>
      <c r="Y204" s="192">
        <v>0</v>
      </c>
      <c r="Z204" s="192">
        <v>8404</v>
      </c>
      <c r="AA204" s="192">
        <v>0</v>
      </c>
      <c r="AB204" s="192">
        <v>7468.8</v>
      </c>
      <c r="AC204" s="192">
        <v>0</v>
      </c>
      <c r="AD204" s="192">
        <v>2567</v>
      </c>
      <c r="AE204" s="192">
        <v>0</v>
      </c>
      <c r="AF204" s="192">
        <v>0</v>
      </c>
      <c r="AG204" s="192">
        <v>0</v>
      </c>
      <c r="AH204" s="192">
        <v>0</v>
      </c>
      <c r="AI204" s="192">
        <v>8404</v>
      </c>
      <c r="AJ204" s="192">
        <v>0</v>
      </c>
      <c r="AK204" s="192">
        <v>7655.2</v>
      </c>
      <c r="AL204" s="192">
        <v>2101</v>
      </c>
      <c r="AM204" s="192">
        <v>0</v>
      </c>
      <c r="AN204" s="192">
        <v>0</v>
      </c>
      <c r="AO204" s="192">
        <v>0</v>
      </c>
      <c r="AP204" s="192">
        <v>0</v>
      </c>
      <c r="AQ204" s="192">
        <v>2101</v>
      </c>
      <c r="AR204" s="192">
        <v>13811.6</v>
      </c>
      <c r="AS204" s="192">
        <v>0</v>
      </c>
      <c r="AT204" s="192">
        <v>3361.6</v>
      </c>
      <c r="AU204" s="192">
        <v>30540</v>
      </c>
      <c r="AV204" s="192">
        <v>0</v>
      </c>
      <c r="AW204" s="192">
        <v>0</v>
      </c>
      <c r="AX204" s="192">
        <v>0</v>
      </c>
      <c r="AY204" s="192">
        <v>0</v>
      </c>
      <c r="AZ204" s="192">
        <v>0</v>
      </c>
      <c r="BA204" s="192">
        <v>0</v>
      </c>
      <c r="BB204" s="192">
        <v>0</v>
      </c>
      <c r="BC204" s="192">
        <v>0</v>
      </c>
      <c r="BD204" s="192">
        <v>0</v>
      </c>
      <c r="BE204" s="192">
        <v>0</v>
      </c>
      <c r="BF204" s="192">
        <v>0</v>
      </c>
      <c r="BG204" s="192">
        <v>0</v>
      </c>
      <c r="BH204" s="192">
        <v>0</v>
      </c>
      <c r="BI204" s="192">
        <v>5134</v>
      </c>
      <c r="BJ204" s="192">
        <v>0</v>
      </c>
      <c r="BK204" s="192">
        <v>0</v>
      </c>
      <c r="BL204" s="192">
        <v>0</v>
      </c>
      <c r="BM204" s="192">
        <v>0</v>
      </c>
      <c r="BN204" s="192">
        <v>0</v>
      </c>
      <c r="BO204" s="192">
        <v>0</v>
      </c>
      <c r="BP204" s="192">
        <v>0</v>
      </c>
      <c r="BQ204" s="192">
        <v>0</v>
      </c>
      <c r="BR204" s="192">
        <v>0</v>
      </c>
      <c r="BS204" s="192">
        <v>0</v>
      </c>
      <c r="BT204" s="192">
        <v>0</v>
      </c>
      <c r="BU204" s="192">
        <v>0</v>
      </c>
      <c r="BV204" s="192">
        <v>0</v>
      </c>
      <c r="BW204" s="192">
        <v>0</v>
      </c>
      <c r="BX204" s="192">
        <v>0</v>
      </c>
      <c r="BY204" s="192">
        <v>0</v>
      </c>
      <c r="BZ204" s="192">
        <v>0</v>
      </c>
      <c r="CA204" s="192">
        <v>0</v>
      </c>
      <c r="CB204" s="192">
        <v>0</v>
      </c>
      <c r="CC204" s="201">
        <f t="shared" si="40"/>
        <v>128754.80000000002</v>
      </c>
    </row>
    <row r="205" spans="1:81" s="109" customFormat="1" ht="25.5" customHeight="1">
      <c r="A205" s="136" t="s">
        <v>1462</v>
      </c>
      <c r="B205" s="280" t="s">
        <v>39</v>
      </c>
      <c r="C205" s="281" t="s">
        <v>40</v>
      </c>
      <c r="D205" s="282">
        <v>52010</v>
      </c>
      <c r="E205" s="110" t="s">
        <v>678</v>
      </c>
      <c r="F205" s="283" t="s">
        <v>696</v>
      </c>
      <c r="G205" s="284" t="s">
        <v>697</v>
      </c>
      <c r="H205" s="192">
        <v>2443300</v>
      </c>
      <c r="I205" s="171">
        <v>1023523.27</v>
      </c>
      <c r="J205" s="171">
        <v>821750</v>
      </c>
      <c r="K205" s="171">
        <v>683070</v>
      </c>
      <c r="L205" s="171">
        <v>482150</v>
      </c>
      <c r="M205" s="171">
        <v>0</v>
      </c>
      <c r="N205" s="171">
        <v>5547060</v>
      </c>
      <c r="O205" s="171">
        <v>500100</v>
      </c>
      <c r="P205" s="171">
        <v>1208500</v>
      </c>
      <c r="Q205" s="171">
        <v>1000785.48</v>
      </c>
      <c r="R205" s="171">
        <v>587110</v>
      </c>
      <c r="S205" s="171">
        <v>773250</v>
      </c>
      <c r="T205" s="171">
        <v>735450</v>
      </c>
      <c r="U205" s="171">
        <v>1028900</v>
      </c>
      <c r="V205" s="171">
        <v>320251.59999999998</v>
      </c>
      <c r="W205" s="171">
        <v>281280</v>
      </c>
      <c r="X205" s="171">
        <v>883190</v>
      </c>
      <c r="Y205" s="171">
        <v>0</v>
      </c>
      <c r="Z205" s="171">
        <v>2820918.72</v>
      </c>
      <c r="AA205" s="171">
        <v>106530</v>
      </c>
      <c r="AB205" s="171">
        <v>884950</v>
      </c>
      <c r="AC205" s="171">
        <v>1277450</v>
      </c>
      <c r="AD205" s="171">
        <v>240665.81</v>
      </c>
      <c r="AE205" s="171">
        <v>418900</v>
      </c>
      <c r="AF205" s="171">
        <v>233450</v>
      </c>
      <c r="AG205" s="171">
        <v>0</v>
      </c>
      <c r="AH205" s="171">
        <v>0</v>
      </c>
      <c r="AI205" s="171">
        <v>6688099.6799999997</v>
      </c>
      <c r="AJ205" s="171">
        <v>656070</v>
      </c>
      <c r="AK205" s="171">
        <v>705303.2</v>
      </c>
      <c r="AL205" s="171">
        <v>226100</v>
      </c>
      <c r="AM205" s="171">
        <v>233380</v>
      </c>
      <c r="AN205" s="171">
        <v>1217084.6299999999</v>
      </c>
      <c r="AO205" s="171">
        <v>0</v>
      </c>
      <c r="AP205" s="171">
        <v>0</v>
      </c>
      <c r="AQ205" s="171">
        <v>580850</v>
      </c>
      <c r="AR205" s="171">
        <v>114150</v>
      </c>
      <c r="AS205" s="171">
        <v>105050</v>
      </c>
      <c r="AT205" s="171">
        <v>468100</v>
      </c>
      <c r="AU205" s="171">
        <v>3332900</v>
      </c>
      <c r="AV205" s="171">
        <v>0</v>
      </c>
      <c r="AW205" s="171">
        <v>494091.61</v>
      </c>
      <c r="AX205" s="171">
        <v>982000</v>
      </c>
      <c r="AY205" s="171">
        <v>221950</v>
      </c>
      <c r="AZ205" s="171">
        <v>106730.8</v>
      </c>
      <c r="BA205" s="171">
        <v>326150</v>
      </c>
      <c r="BB205" s="171">
        <v>7128650</v>
      </c>
      <c r="BC205" s="171">
        <v>497320</v>
      </c>
      <c r="BD205" s="171">
        <v>645870</v>
      </c>
      <c r="BE205" s="171">
        <v>970100</v>
      </c>
      <c r="BF205" s="171">
        <v>497650</v>
      </c>
      <c r="BG205" s="171">
        <v>528972.96</v>
      </c>
      <c r="BH205" s="171">
        <v>900700</v>
      </c>
      <c r="BI205" s="171">
        <v>1220500</v>
      </c>
      <c r="BJ205" s="171">
        <v>732190</v>
      </c>
      <c r="BK205" s="171">
        <v>548627.4</v>
      </c>
      <c r="BL205" s="171">
        <v>0</v>
      </c>
      <c r="BM205" s="171">
        <v>5249300</v>
      </c>
      <c r="BN205" s="171">
        <v>800480</v>
      </c>
      <c r="BO205" s="171">
        <v>842700</v>
      </c>
      <c r="BP205" s="171">
        <v>718000</v>
      </c>
      <c r="BQ205" s="171">
        <v>474500</v>
      </c>
      <c r="BR205" s="171">
        <v>960000</v>
      </c>
      <c r="BS205" s="171">
        <v>0</v>
      </c>
      <c r="BT205" s="171">
        <v>1235540</v>
      </c>
      <c r="BU205" s="171">
        <v>370050</v>
      </c>
      <c r="BV205" s="171">
        <v>721200</v>
      </c>
      <c r="BW205" s="171">
        <v>470550</v>
      </c>
      <c r="BX205" s="171">
        <v>754610</v>
      </c>
      <c r="BY205" s="171">
        <v>446750</v>
      </c>
      <c r="BZ205" s="171">
        <v>424770</v>
      </c>
      <c r="CA205" s="171">
        <v>0</v>
      </c>
      <c r="CB205" s="171">
        <v>0</v>
      </c>
      <c r="CC205" s="201">
        <f t="shared" si="40"/>
        <v>67899575.159999996</v>
      </c>
    </row>
    <row r="206" spans="1:81" s="109" customFormat="1" ht="25.5" customHeight="1">
      <c r="A206" s="136" t="s">
        <v>1462</v>
      </c>
      <c r="B206" s="280" t="s">
        <v>39</v>
      </c>
      <c r="C206" s="281" t="s">
        <v>40</v>
      </c>
      <c r="D206" s="282">
        <v>52010</v>
      </c>
      <c r="E206" s="110" t="s">
        <v>678</v>
      </c>
      <c r="F206" s="283" t="s">
        <v>698</v>
      </c>
      <c r="G206" s="284" t="s">
        <v>699</v>
      </c>
      <c r="H206" s="192">
        <v>5060200</v>
      </c>
      <c r="I206" s="171">
        <v>603397.93000000005</v>
      </c>
      <c r="J206" s="171">
        <v>387700</v>
      </c>
      <c r="K206" s="171">
        <v>151730</v>
      </c>
      <c r="L206" s="171">
        <v>394300</v>
      </c>
      <c r="M206" s="171">
        <v>0</v>
      </c>
      <c r="N206" s="171">
        <v>5792600</v>
      </c>
      <c r="O206" s="171">
        <v>1325800</v>
      </c>
      <c r="P206" s="171">
        <v>128350</v>
      </c>
      <c r="Q206" s="171">
        <v>609650</v>
      </c>
      <c r="R206" s="171">
        <v>742050</v>
      </c>
      <c r="S206" s="171">
        <v>437438.71</v>
      </c>
      <c r="T206" s="171">
        <v>379592</v>
      </c>
      <c r="U206" s="171">
        <v>864700</v>
      </c>
      <c r="V206" s="171">
        <v>0</v>
      </c>
      <c r="W206" s="171">
        <v>457030</v>
      </c>
      <c r="X206" s="171">
        <v>247420</v>
      </c>
      <c r="Y206" s="171">
        <v>0</v>
      </c>
      <c r="Z206" s="171">
        <v>2658700</v>
      </c>
      <c r="AA206" s="171">
        <v>72610</v>
      </c>
      <c r="AB206" s="171">
        <v>472900</v>
      </c>
      <c r="AC206" s="171">
        <v>1156050</v>
      </c>
      <c r="AD206" s="171">
        <v>265798.71000000002</v>
      </c>
      <c r="AE206" s="171">
        <v>165060</v>
      </c>
      <c r="AF206" s="171">
        <v>227850</v>
      </c>
      <c r="AG206" s="171">
        <v>0</v>
      </c>
      <c r="AH206" s="171">
        <v>0</v>
      </c>
      <c r="AI206" s="171">
        <v>4742420</v>
      </c>
      <c r="AJ206" s="171">
        <v>148400</v>
      </c>
      <c r="AK206" s="171">
        <v>128350</v>
      </c>
      <c r="AL206" s="171">
        <v>654640.4</v>
      </c>
      <c r="AM206" s="171">
        <v>0</v>
      </c>
      <c r="AN206" s="171">
        <v>437015.37</v>
      </c>
      <c r="AO206" s="171">
        <v>0</v>
      </c>
      <c r="AP206" s="171">
        <v>667200</v>
      </c>
      <c r="AQ206" s="171">
        <v>364700</v>
      </c>
      <c r="AR206" s="171">
        <v>617710</v>
      </c>
      <c r="AS206" s="171">
        <v>374050</v>
      </c>
      <c r="AT206" s="171">
        <v>223600</v>
      </c>
      <c r="AU206" s="171">
        <v>5082550</v>
      </c>
      <c r="AV206" s="171">
        <v>774650</v>
      </c>
      <c r="AW206" s="171">
        <v>229700</v>
      </c>
      <c r="AX206" s="171">
        <v>256550</v>
      </c>
      <c r="AY206" s="171">
        <v>483800</v>
      </c>
      <c r="AZ206" s="171">
        <v>0</v>
      </c>
      <c r="BA206" s="171">
        <v>231550</v>
      </c>
      <c r="BB206" s="171">
        <v>0</v>
      </c>
      <c r="BC206" s="171">
        <v>0</v>
      </c>
      <c r="BD206" s="171">
        <v>120400</v>
      </c>
      <c r="BE206" s="171">
        <v>0</v>
      </c>
      <c r="BF206" s="171">
        <v>346400</v>
      </c>
      <c r="BG206" s="171">
        <v>0</v>
      </c>
      <c r="BH206" s="171">
        <v>428500</v>
      </c>
      <c r="BI206" s="171">
        <v>0</v>
      </c>
      <c r="BJ206" s="171">
        <v>513340</v>
      </c>
      <c r="BK206" s="171">
        <v>259307.5</v>
      </c>
      <c r="BL206" s="171">
        <v>0</v>
      </c>
      <c r="BM206" s="171">
        <v>3410450</v>
      </c>
      <c r="BN206" s="171">
        <v>318640</v>
      </c>
      <c r="BO206" s="171">
        <v>126250</v>
      </c>
      <c r="BP206" s="171">
        <v>0</v>
      </c>
      <c r="BQ206" s="171">
        <v>0</v>
      </c>
      <c r="BR206" s="171">
        <v>259650</v>
      </c>
      <c r="BS206" s="171">
        <v>742450</v>
      </c>
      <c r="BT206" s="171">
        <v>508560</v>
      </c>
      <c r="BU206" s="171">
        <v>646250</v>
      </c>
      <c r="BV206" s="171">
        <v>244650</v>
      </c>
      <c r="BW206" s="171">
        <v>0</v>
      </c>
      <c r="BX206" s="171">
        <v>438890</v>
      </c>
      <c r="BY206" s="171">
        <v>145550</v>
      </c>
      <c r="BZ206" s="171">
        <v>233730</v>
      </c>
      <c r="CA206" s="171">
        <v>0</v>
      </c>
      <c r="CB206" s="171">
        <v>0</v>
      </c>
      <c r="CC206" s="201">
        <f t="shared" si="40"/>
        <v>46760830.620000005</v>
      </c>
    </row>
    <row r="207" spans="1:81" s="109" customFormat="1" ht="25.5" customHeight="1">
      <c r="A207" s="136" t="s">
        <v>1462</v>
      </c>
      <c r="B207" s="280" t="s">
        <v>39</v>
      </c>
      <c r="C207" s="281" t="s">
        <v>40</v>
      </c>
      <c r="D207" s="282">
        <v>52010</v>
      </c>
      <c r="E207" s="110" t="s">
        <v>678</v>
      </c>
      <c r="F207" s="283" t="s">
        <v>700</v>
      </c>
      <c r="G207" s="284" t="s">
        <v>701</v>
      </c>
      <c r="H207" s="192">
        <v>522832</v>
      </c>
      <c r="I207" s="171">
        <v>0</v>
      </c>
      <c r="J207" s="171">
        <v>410141.94</v>
      </c>
      <c r="K207" s="171">
        <v>0</v>
      </c>
      <c r="L207" s="171">
        <v>0</v>
      </c>
      <c r="M207" s="171">
        <v>0</v>
      </c>
      <c r="N207" s="171">
        <v>2363964</v>
      </c>
      <c r="O207" s="171">
        <v>0</v>
      </c>
      <c r="P207" s="171">
        <v>0</v>
      </c>
      <c r="Q207" s="171">
        <v>417071.29</v>
      </c>
      <c r="R207" s="171">
        <v>0</v>
      </c>
      <c r="S207" s="171">
        <v>0</v>
      </c>
      <c r="T207" s="171">
        <v>80300</v>
      </c>
      <c r="U207" s="171">
        <v>215850</v>
      </c>
      <c r="V207" s="171">
        <v>0</v>
      </c>
      <c r="W207" s="171">
        <v>0</v>
      </c>
      <c r="X207" s="171">
        <v>111875</v>
      </c>
      <c r="Y207" s="171">
        <v>0</v>
      </c>
      <c r="Z207" s="171">
        <v>1341640.32</v>
      </c>
      <c r="AA207" s="171">
        <v>228000</v>
      </c>
      <c r="AB207" s="171">
        <v>0</v>
      </c>
      <c r="AC207" s="171">
        <v>1116117.8600000001</v>
      </c>
      <c r="AD207" s="171">
        <v>113750</v>
      </c>
      <c r="AE207" s="171">
        <v>0</v>
      </c>
      <c r="AF207" s="171">
        <v>0</v>
      </c>
      <c r="AG207" s="171">
        <v>140339.32999999999</v>
      </c>
      <c r="AH207" s="171">
        <v>0</v>
      </c>
      <c r="AI207" s="171">
        <v>3097400.57</v>
      </c>
      <c r="AJ207" s="171">
        <v>0</v>
      </c>
      <c r="AK207" s="171">
        <v>0</v>
      </c>
      <c r="AL207" s="171">
        <v>0</v>
      </c>
      <c r="AM207" s="171">
        <v>0</v>
      </c>
      <c r="AN207" s="171">
        <v>0</v>
      </c>
      <c r="AO207" s="171">
        <v>45500</v>
      </c>
      <c r="AP207" s="171">
        <v>90000</v>
      </c>
      <c r="AQ207" s="171">
        <v>0</v>
      </c>
      <c r="AR207" s="171">
        <v>113750</v>
      </c>
      <c r="AS207" s="171">
        <v>0</v>
      </c>
      <c r="AT207" s="171">
        <v>0</v>
      </c>
      <c r="AU207" s="171">
        <v>325067</v>
      </c>
      <c r="AV207" s="171">
        <v>0</v>
      </c>
      <c r="AW207" s="171">
        <v>0</v>
      </c>
      <c r="AX207" s="171">
        <v>0</v>
      </c>
      <c r="AY207" s="171">
        <v>113675</v>
      </c>
      <c r="AZ207" s="171">
        <v>113750</v>
      </c>
      <c r="BA207" s="171">
        <v>113675</v>
      </c>
      <c r="BB207" s="171">
        <v>5326351.28</v>
      </c>
      <c r="BC207" s="171">
        <v>116600</v>
      </c>
      <c r="BD207" s="171">
        <v>0</v>
      </c>
      <c r="BE207" s="171">
        <v>0</v>
      </c>
      <c r="BF207" s="171">
        <v>113675</v>
      </c>
      <c r="BG207" s="171">
        <v>0</v>
      </c>
      <c r="BH207" s="171">
        <v>113750</v>
      </c>
      <c r="BI207" s="171">
        <v>3000</v>
      </c>
      <c r="BJ207" s="171">
        <v>91000</v>
      </c>
      <c r="BK207" s="171">
        <v>114275</v>
      </c>
      <c r="BL207" s="171">
        <v>0</v>
      </c>
      <c r="BM207" s="171">
        <v>869240</v>
      </c>
      <c r="BN207" s="171">
        <v>505443</v>
      </c>
      <c r="BO207" s="171">
        <v>141058.54</v>
      </c>
      <c r="BP207" s="171">
        <v>0</v>
      </c>
      <c r="BQ207" s="171">
        <v>0</v>
      </c>
      <c r="BR207" s="171">
        <v>45510</v>
      </c>
      <c r="BS207" s="171">
        <v>0</v>
      </c>
      <c r="BT207" s="171">
        <v>510353.33</v>
      </c>
      <c r="BU207" s="171">
        <v>114050</v>
      </c>
      <c r="BV207" s="171">
        <v>113750</v>
      </c>
      <c r="BW207" s="171">
        <v>277480</v>
      </c>
      <c r="BX207" s="171">
        <v>0</v>
      </c>
      <c r="BY207" s="171">
        <v>324100</v>
      </c>
      <c r="BZ207" s="171">
        <v>0</v>
      </c>
      <c r="CA207" s="171">
        <v>0</v>
      </c>
      <c r="CB207" s="171">
        <v>0</v>
      </c>
      <c r="CC207" s="201">
        <f t="shared" si="40"/>
        <v>19854335.459999997</v>
      </c>
    </row>
    <row r="208" spans="1:81" s="109" customFormat="1" ht="25.5" customHeight="1">
      <c r="A208" s="136" t="s">
        <v>1462</v>
      </c>
      <c r="B208" s="280" t="s">
        <v>39</v>
      </c>
      <c r="C208" s="281" t="s">
        <v>40</v>
      </c>
      <c r="D208" s="282">
        <v>52010</v>
      </c>
      <c r="E208" s="110" t="s">
        <v>678</v>
      </c>
      <c r="F208" s="283" t="s">
        <v>702</v>
      </c>
      <c r="G208" s="284" t="s">
        <v>1497</v>
      </c>
      <c r="H208" s="192">
        <v>3267985</v>
      </c>
      <c r="I208" s="171">
        <v>370212</v>
      </c>
      <c r="J208" s="171">
        <v>860602.49</v>
      </c>
      <c r="K208" s="171">
        <v>384320</v>
      </c>
      <c r="L208" s="171">
        <v>111150</v>
      </c>
      <c r="M208" s="171">
        <v>93300</v>
      </c>
      <c r="N208" s="171">
        <v>4102414.33</v>
      </c>
      <c r="O208" s="171">
        <v>423050</v>
      </c>
      <c r="P208" s="171">
        <v>187150</v>
      </c>
      <c r="Q208" s="171">
        <v>753200</v>
      </c>
      <c r="R208" s="171">
        <v>196450</v>
      </c>
      <c r="S208" s="171">
        <v>115050</v>
      </c>
      <c r="T208" s="171">
        <v>181550</v>
      </c>
      <c r="U208" s="171">
        <v>95400</v>
      </c>
      <c r="V208" s="171">
        <v>211760</v>
      </c>
      <c r="W208" s="171">
        <v>240150</v>
      </c>
      <c r="X208" s="171">
        <v>240150</v>
      </c>
      <c r="Y208" s="171">
        <v>122575</v>
      </c>
      <c r="Z208" s="171">
        <v>2713064.99</v>
      </c>
      <c r="AA208" s="171">
        <v>853592</v>
      </c>
      <c r="AB208" s="171">
        <v>0</v>
      </c>
      <c r="AC208" s="171">
        <v>0</v>
      </c>
      <c r="AD208" s="171">
        <v>186691.67</v>
      </c>
      <c r="AE208" s="171">
        <v>0</v>
      </c>
      <c r="AF208" s="171">
        <v>201100</v>
      </c>
      <c r="AG208" s="171">
        <v>177500</v>
      </c>
      <c r="AH208" s="171">
        <v>0</v>
      </c>
      <c r="AI208" s="171">
        <v>4202189.32</v>
      </c>
      <c r="AJ208" s="171">
        <v>236900</v>
      </c>
      <c r="AK208" s="171">
        <v>96780</v>
      </c>
      <c r="AL208" s="171">
        <v>106870</v>
      </c>
      <c r="AM208" s="171">
        <v>133050</v>
      </c>
      <c r="AN208" s="171">
        <v>209460</v>
      </c>
      <c r="AO208" s="171">
        <v>140900</v>
      </c>
      <c r="AP208" s="171">
        <v>222061.65</v>
      </c>
      <c r="AQ208" s="171">
        <v>333800</v>
      </c>
      <c r="AR208" s="171">
        <v>266000</v>
      </c>
      <c r="AS208" s="171">
        <v>173820</v>
      </c>
      <c r="AT208" s="171">
        <v>166360</v>
      </c>
      <c r="AU208" s="171">
        <v>2113536.13</v>
      </c>
      <c r="AV208" s="171">
        <v>93525</v>
      </c>
      <c r="AW208" s="171">
        <v>205450</v>
      </c>
      <c r="AX208" s="171">
        <v>191050</v>
      </c>
      <c r="AY208" s="171">
        <v>137250</v>
      </c>
      <c r="AZ208" s="171">
        <v>218764.52</v>
      </c>
      <c r="BA208" s="171">
        <v>177652</v>
      </c>
      <c r="BB208" s="171">
        <v>0</v>
      </c>
      <c r="BC208" s="171">
        <v>466400</v>
      </c>
      <c r="BD208" s="171">
        <v>218200</v>
      </c>
      <c r="BE208" s="171">
        <v>442932.9</v>
      </c>
      <c r="BF208" s="171">
        <v>241325</v>
      </c>
      <c r="BG208" s="171">
        <v>159784</v>
      </c>
      <c r="BH208" s="171">
        <v>419341.93</v>
      </c>
      <c r="BI208" s="171">
        <v>355150</v>
      </c>
      <c r="BJ208" s="171">
        <v>124562</v>
      </c>
      <c r="BK208" s="171">
        <v>108625</v>
      </c>
      <c r="BL208" s="171">
        <v>122000</v>
      </c>
      <c r="BM208" s="171">
        <v>2509910</v>
      </c>
      <c r="BN208" s="171">
        <v>909611.22</v>
      </c>
      <c r="BO208" s="171">
        <v>439547.74</v>
      </c>
      <c r="BP208" s="171">
        <v>312826.96999999997</v>
      </c>
      <c r="BQ208" s="171">
        <v>234574</v>
      </c>
      <c r="BR208" s="171">
        <v>182050</v>
      </c>
      <c r="BS208" s="171">
        <v>335500</v>
      </c>
      <c r="BT208" s="171">
        <v>1979984</v>
      </c>
      <c r="BU208" s="171">
        <v>348400</v>
      </c>
      <c r="BV208" s="171">
        <v>206180</v>
      </c>
      <c r="BW208" s="171">
        <v>427420</v>
      </c>
      <c r="BX208" s="171">
        <v>305280</v>
      </c>
      <c r="BY208" s="171">
        <v>1398371.94</v>
      </c>
      <c r="BZ208" s="171">
        <v>473650</v>
      </c>
      <c r="CA208" s="171">
        <v>96000</v>
      </c>
      <c r="CB208" s="171">
        <v>196550</v>
      </c>
      <c r="CC208" s="201">
        <f t="shared" si="40"/>
        <v>38528012.79999999</v>
      </c>
    </row>
    <row r="209" spans="1:81" s="109" customFormat="1" ht="25.5" customHeight="1">
      <c r="A209" s="136" t="s">
        <v>1462</v>
      </c>
      <c r="B209" s="280" t="s">
        <v>39</v>
      </c>
      <c r="C209" s="281" t="s">
        <v>40</v>
      </c>
      <c r="D209" s="282">
        <v>52010</v>
      </c>
      <c r="E209" s="110" t="s">
        <v>678</v>
      </c>
      <c r="F209" s="283" t="s">
        <v>703</v>
      </c>
      <c r="G209" s="284" t="s">
        <v>704</v>
      </c>
      <c r="H209" s="192">
        <v>76650.33</v>
      </c>
      <c r="I209" s="171">
        <v>1570</v>
      </c>
      <c r="J209" s="171">
        <v>0</v>
      </c>
      <c r="K209" s="171">
        <v>897720</v>
      </c>
      <c r="L209" s="171">
        <v>0</v>
      </c>
      <c r="M209" s="171">
        <v>0</v>
      </c>
      <c r="N209" s="171">
        <v>5665</v>
      </c>
      <c r="O209" s="171">
        <v>0</v>
      </c>
      <c r="P209" s="171">
        <v>0</v>
      </c>
      <c r="Q209" s="171">
        <v>25775</v>
      </c>
      <c r="R209" s="171">
        <v>0</v>
      </c>
      <c r="S209" s="171">
        <v>0</v>
      </c>
      <c r="T209" s="171">
        <v>0</v>
      </c>
      <c r="U209" s="171">
        <v>6776.7</v>
      </c>
      <c r="V209" s="171">
        <v>0</v>
      </c>
      <c r="W209" s="171">
        <v>189500</v>
      </c>
      <c r="X209" s="171">
        <v>0</v>
      </c>
      <c r="Y209" s="171">
        <v>0</v>
      </c>
      <c r="Z209" s="171">
        <v>-680</v>
      </c>
      <c r="AA209" s="171">
        <v>3811.62</v>
      </c>
      <c r="AB209" s="171">
        <v>0</v>
      </c>
      <c r="AC209" s="171">
        <v>9860</v>
      </c>
      <c r="AD209" s="171">
        <v>0</v>
      </c>
      <c r="AE209" s="171">
        <v>1470</v>
      </c>
      <c r="AF209" s="171">
        <v>0</v>
      </c>
      <c r="AG209" s="171">
        <v>5350</v>
      </c>
      <c r="AH209" s="171">
        <v>2525</v>
      </c>
      <c r="AI209" s="171">
        <v>32950</v>
      </c>
      <c r="AJ209" s="171">
        <v>0</v>
      </c>
      <c r="AK209" s="171">
        <v>0</v>
      </c>
      <c r="AL209" s="171">
        <v>10700</v>
      </c>
      <c r="AM209" s="171">
        <v>0</v>
      </c>
      <c r="AN209" s="171">
        <v>0</v>
      </c>
      <c r="AO209" s="171">
        <v>27525</v>
      </c>
      <c r="AP209" s="171">
        <v>0</v>
      </c>
      <c r="AQ209" s="171">
        <v>12050</v>
      </c>
      <c r="AR209" s="171">
        <v>11200</v>
      </c>
      <c r="AS209" s="171">
        <v>574248.39</v>
      </c>
      <c r="AT209" s="171">
        <v>0</v>
      </c>
      <c r="AU209" s="171">
        <v>14400</v>
      </c>
      <c r="AV209" s="171">
        <v>0</v>
      </c>
      <c r="AW209" s="171">
        <v>5280</v>
      </c>
      <c r="AX209" s="171">
        <v>8450</v>
      </c>
      <c r="AY209" s="171">
        <v>0</v>
      </c>
      <c r="AZ209" s="171">
        <v>0</v>
      </c>
      <c r="BA209" s="171">
        <v>0</v>
      </c>
      <c r="BB209" s="171">
        <v>36675</v>
      </c>
      <c r="BC209" s="171">
        <v>13800</v>
      </c>
      <c r="BD209" s="171">
        <v>0</v>
      </c>
      <c r="BE209" s="171">
        <v>0</v>
      </c>
      <c r="BF209" s="171">
        <v>0</v>
      </c>
      <c r="BG209" s="171">
        <v>0</v>
      </c>
      <c r="BH209" s="171">
        <v>0</v>
      </c>
      <c r="BI209" s="171">
        <v>18075</v>
      </c>
      <c r="BJ209" s="171">
        <v>0</v>
      </c>
      <c r="BK209" s="171">
        <v>0</v>
      </c>
      <c r="BL209" s="171">
        <v>19780</v>
      </c>
      <c r="BM209" s="171">
        <v>57325</v>
      </c>
      <c r="BN209" s="171">
        <v>0</v>
      </c>
      <c r="BO209" s="171">
        <v>0</v>
      </c>
      <c r="BP209" s="171">
        <v>0</v>
      </c>
      <c r="BQ209" s="171">
        <v>0</v>
      </c>
      <c r="BR209" s="171">
        <v>7775</v>
      </c>
      <c r="BS209" s="171">
        <v>1765</v>
      </c>
      <c r="BT209" s="171">
        <v>0</v>
      </c>
      <c r="BU209" s="171">
        <v>3225</v>
      </c>
      <c r="BV209" s="171">
        <v>4325</v>
      </c>
      <c r="BW209" s="171">
        <v>7175</v>
      </c>
      <c r="BX209" s="171">
        <v>875</v>
      </c>
      <c r="BY209" s="171">
        <v>28275</v>
      </c>
      <c r="BZ209" s="171">
        <v>0</v>
      </c>
      <c r="CA209" s="171">
        <v>0</v>
      </c>
      <c r="CB209" s="171">
        <v>0</v>
      </c>
      <c r="CC209" s="201">
        <f t="shared" si="40"/>
        <v>2121867.04</v>
      </c>
    </row>
    <row r="210" spans="1:81" s="109" customFormat="1" ht="25.5" customHeight="1">
      <c r="A210" s="136" t="s">
        <v>1462</v>
      </c>
      <c r="B210" s="280" t="s">
        <v>39</v>
      </c>
      <c r="C210" s="281" t="s">
        <v>40</v>
      </c>
      <c r="D210" s="282">
        <v>52010</v>
      </c>
      <c r="E210" s="110" t="s">
        <v>678</v>
      </c>
      <c r="F210" s="283" t="s">
        <v>705</v>
      </c>
      <c r="G210" s="284" t="s">
        <v>706</v>
      </c>
      <c r="H210" s="192">
        <v>0</v>
      </c>
      <c r="I210" s="192">
        <v>0</v>
      </c>
      <c r="J210" s="192">
        <v>51650</v>
      </c>
      <c r="K210" s="192">
        <v>0</v>
      </c>
      <c r="L210" s="192">
        <v>0</v>
      </c>
      <c r="M210" s="192">
        <v>275</v>
      </c>
      <c r="N210" s="192">
        <v>0</v>
      </c>
      <c r="O210" s="192">
        <v>0</v>
      </c>
      <c r="P210" s="192">
        <v>0</v>
      </c>
      <c r="Q210" s="192">
        <v>0</v>
      </c>
      <c r="R210" s="192">
        <v>0</v>
      </c>
      <c r="S210" s="192">
        <v>0</v>
      </c>
      <c r="T210" s="192">
        <v>5970</v>
      </c>
      <c r="U210" s="192">
        <v>5903.37</v>
      </c>
      <c r="V210" s="192">
        <v>0</v>
      </c>
      <c r="W210" s="192">
        <v>77500</v>
      </c>
      <c r="X210" s="192">
        <v>0</v>
      </c>
      <c r="Y210" s="192">
        <v>0</v>
      </c>
      <c r="Z210" s="192">
        <v>10480</v>
      </c>
      <c r="AA210" s="192">
        <v>7251.3</v>
      </c>
      <c r="AB210" s="192">
        <v>0</v>
      </c>
      <c r="AC210" s="192">
        <v>0</v>
      </c>
      <c r="AD210" s="192">
        <v>9625</v>
      </c>
      <c r="AE210" s="192">
        <v>0</v>
      </c>
      <c r="AF210" s="192">
        <v>420</v>
      </c>
      <c r="AG210" s="192">
        <v>0</v>
      </c>
      <c r="AH210" s="192">
        <v>0</v>
      </c>
      <c r="AI210" s="192">
        <v>2475</v>
      </c>
      <c r="AJ210" s="192">
        <v>0</v>
      </c>
      <c r="AK210" s="192">
        <v>0</v>
      </c>
      <c r="AL210" s="192">
        <v>0</v>
      </c>
      <c r="AM210" s="192">
        <v>0</v>
      </c>
      <c r="AN210" s="192">
        <v>0</v>
      </c>
      <c r="AO210" s="192">
        <v>0</v>
      </c>
      <c r="AP210" s="192">
        <v>0</v>
      </c>
      <c r="AQ210" s="192">
        <v>0</v>
      </c>
      <c r="AR210" s="192">
        <v>0</v>
      </c>
      <c r="AS210" s="192">
        <v>0</v>
      </c>
      <c r="AT210" s="192">
        <v>0</v>
      </c>
      <c r="AU210" s="192">
        <v>20250</v>
      </c>
      <c r="AV210" s="192">
        <v>0</v>
      </c>
      <c r="AW210" s="192">
        <v>0</v>
      </c>
      <c r="AX210" s="192">
        <v>0</v>
      </c>
      <c r="AY210" s="192">
        <v>0</v>
      </c>
      <c r="AZ210" s="192">
        <v>0</v>
      </c>
      <c r="BA210" s="192">
        <v>0</v>
      </c>
      <c r="BB210" s="192">
        <v>0</v>
      </c>
      <c r="BC210" s="192">
        <v>0</v>
      </c>
      <c r="BD210" s="192">
        <v>0</v>
      </c>
      <c r="BE210" s="192">
        <v>0</v>
      </c>
      <c r="BF210" s="192">
        <v>0</v>
      </c>
      <c r="BG210" s="192">
        <v>0</v>
      </c>
      <c r="BH210" s="192">
        <v>0</v>
      </c>
      <c r="BI210" s="192">
        <v>0</v>
      </c>
      <c r="BJ210" s="192">
        <v>0</v>
      </c>
      <c r="BK210" s="192">
        <v>0</v>
      </c>
      <c r="BL210" s="192">
        <v>0</v>
      </c>
      <c r="BM210" s="192">
        <v>0</v>
      </c>
      <c r="BN210" s="192">
        <v>0</v>
      </c>
      <c r="BO210" s="192">
        <v>0</v>
      </c>
      <c r="BP210" s="192">
        <v>0</v>
      </c>
      <c r="BQ210" s="192">
        <v>0</v>
      </c>
      <c r="BR210" s="192">
        <v>12815</v>
      </c>
      <c r="BS210" s="192">
        <v>0</v>
      </c>
      <c r="BT210" s="192">
        <v>20735</v>
      </c>
      <c r="BU210" s="192">
        <v>0</v>
      </c>
      <c r="BV210" s="192">
        <v>0</v>
      </c>
      <c r="BW210" s="192">
        <v>0</v>
      </c>
      <c r="BX210" s="192">
        <v>2825</v>
      </c>
      <c r="BY210" s="192">
        <v>1855</v>
      </c>
      <c r="BZ210" s="192">
        <v>0</v>
      </c>
      <c r="CA210" s="192">
        <v>0</v>
      </c>
      <c r="CB210" s="192">
        <v>0</v>
      </c>
      <c r="CC210" s="201">
        <f t="shared" si="40"/>
        <v>230029.66999999998</v>
      </c>
    </row>
    <row r="211" spans="1:81" s="109" customFormat="1" ht="25.5" customHeight="1">
      <c r="A211" s="136" t="s">
        <v>1462</v>
      </c>
      <c r="B211" s="280" t="s">
        <v>39</v>
      </c>
      <c r="C211" s="281" t="s">
        <v>40</v>
      </c>
      <c r="D211" s="282">
        <v>52010</v>
      </c>
      <c r="E211" s="110" t="s">
        <v>678</v>
      </c>
      <c r="F211" s="283" t="s">
        <v>707</v>
      </c>
      <c r="G211" s="284" t="s">
        <v>708</v>
      </c>
      <c r="H211" s="192">
        <v>0</v>
      </c>
      <c r="I211" s="192">
        <v>0</v>
      </c>
      <c r="J211" s="192">
        <v>0</v>
      </c>
      <c r="K211" s="192">
        <v>0</v>
      </c>
      <c r="L211" s="192">
        <v>0</v>
      </c>
      <c r="M211" s="192">
        <v>0</v>
      </c>
      <c r="N211" s="192">
        <v>0</v>
      </c>
      <c r="O211" s="192">
        <v>0</v>
      </c>
      <c r="P211" s="192">
        <v>0</v>
      </c>
      <c r="Q211" s="192">
        <v>0</v>
      </c>
      <c r="R211" s="192">
        <v>0</v>
      </c>
      <c r="S211" s="192">
        <v>0</v>
      </c>
      <c r="T211" s="192">
        <v>0</v>
      </c>
      <c r="U211" s="192">
        <v>0</v>
      </c>
      <c r="V211" s="192">
        <v>0</v>
      </c>
      <c r="W211" s="192">
        <v>0</v>
      </c>
      <c r="X211" s="192">
        <v>0</v>
      </c>
      <c r="Y211" s="192">
        <v>0</v>
      </c>
      <c r="Z211" s="192">
        <v>0</v>
      </c>
      <c r="AA211" s="192">
        <v>0</v>
      </c>
      <c r="AB211" s="192">
        <v>0</v>
      </c>
      <c r="AC211" s="192">
        <v>0</v>
      </c>
      <c r="AD211" s="192">
        <v>0</v>
      </c>
      <c r="AE211" s="192">
        <v>0</v>
      </c>
      <c r="AF211" s="192">
        <v>0</v>
      </c>
      <c r="AG211" s="192">
        <v>0</v>
      </c>
      <c r="AH211" s="192">
        <v>0</v>
      </c>
      <c r="AI211" s="192">
        <v>0</v>
      </c>
      <c r="AJ211" s="192">
        <v>0</v>
      </c>
      <c r="AK211" s="192">
        <v>0</v>
      </c>
      <c r="AL211" s="192">
        <v>0</v>
      </c>
      <c r="AM211" s="192">
        <v>0</v>
      </c>
      <c r="AN211" s="192">
        <v>0</v>
      </c>
      <c r="AO211" s="192">
        <v>0</v>
      </c>
      <c r="AP211" s="192">
        <v>0</v>
      </c>
      <c r="AQ211" s="192">
        <v>0</v>
      </c>
      <c r="AR211" s="192">
        <v>0</v>
      </c>
      <c r="AS211" s="192">
        <v>0</v>
      </c>
      <c r="AT211" s="192">
        <v>0</v>
      </c>
      <c r="AU211" s="192">
        <v>0</v>
      </c>
      <c r="AV211" s="192">
        <v>0</v>
      </c>
      <c r="AW211" s="192">
        <v>0</v>
      </c>
      <c r="AX211" s="192">
        <v>0</v>
      </c>
      <c r="AY211" s="192">
        <v>0</v>
      </c>
      <c r="AZ211" s="192">
        <v>0</v>
      </c>
      <c r="BA211" s="192">
        <v>0</v>
      </c>
      <c r="BB211" s="192">
        <v>0</v>
      </c>
      <c r="BC211" s="192">
        <v>0</v>
      </c>
      <c r="BD211" s="192">
        <v>0</v>
      </c>
      <c r="BE211" s="192">
        <v>0</v>
      </c>
      <c r="BF211" s="192">
        <v>0</v>
      </c>
      <c r="BG211" s="192">
        <v>0</v>
      </c>
      <c r="BH211" s="192">
        <v>0</v>
      </c>
      <c r="BI211" s="192">
        <v>0</v>
      </c>
      <c r="BJ211" s="192">
        <v>0</v>
      </c>
      <c r="BK211" s="192">
        <v>0</v>
      </c>
      <c r="BL211" s="192">
        <v>0</v>
      </c>
      <c r="BM211" s="192">
        <v>0</v>
      </c>
      <c r="BN211" s="192">
        <v>0</v>
      </c>
      <c r="BO211" s="192">
        <v>0</v>
      </c>
      <c r="BP211" s="192">
        <v>0</v>
      </c>
      <c r="BQ211" s="192">
        <v>0</v>
      </c>
      <c r="BR211" s="192">
        <v>0</v>
      </c>
      <c r="BS211" s="192">
        <v>0</v>
      </c>
      <c r="BT211" s="192">
        <v>0</v>
      </c>
      <c r="BU211" s="192">
        <v>0</v>
      </c>
      <c r="BV211" s="192">
        <v>0</v>
      </c>
      <c r="BW211" s="192">
        <v>0</v>
      </c>
      <c r="BX211" s="192">
        <v>0</v>
      </c>
      <c r="BY211" s="192">
        <v>0</v>
      </c>
      <c r="BZ211" s="192">
        <v>0</v>
      </c>
      <c r="CA211" s="192">
        <v>0</v>
      </c>
      <c r="CB211" s="192">
        <v>0</v>
      </c>
      <c r="CC211" s="201">
        <f t="shared" si="40"/>
        <v>0</v>
      </c>
    </row>
    <row r="212" spans="1:81" s="109" customFormat="1" ht="25.5" customHeight="1">
      <c r="A212" s="136" t="s">
        <v>1462</v>
      </c>
      <c r="B212" s="280" t="s">
        <v>39</v>
      </c>
      <c r="C212" s="281" t="s">
        <v>40</v>
      </c>
      <c r="D212" s="282">
        <v>52010</v>
      </c>
      <c r="E212" s="110" t="s">
        <v>678</v>
      </c>
      <c r="F212" s="283" t="s">
        <v>709</v>
      </c>
      <c r="G212" s="284" t="s">
        <v>710</v>
      </c>
      <c r="H212" s="192">
        <v>0</v>
      </c>
      <c r="I212" s="192">
        <v>0</v>
      </c>
      <c r="J212" s="192">
        <v>0</v>
      </c>
      <c r="K212" s="192">
        <v>0</v>
      </c>
      <c r="L212" s="192">
        <v>0</v>
      </c>
      <c r="M212" s="192">
        <v>0</v>
      </c>
      <c r="N212" s="192">
        <v>0</v>
      </c>
      <c r="O212" s="192">
        <v>0</v>
      </c>
      <c r="P212" s="192">
        <v>0</v>
      </c>
      <c r="Q212" s="192">
        <v>0</v>
      </c>
      <c r="R212" s="192">
        <v>0</v>
      </c>
      <c r="S212" s="192">
        <v>0</v>
      </c>
      <c r="T212" s="192">
        <v>0</v>
      </c>
      <c r="U212" s="192">
        <v>3080.4</v>
      </c>
      <c r="V212" s="192">
        <v>0</v>
      </c>
      <c r="W212" s="192">
        <v>0</v>
      </c>
      <c r="X212" s="192">
        <v>0</v>
      </c>
      <c r="Y212" s="192">
        <v>0</v>
      </c>
      <c r="Z212" s="192">
        <v>0</v>
      </c>
      <c r="AA212" s="192">
        <v>0</v>
      </c>
      <c r="AB212" s="192">
        <v>0</v>
      </c>
      <c r="AC212" s="192">
        <v>0</v>
      </c>
      <c r="AD212" s="192">
        <v>0</v>
      </c>
      <c r="AE212" s="192">
        <v>0</v>
      </c>
      <c r="AF212" s="192">
        <v>0</v>
      </c>
      <c r="AG212" s="192">
        <v>0</v>
      </c>
      <c r="AH212" s="192">
        <v>0</v>
      </c>
      <c r="AI212" s="192">
        <v>0</v>
      </c>
      <c r="AJ212" s="192">
        <v>0</v>
      </c>
      <c r="AK212" s="192">
        <v>0</v>
      </c>
      <c r="AL212" s="192">
        <v>0</v>
      </c>
      <c r="AM212" s="192">
        <v>0</v>
      </c>
      <c r="AN212" s="192">
        <v>0</v>
      </c>
      <c r="AO212" s="192">
        <v>0</v>
      </c>
      <c r="AP212" s="192">
        <v>0</v>
      </c>
      <c r="AQ212" s="192">
        <v>0</v>
      </c>
      <c r="AR212" s="192">
        <v>0</v>
      </c>
      <c r="AS212" s="192">
        <v>0</v>
      </c>
      <c r="AT212" s="192">
        <v>0</v>
      </c>
      <c r="AU212" s="192">
        <v>0</v>
      </c>
      <c r="AV212" s="192">
        <v>0</v>
      </c>
      <c r="AW212" s="192">
        <v>0</v>
      </c>
      <c r="AX212" s="192">
        <v>0</v>
      </c>
      <c r="AY212" s="192">
        <v>0</v>
      </c>
      <c r="AZ212" s="192">
        <v>0</v>
      </c>
      <c r="BA212" s="192">
        <v>0</v>
      </c>
      <c r="BB212" s="192">
        <v>0</v>
      </c>
      <c r="BC212" s="192">
        <v>0</v>
      </c>
      <c r="BD212" s="192">
        <v>0</v>
      </c>
      <c r="BE212" s="192">
        <v>0</v>
      </c>
      <c r="BF212" s="192">
        <v>0</v>
      </c>
      <c r="BG212" s="192">
        <v>0</v>
      </c>
      <c r="BH212" s="192">
        <v>0</v>
      </c>
      <c r="BI212" s="192">
        <v>0</v>
      </c>
      <c r="BJ212" s="192">
        <v>0</v>
      </c>
      <c r="BK212" s="192">
        <v>0</v>
      </c>
      <c r="BL212" s="192">
        <v>0</v>
      </c>
      <c r="BM212" s="192">
        <v>0</v>
      </c>
      <c r="BN212" s="192">
        <v>0</v>
      </c>
      <c r="BO212" s="192">
        <v>0</v>
      </c>
      <c r="BP212" s="192">
        <v>0</v>
      </c>
      <c r="BQ212" s="192">
        <v>0</v>
      </c>
      <c r="BR212" s="192">
        <v>0</v>
      </c>
      <c r="BS212" s="192">
        <v>0</v>
      </c>
      <c r="BT212" s="192">
        <v>0</v>
      </c>
      <c r="BU212" s="192">
        <v>12606</v>
      </c>
      <c r="BV212" s="192">
        <v>0</v>
      </c>
      <c r="BW212" s="192">
        <v>0</v>
      </c>
      <c r="BX212" s="192">
        <v>0</v>
      </c>
      <c r="BY212" s="192">
        <v>0</v>
      </c>
      <c r="BZ212" s="192">
        <v>0</v>
      </c>
      <c r="CA212" s="192">
        <v>0</v>
      </c>
      <c r="CB212" s="192">
        <v>0</v>
      </c>
      <c r="CC212" s="201">
        <f t="shared" si="40"/>
        <v>15686.4</v>
      </c>
    </row>
    <row r="213" spans="1:81" s="109" customFormat="1" ht="25.5" customHeight="1">
      <c r="A213" s="136" t="s">
        <v>1462</v>
      </c>
      <c r="B213" s="280" t="s">
        <v>39</v>
      </c>
      <c r="C213" s="281" t="s">
        <v>40</v>
      </c>
      <c r="D213" s="282">
        <v>52010</v>
      </c>
      <c r="E213" s="110" t="s">
        <v>678</v>
      </c>
      <c r="F213" s="283" t="s">
        <v>711</v>
      </c>
      <c r="G213" s="284" t="s">
        <v>712</v>
      </c>
      <c r="H213" s="192">
        <v>7500</v>
      </c>
      <c r="I213" s="192">
        <v>0</v>
      </c>
      <c r="J213" s="192">
        <v>0</v>
      </c>
      <c r="K213" s="192">
        <v>371500</v>
      </c>
      <c r="L213" s="192">
        <v>0</v>
      </c>
      <c r="M213" s="192">
        <v>0</v>
      </c>
      <c r="N213" s="192">
        <v>92374.17</v>
      </c>
      <c r="O213" s="192">
        <v>0</v>
      </c>
      <c r="P213" s="192">
        <v>0</v>
      </c>
      <c r="Q213" s="192">
        <v>0</v>
      </c>
      <c r="R213" s="192">
        <v>0</v>
      </c>
      <c r="S213" s="192">
        <v>0</v>
      </c>
      <c r="T213" s="192">
        <v>0</v>
      </c>
      <c r="U213" s="192">
        <v>0</v>
      </c>
      <c r="V213" s="192">
        <v>0</v>
      </c>
      <c r="W213" s="192">
        <v>0</v>
      </c>
      <c r="X213" s="192">
        <v>0</v>
      </c>
      <c r="Y213" s="192">
        <v>0</v>
      </c>
      <c r="Z213" s="192">
        <v>59100</v>
      </c>
      <c r="AA213" s="192">
        <v>0</v>
      </c>
      <c r="AB213" s="192">
        <v>0</v>
      </c>
      <c r="AC213" s="192">
        <v>0</v>
      </c>
      <c r="AD213" s="192">
        <v>0</v>
      </c>
      <c r="AE213" s="192">
        <v>0</v>
      </c>
      <c r="AF213" s="192">
        <v>0</v>
      </c>
      <c r="AG213" s="192">
        <v>0</v>
      </c>
      <c r="AH213" s="192">
        <v>0</v>
      </c>
      <c r="AI213" s="192">
        <v>77098.94</v>
      </c>
      <c r="AJ213" s="192">
        <v>0</v>
      </c>
      <c r="AK213" s="192">
        <v>0</v>
      </c>
      <c r="AL213" s="192">
        <v>0</v>
      </c>
      <c r="AM213" s="192">
        <v>0</v>
      </c>
      <c r="AN213" s="192">
        <v>0</v>
      </c>
      <c r="AO213" s="192">
        <v>0</v>
      </c>
      <c r="AP213" s="192">
        <v>0</v>
      </c>
      <c r="AQ213" s="192">
        <v>0</v>
      </c>
      <c r="AR213" s="192">
        <v>0</v>
      </c>
      <c r="AS213" s="192">
        <v>0</v>
      </c>
      <c r="AT213" s="192">
        <v>0</v>
      </c>
      <c r="AU213" s="192">
        <v>32075</v>
      </c>
      <c r="AV213" s="192">
        <v>0</v>
      </c>
      <c r="AW213" s="192">
        <v>0</v>
      </c>
      <c r="AX213" s="192">
        <v>0</v>
      </c>
      <c r="AY213" s="192">
        <v>0</v>
      </c>
      <c r="AZ213" s="192">
        <v>0</v>
      </c>
      <c r="BA213" s="192">
        <v>0</v>
      </c>
      <c r="BB213" s="192">
        <v>50125</v>
      </c>
      <c r="BC213" s="192">
        <v>0</v>
      </c>
      <c r="BD213" s="192">
        <v>0</v>
      </c>
      <c r="BE213" s="192">
        <v>0</v>
      </c>
      <c r="BF213" s="192">
        <v>0</v>
      </c>
      <c r="BG213" s="192">
        <v>0</v>
      </c>
      <c r="BH213" s="192">
        <v>0</v>
      </c>
      <c r="BI213" s="192">
        <v>0</v>
      </c>
      <c r="BJ213" s="192">
        <v>0</v>
      </c>
      <c r="BK213" s="192">
        <v>0</v>
      </c>
      <c r="BL213" s="192">
        <v>0</v>
      </c>
      <c r="BM213" s="192">
        <v>9025</v>
      </c>
      <c r="BN213" s="192">
        <v>26730</v>
      </c>
      <c r="BO213" s="192">
        <v>0</v>
      </c>
      <c r="BP213" s="192">
        <v>0</v>
      </c>
      <c r="BQ213" s="192">
        <v>0</v>
      </c>
      <c r="BR213" s="192">
        <v>0</v>
      </c>
      <c r="BS213" s="192">
        <v>0</v>
      </c>
      <c r="BT213" s="192">
        <v>875</v>
      </c>
      <c r="BU213" s="192">
        <v>7500</v>
      </c>
      <c r="BV213" s="192">
        <v>15000</v>
      </c>
      <c r="BW213" s="192">
        <v>30000</v>
      </c>
      <c r="BX213" s="192">
        <v>0</v>
      </c>
      <c r="BY213" s="192">
        <v>14000</v>
      </c>
      <c r="BZ213" s="192">
        <v>0</v>
      </c>
      <c r="CA213" s="192">
        <v>0</v>
      </c>
      <c r="CB213" s="192">
        <v>0</v>
      </c>
      <c r="CC213" s="201">
        <f t="shared" si="40"/>
        <v>792903.10999999987</v>
      </c>
    </row>
    <row r="214" spans="1:81" s="109" customFormat="1" ht="25.5" customHeight="1">
      <c r="A214" s="136" t="s">
        <v>1462</v>
      </c>
      <c r="B214" s="280" t="s">
        <v>39</v>
      </c>
      <c r="C214" s="281" t="s">
        <v>40</v>
      </c>
      <c r="D214" s="282">
        <v>52010</v>
      </c>
      <c r="E214" s="110" t="s">
        <v>678</v>
      </c>
      <c r="F214" s="283" t="s">
        <v>713</v>
      </c>
      <c r="G214" s="284" t="s">
        <v>714</v>
      </c>
      <c r="H214" s="192">
        <v>31445</v>
      </c>
      <c r="I214" s="192">
        <v>0</v>
      </c>
      <c r="J214" s="192">
        <v>0</v>
      </c>
      <c r="K214" s="192">
        <v>0</v>
      </c>
      <c r="L214" s="192">
        <v>0</v>
      </c>
      <c r="M214" s="192">
        <v>0</v>
      </c>
      <c r="N214" s="192">
        <v>0</v>
      </c>
      <c r="O214" s="192">
        <v>0</v>
      </c>
      <c r="P214" s="192">
        <v>0</v>
      </c>
      <c r="Q214" s="192">
        <v>0</v>
      </c>
      <c r="R214" s="192">
        <v>0</v>
      </c>
      <c r="S214" s="192">
        <v>0</v>
      </c>
      <c r="T214" s="192">
        <v>0</v>
      </c>
      <c r="U214" s="192">
        <v>0</v>
      </c>
      <c r="V214" s="192">
        <v>0</v>
      </c>
      <c r="W214" s="192">
        <v>0</v>
      </c>
      <c r="X214" s="192">
        <v>0</v>
      </c>
      <c r="Y214" s="192">
        <v>0</v>
      </c>
      <c r="Z214" s="192">
        <v>0</v>
      </c>
      <c r="AA214" s="192">
        <v>0</v>
      </c>
      <c r="AB214" s="192">
        <v>0</v>
      </c>
      <c r="AC214" s="192">
        <v>0</v>
      </c>
      <c r="AD214" s="192">
        <v>0</v>
      </c>
      <c r="AE214" s="192">
        <v>0</v>
      </c>
      <c r="AF214" s="192">
        <v>0</v>
      </c>
      <c r="AG214" s="192">
        <v>0</v>
      </c>
      <c r="AH214" s="192">
        <v>0</v>
      </c>
      <c r="AI214" s="192">
        <v>13675</v>
      </c>
      <c r="AJ214" s="192">
        <v>0</v>
      </c>
      <c r="AK214" s="192">
        <v>0</v>
      </c>
      <c r="AL214" s="192">
        <v>0</v>
      </c>
      <c r="AM214" s="192">
        <v>0</v>
      </c>
      <c r="AN214" s="192">
        <v>0</v>
      </c>
      <c r="AO214" s="192">
        <v>0</v>
      </c>
      <c r="AP214" s="192">
        <v>0</v>
      </c>
      <c r="AQ214" s="192">
        <v>0</v>
      </c>
      <c r="AR214" s="192">
        <v>0</v>
      </c>
      <c r="AS214" s="192">
        <v>0</v>
      </c>
      <c r="AT214" s="192">
        <v>0</v>
      </c>
      <c r="AU214" s="192">
        <v>0</v>
      </c>
      <c r="AV214" s="192">
        <v>0</v>
      </c>
      <c r="AW214" s="192">
        <v>0</v>
      </c>
      <c r="AX214" s="192">
        <v>0</v>
      </c>
      <c r="AY214" s="192">
        <v>0</v>
      </c>
      <c r="AZ214" s="192">
        <v>0</v>
      </c>
      <c r="BA214" s="192">
        <v>0</v>
      </c>
      <c r="BB214" s="192">
        <v>0</v>
      </c>
      <c r="BC214" s="192">
        <v>0</v>
      </c>
      <c r="BD214" s="192">
        <v>0</v>
      </c>
      <c r="BE214" s="192">
        <v>0</v>
      </c>
      <c r="BF214" s="192">
        <v>0</v>
      </c>
      <c r="BG214" s="192">
        <v>0</v>
      </c>
      <c r="BH214" s="192">
        <v>0</v>
      </c>
      <c r="BI214" s="192">
        <v>0</v>
      </c>
      <c r="BJ214" s="192">
        <v>0</v>
      </c>
      <c r="BK214" s="192">
        <v>0</v>
      </c>
      <c r="BL214" s="192">
        <v>0</v>
      </c>
      <c r="BM214" s="192">
        <v>2425</v>
      </c>
      <c r="BN214" s="192">
        <v>0</v>
      </c>
      <c r="BO214" s="192">
        <v>0</v>
      </c>
      <c r="BP214" s="192">
        <v>0</v>
      </c>
      <c r="BQ214" s="192">
        <v>0</v>
      </c>
      <c r="BR214" s="192">
        <v>0</v>
      </c>
      <c r="BS214" s="192">
        <v>0</v>
      </c>
      <c r="BT214" s="192">
        <v>0</v>
      </c>
      <c r="BU214" s="192">
        <v>0</v>
      </c>
      <c r="BV214" s="192">
        <v>0</v>
      </c>
      <c r="BW214" s="192">
        <v>0</v>
      </c>
      <c r="BX214" s="192">
        <v>0</v>
      </c>
      <c r="BY214" s="192">
        <v>0</v>
      </c>
      <c r="BZ214" s="192">
        <v>0</v>
      </c>
      <c r="CA214" s="192">
        <v>0</v>
      </c>
      <c r="CB214" s="192">
        <v>0</v>
      </c>
      <c r="CC214" s="201">
        <f t="shared" si="40"/>
        <v>47545</v>
      </c>
    </row>
    <row r="215" spans="1:81" s="109" customFormat="1" ht="25.5" customHeight="1">
      <c r="A215" s="136" t="s">
        <v>1462</v>
      </c>
      <c r="B215" s="280" t="s">
        <v>39</v>
      </c>
      <c r="C215" s="281" t="s">
        <v>40</v>
      </c>
      <c r="D215" s="282"/>
      <c r="E215" s="110"/>
      <c r="F215" s="304" t="s">
        <v>715</v>
      </c>
      <c r="G215" s="305" t="s">
        <v>716</v>
      </c>
      <c r="H215" s="192">
        <v>2611824.2999999998</v>
      </c>
      <c r="I215" s="171">
        <v>295000</v>
      </c>
      <c r="J215" s="171">
        <v>770545.38</v>
      </c>
      <c r="K215" s="171">
        <v>0</v>
      </c>
      <c r="L215" s="171">
        <v>267000</v>
      </c>
      <c r="M215" s="171">
        <v>77500</v>
      </c>
      <c r="N215" s="171">
        <v>3760134.19</v>
      </c>
      <c r="O215" s="171">
        <v>0</v>
      </c>
      <c r="P215" s="171">
        <v>28000</v>
      </c>
      <c r="Q215" s="171">
        <v>742600</v>
      </c>
      <c r="R215" s="171">
        <v>0</v>
      </c>
      <c r="S215" s="171">
        <v>0</v>
      </c>
      <c r="T215" s="171">
        <v>0</v>
      </c>
      <c r="U215" s="171">
        <v>527500</v>
      </c>
      <c r="V215" s="171">
        <v>0</v>
      </c>
      <c r="W215" s="171">
        <v>0</v>
      </c>
      <c r="X215" s="171">
        <v>0</v>
      </c>
      <c r="Y215" s="171">
        <v>0</v>
      </c>
      <c r="Z215" s="171">
        <v>0</v>
      </c>
      <c r="AA215" s="171">
        <v>432400</v>
      </c>
      <c r="AB215" s="171">
        <v>239000</v>
      </c>
      <c r="AC215" s="171">
        <v>401000</v>
      </c>
      <c r="AD215" s="171">
        <v>0</v>
      </c>
      <c r="AE215" s="171">
        <v>195500</v>
      </c>
      <c r="AF215" s="171">
        <v>56000</v>
      </c>
      <c r="AG215" s="171">
        <v>178500</v>
      </c>
      <c r="AH215" s="171">
        <v>28000</v>
      </c>
      <c r="AI215" s="171">
        <v>2779741.94</v>
      </c>
      <c r="AJ215" s="171">
        <v>89600</v>
      </c>
      <c r="AK215" s="171">
        <v>0</v>
      </c>
      <c r="AL215" s="171">
        <v>67200</v>
      </c>
      <c r="AM215" s="171">
        <v>0</v>
      </c>
      <c r="AN215" s="171">
        <v>84000</v>
      </c>
      <c r="AO215" s="171">
        <v>0</v>
      </c>
      <c r="AP215" s="171">
        <v>77500</v>
      </c>
      <c r="AQ215" s="171">
        <v>133500</v>
      </c>
      <c r="AR215" s="171">
        <v>44800</v>
      </c>
      <c r="AS215" s="171">
        <v>0</v>
      </c>
      <c r="AT215" s="171">
        <v>56000</v>
      </c>
      <c r="AU215" s="171">
        <v>681000</v>
      </c>
      <c r="AV215" s="171">
        <v>0</v>
      </c>
      <c r="AW215" s="171">
        <v>0</v>
      </c>
      <c r="AX215" s="171">
        <v>28000</v>
      </c>
      <c r="AY215" s="171">
        <v>0</v>
      </c>
      <c r="AZ215" s="171">
        <v>28000</v>
      </c>
      <c r="BA215" s="171">
        <v>56000</v>
      </c>
      <c r="BB215" s="171">
        <v>2500742.12</v>
      </c>
      <c r="BC215" s="171">
        <v>0</v>
      </c>
      <c r="BD215" s="171">
        <v>129200</v>
      </c>
      <c r="BE215" s="171">
        <v>0</v>
      </c>
      <c r="BF215" s="171">
        <v>0</v>
      </c>
      <c r="BG215" s="171">
        <v>225406.56</v>
      </c>
      <c r="BH215" s="171">
        <v>49500</v>
      </c>
      <c r="BI215" s="171">
        <v>189500</v>
      </c>
      <c r="BJ215" s="171">
        <v>106800</v>
      </c>
      <c r="BK215" s="171">
        <v>133500</v>
      </c>
      <c r="BL215" s="171">
        <v>77500</v>
      </c>
      <c r="BM215" s="171">
        <v>1473700</v>
      </c>
      <c r="BN215" s="171">
        <v>0</v>
      </c>
      <c r="BO215" s="171">
        <v>0</v>
      </c>
      <c r="BP215" s="171">
        <v>0</v>
      </c>
      <c r="BQ215" s="171">
        <v>0</v>
      </c>
      <c r="BR215" s="171">
        <v>112000</v>
      </c>
      <c r="BS215" s="171">
        <v>0</v>
      </c>
      <c r="BT215" s="171">
        <v>821094.19</v>
      </c>
      <c r="BU215" s="171">
        <v>28000</v>
      </c>
      <c r="BV215" s="171">
        <v>56000</v>
      </c>
      <c r="BW215" s="171">
        <v>77500</v>
      </c>
      <c r="BX215" s="171">
        <v>84000</v>
      </c>
      <c r="BY215" s="171">
        <v>467827.58</v>
      </c>
      <c r="BZ215" s="171">
        <v>28000</v>
      </c>
      <c r="CA215" s="171">
        <v>45500</v>
      </c>
      <c r="CB215" s="171">
        <v>0</v>
      </c>
      <c r="CC215" s="201">
        <f t="shared" si="40"/>
        <v>21341616.259999998</v>
      </c>
    </row>
    <row r="216" spans="1:81" s="109" customFormat="1" ht="25.5" customHeight="1">
      <c r="A216" s="136" t="s">
        <v>1462</v>
      </c>
      <c r="B216" s="280" t="s">
        <v>39</v>
      </c>
      <c r="C216" s="281" t="s">
        <v>40</v>
      </c>
      <c r="D216" s="312"/>
      <c r="E216" s="110"/>
      <c r="F216" s="292" t="s">
        <v>717</v>
      </c>
      <c r="G216" s="313" t="s">
        <v>718</v>
      </c>
      <c r="H216" s="192">
        <v>35000</v>
      </c>
      <c r="I216" s="192">
        <v>0</v>
      </c>
      <c r="J216" s="192">
        <v>0</v>
      </c>
      <c r="K216" s="192">
        <v>0</v>
      </c>
      <c r="L216" s="192">
        <v>0</v>
      </c>
      <c r="M216" s="192">
        <v>0</v>
      </c>
      <c r="N216" s="192">
        <v>35000</v>
      </c>
      <c r="O216" s="192">
        <v>0</v>
      </c>
      <c r="P216" s="192">
        <v>0</v>
      </c>
      <c r="Q216" s="192">
        <v>0</v>
      </c>
      <c r="R216" s="192">
        <v>0</v>
      </c>
      <c r="S216" s="192">
        <v>0</v>
      </c>
      <c r="T216" s="192">
        <v>0</v>
      </c>
      <c r="U216" s="192">
        <v>0</v>
      </c>
      <c r="V216" s="192">
        <v>0</v>
      </c>
      <c r="W216" s="192">
        <v>0</v>
      </c>
      <c r="X216" s="192">
        <v>0</v>
      </c>
      <c r="Y216" s="192">
        <v>0</v>
      </c>
      <c r="Z216" s="192">
        <v>0</v>
      </c>
      <c r="AA216" s="192">
        <v>0</v>
      </c>
      <c r="AB216" s="192">
        <v>0</v>
      </c>
      <c r="AC216" s="192">
        <v>17500</v>
      </c>
      <c r="AD216" s="192">
        <v>0</v>
      </c>
      <c r="AE216" s="192">
        <v>0</v>
      </c>
      <c r="AF216" s="192">
        <v>0</v>
      </c>
      <c r="AG216" s="192">
        <v>0</v>
      </c>
      <c r="AH216" s="192">
        <v>0</v>
      </c>
      <c r="AI216" s="192">
        <v>35000</v>
      </c>
      <c r="AJ216" s="192">
        <v>0</v>
      </c>
      <c r="AK216" s="192">
        <v>0</v>
      </c>
      <c r="AL216" s="192">
        <v>0</v>
      </c>
      <c r="AM216" s="192">
        <v>0</v>
      </c>
      <c r="AN216" s="192">
        <v>0</v>
      </c>
      <c r="AO216" s="192">
        <v>0</v>
      </c>
      <c r="AP216" s="192">
        <v>0</v>
      </c>
      <c r="AQ216" s="192">
        <v>0</v>
      </c>
      <c r="AR216" s="192">
        <v>0</v>
      </c>
      <c r="AS216" s="192">
        <v>0</v>
      </c>
      <c r="AT216" s="192">
        <v>0</v>
      </c>
      <c r="AU216" s="192">
        <v>70000</v>
      </c>
      <c r="AV216" s="192">
        <v>0</v>
      </c>
      <c r="AW216" s="192">
        <v>0</v>
      </c>
      <c r="AX216" s="192">
        <v>0</v>
      </c>
      <c r="AY216" s="192">
        <v>0</v>
      </c>
      <c r="AZ216" s="192">
        <v>0</v>
      </c>
      <c r="BA216" s="192">
        <v>0</v>
      </c>
      <c r="BB216" s="192">
        <v>70000</v>
      </c>
      <c r="BC216" s="192">
        <v>0</v>
      </c>
      <c r="BD216" s="192">
        <v>0</v>
      </c>
      <c r="BE216" s="192">
        <v>0</v>
      </c>
      <c r="BF216" s="192">
        <v>0</v>
      </c>
      <c r="BG216" s="192">
        <v>0</v>
      </c>
      <c r="BH216" s="192">
        <v>0</v>
      </c>
      <c r="BI216" s="192">
        <v>0</v>
      </c>
      <c r="BJ216" s="192">
        <v>0</v>
      </c>
      <c r="BK216" s="192">
        <v>0</v>
      </c>
      <c r="BL216" s="192">
        <v>0</v>
      </c>
      <c r="BM216" s="192">
        <v>52500</v>
      </c>
      <c r="BN216" s="192">
        <v>0</v>
      </c>
      <c r="BO216" s="192">
        <v>0</v>
      </c>
      <c r="BP216" s="192">
        <v>0</v>
      </c>
      <c r="BQ216" s="192">
        <v>0</v>
      </c>
      <c r="BR216" s="192">
        <v>0</v>
      </c>
      <c r="BS216" s="192">
        <v>0</v>
      </c>
      <c r="BT216" s="192">
        <v>17500</v>
      </c>
      <c r="BU216" s="192">
        <v>0</v>
      </c>
      <c r="BV216" s="192">
        <v>0</v>
      </c>
      <c r="BW216" s="192">
        <v>0</v>
      </c>
      <c r="BX216" s="192">
        <v>0</v>
      </c>
      <c r="BY216" s="192">
        <v>0</v>
      </c>
      <c r="BZ216" s="192">
        <v>0</v>
      </c>
      <c r="CA216" s="192">
        <v>0</v>
      </c>
      <c r="CB216" s="192">
        <v>0</v>
      </c>
      <c r="CC216" s="201">
        <f t="shared" si="40"/>
        <v>332500</v>
      </c>
    </row>
    <row r="217" spans="1:81" s="299" customFormat="1" ht="25.5" customHeight="1">
      <c r="A217" s="298"/>
      <c r="B217" s="521" t="s">
        <v>723</v>
      </c>
      <c r="C217" s="522"/>
      <c r="D217" s="522"/>
      <c r="E217" s="522"/>
      <c r="F217" s="522"/>
      <c r="G217" s="523"/>
      <c r="H217" s="194">
        <f>SUM(H196:H216)</f>
        <v>156907544.69000006</v>
      </c>
      <c r="I217" s="194">
        <f t="shared" ref="I217:BT217" si="41">SUM(I196:I216)</f>
        <v>42587450.829999998</v>
      </c>
      <c r="J217" s="194">
        <f t="shared" si="41"/>
        <v>48615615.759999998</v>
      </c>
      <c r="K217" s="194">
        <f t="shared" si="41"/>
        <v>28252204.890000001</v>
      </c>
      <c r="L217" s="194">
        <f t="shared" si="41"/>
        <v>19749744.18</v>
      </c>
      <c r="M217" s="194">
        <f t="shared" si="41"/>
        <v>7855353.1900000004</v>
      </c>
      <c r="N217" s="194">
        <f t="shared" si="41"/>
        <v>271616189.37</v>
      </c>
      <c r="O217" s="194">
        <f t="shared" si="41"/>
        <v>36293987</v>
      </c>
      <c r="P217" s="194">
        <f t="shared" si="41"/>
        <v>13990753.34</v>
      </c>
      <c r="Q217" s="194">
        <f t="shared" si="41"/>
        <v>81887620.160000011</v>
      </c>
      <c r="R217" s="194">
        <f t="shared" si="41"/>
        <v>14235923.35</v>
      </c>
      <c r="S217" s="194">
        <f t="shared" si="41"/>
        <v>28104652.540000003</v>
      </c>
      <c r="T217" s="194">
        <f t="shared" si="41"/>
        <v>53050630.099999994</v>
      </c>
      <c r="U217" s="194">
        <f t="shared" si="41"/>
        <v>49161451.049999997</v>
      </c>
      <c r="V217" s="194">
        <f t="shared" si="41"/>
        <v>5949021.5999999996</v>
      </c>
      <c r="W217" s="194">
        <f t="shared" si="41"/>
        <v>24967556.620000005</v>
      </c>
      <c r="X217" s="194">
        <f t="shared" si="41"/>
        <v>19125575.969999999</v>
      </c>
      <c r="Y217" s="194">
        <f t="shared" si="41"/>
        <v>7070125</v>
      </c>
      <c r="Z217" s="194">
        <f t="shared" si="41"/>
        <v>177908334.75</v>
      </c>
      <c r="AA217" s="194">
        <f t="shared" si="41"/>
        <v>42829938.020000003</v>
      </c>
      <c r="AB217" s="194">
        <f t="shared" si="41"/>
        <v>24730336.550000001</v>
      </c>
      <c r="AC217" s="194">
        <f t="shared" si="41"/>
        <v>54433153.840000004</v>
      </c>
      <c r="AD217" s="194">
        <f t="shared" si="41"/>
        <v>16851983.080000002</v>
      </c>
      <c r="AE217" s="194">
        <f t="shared" si="41"/>
        <v>27313750.689999998</v>
      </c>
      <c r="AF217" s="194">
        <f t="shared" si="41"/>
        <v>17511610</v>
      </c>
      <c r="AG217" s="194">
        <f t="shared" si="41"/>
        <v>8760388</v>
      </c>
      <c r="AH217" s="194">
        <f t="shared" si="41"/>
        <v>6736318.3300000001</v>
      </c>
      <c r="AI217" s="194">
        <f t="shared" si="41"/>
        <v>236765077.04999998</v>
      </c>
      <c r="AJ217" s="194">
        <f t="shared" si="41"/>
        <v>16504342.140000001</v>
      </c>
      <c r="AK217" s="194">
        <f t="shared" si="41"/>
        <v>11828859.939999998</v>
      </c>
      <c r="AL217" s="194">
        <f t="shared" si="41"/>
        <v>12260692.370000001</v>
      </c>
      <c r="AM217" s="194">
        <f t="shared" si="41"/>
        <v>11374632.26</v>
      </c>
      <c r="AN217" s="194">
        <f t="shared" si="41"/>
        <v>18153159.969999999</v>
      </c>
      <c r="AO217" s="194">
        <f t="shared" si="41"/>
        <v>13227552.1</v>
      </c>
      <c r="AP217" s="194">
        <f t="shared" si="41"/>
        <v>13265362.200000001</v>
      </c>
      <c r="AQ217" s="194">
        <f t="shared" si="41"/>
        <v>20421405.550000001</v>
      </c>
      <c r="AR217" s="194">
        <f t="shared" si="41"/>
        <v>10677345.469999999</v>
      </c>
      <c r="AS217" s="194">
        <f t="shared" si="41"/>
        <v>12663512.910000002</v>
      </c>
      <c r="AT217" s="194">
        <f t="shared" si="41"/>
        <v>12706487.279999999</v>
      </c>
      <c r="AU217" s="194">
        <f t="shared" si="41"/>
        <v>104185825.31999999</v>
      </c>
      <c r="AV217" s="194">
        <f t="shared" si="41"/>
        <v>15236170.16</v>
      </c>
      <c r="AW217" s="194">
        <f t="shared" si="41"/>
        <v>14954453.869999999</v>
      </c>
      <c r="AX217" s="194">
        <f t="shared" si="41"/>
        <v>14130146.84</v>
      </c>
      <c r="AY217" s="194">
        <f t="shared" si="41"/>
        <v>13912531</v>
      </c>
      <c r="AZ217" s="194">
        <f t="shared" si="41"/>
        <v>4005408.78</v>
      </c>
      <c r="BA217" s="194">
        <f t="shared" si="41"/>
        <v>6850298.6100000003</v>
      </c>
      <c r="BB217" s="194">
        <f t="shared" si="41"/>
        <v>177962831.09</v>
      </c>
      <c r="BC217" s="194">
        <f t="shared" si="41"/>
        <v>13706100.640000001</v>
      </c>
      <c r="BD217" s="194">
        <f t="shared" si="41"/>
        <v>19129057.740000002</v>
      </c>
      <c r="BE217" s="194">
        <f t="shared" si="41"/>
        <v>28090482.059999999</v>
      </c>
      <c r="BF217" s="194">
        <f t="shared" si="41"/>
        <v>31019717.149999999</v>
      </c>
      <c r="BG217" s="194">
        <f t="shared" si="41"/>
        <v>20210481.899999999</v>
      </c>
      <c r="BH217" s="194">
        <f t="shared" si="41"/>
        <v>31951352.120000001</v>
      </c>
      <c r="BI217" s="194">
        <f t="shared" si="41"/>
        <v>31227699.57</v>
      </c>
      <c r="BJ217" s="194">
        <f t="shared" si="41"/>
        <v>15063652</v>
      </c>
      <c r="BK217" s="194">
        <f t="shared" si="41"/>
        <v>8296068.9000000004</v>
      </c>
      <c r="BL217" s="194">
        <f t="shared" si="41"/>
        <v>5219112.58</v>
      </c>
      <c r="BM217" s="194">
        <f t="shared" si="41"/>
        <v>158051658.71000001</v>
      </c>
      <c r="BN217" s="194">
        <f t="shared" si="41"/>
        <v>49197846.690000005</v>
      </c>
      <c r="BO217" s="194">
        <f t="shared" si="41"/>
        <v>17384410.169999998</v>
      </c>
      <c r="BP217" s="194">
        <f t="shared" si="41"/>
        <v>13255920.550000001</v>
      </c>
      <c r="BQ217" s="194">
        <f t="shared" si="41"/>
        <v>18415808.02</v>
      </c>
      <c r="BR217" s="194">
        <f t="shared" si="41"/>
        <v>23209534.350000001</v>
      </c>
      <c r="BS217" s="194">
        <f t="shared" si="41"/>
        <v>11946662.09</v>
      </c>
      <c r="BT217" s="194">
        <f t="shared" si="41"/>
        <v>93187698.260000005</v>
      </c>
      <c r="BU217" s="194">
        <f t="shared" ref="BU217:CB217" si="42">SUM(BU196:BU216)</f>
        <v>13003604.550000001</v>
      </c>
      <c r="BV217" s="194">
        <f t="shared" si="42"/>
        <v>12932194.68</v>
      </c>
      <c r="BW217" s="194">
        <f t="shared" si="42"/>
        <v>21403045.149999999</v>
      </c>
      <c r="BX217" s="194">
        <f t="shared" si="42"/>
        <v>23037461.460000001</v>
      </c>
      <c r="BY217" s="194">
        <f t="shared" si="42"/>
        <v>41053642.689999998</v>
      </c>
      <c r="BZ217" s="194">
        <f t="shared" si="42"/>
        <v>14411613.880000001</v>
      </c>
      <c r="CA217" s="194">
        <f t="shared" si="42"/>
        <v>5541770</v>
      </c>
      <c r="CB217" s="194">
        <f t="shared" si="42"/>
        <v>6059252.2599999998</v>
      </c>
      <c r="CC217" s="194">
        <f>SUM(CC196:CC216)</f>
        <v>2753589155.980001</v>
      </c>
    </row>
    <row r="218" spans="1:81" s="109" customFormat="1" ht="25.5" customHeight="1">
      <c r="A218" s="136" t="s">
        <v>1462</v>
      </c>
      <c r="B218" s="280" t="s">
        <v>41</v>
      </c>
      <c r="C218" s="281" t="s">
        <v>724</v>
      </c>
      <c r="D218" s="282">
        <v>52030</v>
      </c>
      <c r="E218" s="110" t="s">
        <v>725</v>
      </c>
      <c r="F218" s="283" t="s">
        <v>726</v>
      </c>
      <c r="G218" s="284" t="s">
        <v>727</v>
      </c>
      <c r="H218" s="192">
        <v>9288056.5</v>
      </c>
      <c r="I218" s="171">
        <v>757059</v>
      </c>
      <c r="J218" s="171">
        <v>5357012.16</v>
      </c>
      <c r="K218" s="171">
        <v>1413476.03</v>
      </c>
      <c r="L218" s="171">
        <v>547290</v>
      </c>
      <c r="M218" s="171">
        <v>1564520</v>
      </c>
      <c r="N218" s="171">
        <v>20745742.469999999</v>
      </c>
      <c r="O218" s="171">
        <v>1068085</v>
      </c>
      <c r="P218" s="171">
        <v>233350</v>
      </c>
      <c r="Q218" s="171">
        <v>4097969.22</v>
      </c>
      <c r="R218" s="171">
        <v>271850</v>
      </c>
      <c r="S218" s="171">
        <v>287050</v>
      </c>
      <c r="T218" s="171">
        <v>5054702.75</v>
      </c>
      <c r="U218" s="171">
        <v>1404077.01</v>
      </c>
      <c r="V218" s="171">
        <v>157214</v>
      </c>
      <c r="W218" s="171">
        <v>184708</v>
      </c>
      <c r="X218" s="171">
        <v>244000</v>
      </c>
      <c r="Y218" s="171">
        <v>482510</v>
      </c>
      <c r="Z218" s="171">
        <v>3517943.15</v>
      </c>
      <c r="AA218" s="171">
        <v>2734850.34</v>
      </c>
      <c r="AB218" s="171">
        <v>264247</v>
      </c>
      <c r="AC218" s="171">
        <v>2575831.75</v>
      </c>
      <c r="AD218" s="171">
        <v>518885</v>
      </c>
      <c r="AE218" s="171">
        <v>1393341</v>
      </c>
      <c r="AF218" s="171">
        <v>514523</v>
      </c>
      <c r="AG218" s="171">
        <v>419335.09</v>
      </c>
      <c r="AH218" s="171">
        <v>837076</v>
      </c>
      <c r="AI218" s="171">
        <v>10909791</v>
      </c>
      <c r="AJ218" s="171">
        <v>924306.97</v>
      </c>
      <c r="AK218" s="171">
        <v>588670.86</v>
      </c>
      <c r="AL218" s="171">
        <v>50040</v>
      </c>
      <c r="AM218" s="171">
        <v>162431</v>
      </c>
      <c r="AN218" s="171">
        <v>620943.31999999995</v>
      </c>
      <c r="AO218" s="171">
        <v>301683</v>
      </c>
      <c r="AP218" s="171">
        <v>524154</v>
      </c>
      <c r="AQ218" s="171">
        <v>599500</v>
      </c>
      <c r="AR218" s="171">
        <v>163500</v>
      </c>
      <c r="AS218" s="171">
        <v>189136.3</v>
      </c>
      <c r="AT218" s="171">
        <v>299357</v>
      </c>
      <c r="AU218" s="171">
        <v>3797337.8</v>
      </c>
      <c r="AV218" s="171">
        <v>0</v>
      </c>
      <c r="AW218" s="171">
        <v>246220</v>
      </c>
      <c r="AX218" s="171">
        <v>290895</v>
      </c>
      <c r="AY218" s="171">
        <v>47900</v>
      </c>
      <c r="AZ218" s="171">
        <v>321340</v>
      </c>
      <c r="BA218" s="171">
        <v>415710</v>
      </c>
      <c r="BB218" s="171">
        <v>3963887.75</v>
      </c>
      <c r="BC218" s="171">
        <v>770691.65</v>
      </c>
      <c r="BD218" s="171">
        <v>0</v>
      </c>
      <c r="BE218" s="171">
        <v>1985100</v>
      </c>
      <c r="BF218" s="171">
        <v>1610997.11</v>
      </c>
      <c r="BG218" s="171">
        <v>232154</v>
      </c>
      <c r="BH218" s="171">
        <v>2784165.72</v>
      </c>
      <c r="BI218" s="171">
        <v>2614645</v>
      </c>
      <c r="BJ218" s="171">
        <v>714815</v>
      </c>
      <c r="BK218" s="171">
        <v>216592</v>
      </c>
      <c r="BL218" s="171">
        <v>171830</v>
      </c>
      <c r="BM218" s="171">
        <v>4774895.2</v>
      </c>
      <c r="BN218" s="171">
        <v>2316633.77</v>
      </c>
      <c r="BO218" s="171">
        <v>1306612.04</v>
      </c>
      <c r="BP218" s="171">
        <v>80390</v>
      </c>
      <c r="BQ218" s="171">
        <v>200583</v>
      </c>
      <c r="BR218" s="171">
        <v>334685.83</v>
      </c>
      <c r="BS218" s="171">
        <v>37060</v>
      </c>
      <c r="BT218" s="171">
        <v>6056462.6799999997</v>
      </c>
      <c r="BU218" s="171">
        <v>621160</v>
      </c>
      <c r="BV218" s="171">
        <v>525119</v>
      </c>
      <c r="BW218" s="171">
        <v>1921845.16</v>
      </c>
      <c r="BX218" s="171">
        <v>1167645.2</v>
      </c>
      <c r="BY218" s="171">
        <v>3265331.75</v>
      </c>
      <c r="BZ218" s="171">
        <v>780698.51</v>
      </c>
      <c r="CA218" s="171">
        <v>653125</v>
      </c>
      <c r="CB218" s="171">
        <v>992150</v>
      </c>
      <c r="CC218" s="201">
        <f t="shared" si="40"/>
        <v>126486896.09</v>
      </c>
    </row>
    <row r="219" spans="1:81" s="109" customFormat="1" ht="25.5" customHeight="1">
      <c r="A219" s="136" t="s">
        <v>1462</v>
      </c>
      <c r="B219" s="280" t="s">
        <v>41</v>
      </c>
      <c r="C219" s="281" t="s">
        <v>724</v>
      </c>
      <c r="D219" s="282">
        <v>52030</v>
      </c>
      <c r="E219" s="110" t="s">
        <v>725</v>
      </c>
      <c r="F219" s="283" t="s">
        <v>728</v>
      </c>
      <c r="G219" s="284" t="s">
        <v>729</v>
      </c>
      <c r="H219" s="192">
        <v>0</v>
      </c>
      <c r="I219" s="171">
        <v>127</v>
      </c>
      <c r="J219" s="171">
        <v>270071</v>
      </c>
      <c r="K219" s="171">
        <v>0</v>
      </c>
      <c r="L219" s="171">
        <v>151767</v>
      </c>
      <c r="M219" s="171">
        <v>511594.64</v>
      </c>
      <c r="N219" s="171">
        <v>7735342.7000000002</v>
      </c>
      <c r="O219" s="171">
        <v>0</v>
      </c>
      <c r="P219" s="171">
        <v>68877</v>
      </c>
      <c r="Q219" s="171">
        <v>600320</v>
      </c>
      <c r="R219" s="171">
        <v>0</v>
      </c>
      <c r="S219" s="171">
        <v>0</v>
      </c>
      <c r="T219" s="171">
        <v>1047206.5</v>
      </c>
      <c r="U219" s="171">
        <v>479124</v>
      </c>
      <c r="V219" s="171">
        <v>0</v>
      </c>
      <c r="W219" s="171">
        <v>0</v>
      </c>
      <c r="X219" s="171">
        <v>0</v>
      </c>
      <c r="Y219" s="171">
        <v>67715</v>
      </c>
      <c r="Z219" s="171">
        <v>324360</v>
      </c>
      <c r="AA219" s="171">
        <v>135101.6</v>
      </c>
      <c r="AB219" s="171">
        <v>100302.52</v>
      </c>
      <c r="AC219" s="171">
        <v>1913293.5</v>
      </c>
      <c r="AD219" s="171">
        <v>113114</v>
      </c>
      <c r="AE219" s="171">
        <v>92850</v>
      </c>
      <c r="AF219" s="171">
        <v>1120717</v>
      </c>
      <c r="AG219" s="171">
        <v>131489.16</v>
      </c>
      <c r="AH219" s="171">
        <v>46195</v>
      </c>
      <c r="AI219" s="171">
        <v>6728336</v>
      </c>
      <c r="AJ219" s="171">
        <v>0</v>
      </c>
      <c r="AK219" s="171">
        <v>56049.75</v>
      </c>
      <c r="AL219" s="171">
        <v>493557.67</v>
      </c>
      <c r="AM219" s="171">
        <v>0</v>
      </c>
      <c r="AN219" s="171">
        <v>11300</v>
      </c>
      <c r="AO219" s="171">
        <v>177725</v>
      </c>
      <c r="AP219" s="171">
        <v>444295</v>
      </c>
      <c r="AQ219" s="171">
        <v>373025</v>
      </c>
      <c r="AR219" s="171">
        <v>151605</v>
      </c>
      <c r="AS219" s="171">
        <v>122621.45</v>
      </c>
      <c r="AT219" s="171">
        <v>64810</v>
      </c>
      <c r="AU219" s="171">
        <v>1217275.31</v>
      </c>
      <c r="AV219" s="171">
        <v>566045.16</v>
      </c>
      <c r="AW219" s="171">
        <v>342900</v>
      </c>
      <c r="AX219" s="171">
        <v>286930</v>
      </c>
      <c r="AY219" s="171">
        <v>196992.96</v>
      </c>
      <c r="AZ219" s="171">
        <v>139318</v>
      </c>
      <c r="BA219" s="171">
        <v>402964</v>
      </c>
      <c r="BB219" s="171">
        <v>0</v>
      </c>
      <c r="BC219" s="171">
        <v>99948.1</v>
      </c>
      <c r="BD219" s="171">
        <v>659650</v>
      </c>
      <c r="BE219" s="171">
        <v>0</v>
      </c>
      <c r="BF219" s="171">
        <v>0</v>
      </c>
      <c r="BG219" s="171">
        <v>0</v>
      </c>
      <c r="BH219" s="171">
        <v>656965</v>
      </c>
      <c r="BI219" s="171">
        <v>0</v>
      </c>
      <c r="BJ219" s="171">
        <v>608275</v>
      </c>
      <c r="BK219" s="171">
        <v>0</v>
      </c>
      <c r="BL219" s="171">
        <v>275048</v>
      </c>
      <c r="BM219" s="171">
        <v>896782.56</v>
      </c>
      <c r="BN219" s="171">
        <v>107812</v>
      </c>
      <c r="BO219" s="171">
        <v>935384.07</v>
      </c>
      <c r="BP219" s="171">
        <v>0</v>
      </c>
      <c r="BQ219" s="171">
        <v>0</v>
      </c>
      <c r="BR219" s="171">
        <v>202056.62</v>
      </c>
      <c r="BS219" s="171">
        <v>349424.14</v>
      </c>
      <c r="BT219" s="171">
        <v>3736957.5</v>
      </c>
      <c r="BU219" s="171">
        <v>697769.16</v>
      </c>
      <c r="BV219" s="171">
        <v>569027</v>
      </c>
      <c r="BW219" s="171">
        <v>291019.33</v>
      </c>
      <c r="BX219" s="171">
        <v>750899</v>
      </c>
      <c r="BY219" s="171">
        <v>236750.25</v>
      </c>
      <c r="BZ219" s="171">
        <v>191626</v>
      </c>
      <c r="CA219" s="171">
        <v>677590</v>
      </c>
      <c r="CB219" s="171">
        <v>212758</v>
      </c>
      <c r="CC219" s="201">
        <f t="shared" si="40"/>
        <v>38841059.649999991</v>
      </c>
    </row>
    <row r="220" spans="1:81" s="109" customFormat="1" ht="25.5" customHeight="1">
      <c r="A220" s="136" t="s">
        <v>1462</v>
      </c>
      <c r="B220" s="280" t="s">
        <v>41</v>
      </c>
      <c r="C220" s="281" t="s">
        <v>724</v>
      </c>
      <c r="D220" s="282">
        <v>52020</v>
      </c>
      <c r="E220" s="110" t="s">
        <v>730</v>
      </c>
      <c r="F220" s="283" t="s">
        <v>731</v>
      </c>
      <c r="G220" s="284" t="s">
        <v>732</v>
      </c>
      <c r="H220" s="192">
        <v>21658458</v>
      </c>
      <c r="I220" s="171">
        <v>5945162.7599999998</v>
      </c>
      <c r="J220" s="171">
        <v>6848383.6699999999</v>
      </c>
      <c r="K220" s="171">
        <v>3861518.64</v>
      </c>
      <c r="L220" s="171">
        <v>2655926.1</v>
      </c>
      <c r="M220" s="171">
        <v>563511.19999999995</v>
      </c>
      <c r="N220" s="171">
        <v>32391885.039999999</v>
      </c>
      <c r="O220" s="171">
        <v>4247620</v>
      </c>
      <c r="P220" s="171">
        <v>162803.57</v>
      </c>
      <c r="Q220" s="171">
        <v>12174167.08</v>
      </c>
      <c r="R220" s="171">
        <v>1409959</v>
      </c>
      <c r="S220" s="171">
        <v>3183857.51</v>
      </c>
      <c r="T220" s="171">
        <v>6838299</v>
      </c>
      <c r="U220" s="171">
        <v>5091805.1900000004</v>
      </c>
      <c r="V220" s="171">
        <v>531500</v>
      </c>
      <c r="W220" s="171">
        <v>1811738.97</v>
      </c>
      <c r="X220" s="171">
        <v>2482410</v>
      </c>
      <c r="Y220" s="171">
        <v>1146100</v>
      </c>
      <c r="Z220" s="171">
        <v>19637426.989999998</v>
      </c>
      <c r="AA220" s="171">
        <v>6309843.9100000001</v>
      </c>
      <c r="AB220" s="171">
        <v>2593814.9700000002</v>
      </c>
      <c r="AC220" s="171">
        <v>6123494.1900000004</v>
      </c>
      <c r="AD220" s="171">
        <v>1798381.44</v>
      </c>
      <c r="AE220" s="171">
        <v>3170616</v>
      </c>
      <c r="AF220" s="171">
        <v>1269117.81</v>
      </c>
      <c r="AG220" s="171">
        <v>1212760.96</v>
      </c>
      <c r="AH220" s="171">
        <v>939832.8</v>
      </c>
      <c r="AI220" s="171">
        <v>26627363</v>
      </c>
      <c r="AJ220" s="171">
        <v>188835.81</v>
      </c>
      <c r="AK220" s="171">
        <v>822010</v>
      </c>
      <c r="AL220" s="171">
        <v>657297.18999999994</v>
      </c>
      <c r="AM220" s="171">
        <v>1056013</v>
      </c>
      <c r="AN220" s="171">
        <v>2269390</v>
      </c>
      <c r="AO220" s="171">
        <v>1397335</v>
      </c>
      <c r="AP220" s="171">
        <v>1536000</v>
      </c>
      <c r="AQ220" s="171">
        <v>2735616.38</v>
      </c>
      <c r="AR220" s="171">
        <v>1359126.47</v>
      </c>
      <c r="AS220" s="171">
        <v>1449204.52</v>
      </c>
      <c r="AT220" s="171">
        <v>1088283.76</v>
      </c>
      <c r="AU220" s="171">
        <v>9175612.0700000003</v>
      </c>
      <c r="AV220" s="171">
        <v>0</v>
      </c>
      <c r="AW220" s="171">
        <v>609127.66</v>
      </c>
      <c r="AX220" s="171">
        <v>1485160</v>
      </c>
      <c r="AY220" s="171">
        <v>995620</v>
      </c>
      <c r="AZ220" s="171">
        <v>60650</v>
      </c>
      <c r="BA220" s="171">
        <v>1012341.13</v>
      </c>
      <c r="BB220" s="171">
        <v>29177636.780000001</v>
      </c>
      <c r="BC220" s="171">
        <v>2367790</v>
      </c>
      <c r="BD220" s="171">
        <v>1869417.07</v>
      </c>
      <c r="BE220" s="171">
        <v>4216047</v>
      </c>
      <c r="BF220" s="171">
        <v>4892443.34</v>
      </c>
      <c r="BG220" s="171">
        <v>2970139</v>
      </c>
      <c r="BH220" s="171">
        <v>4168164.63</v>
      </c>
      <c r="BI220" s="171">
        <v>4089128</v>
      </c>
      <c r="BJ220" s="171">
        <v>1128390</v>
      </c>
      <c r="BK220" s="171">
        <v>658200</v>
      </c>
      <c r="BL220" s="171">
        <v>423750</v>
      </c>
      <c r="BM220" s="171">
        <v>10983952</v>
      </c>
      <c r="BN220" s="171">
        <v>8829914.7799999993</v>
      </c>
      <c r="BO220" s="171">
        <v>0</v>
      </c>
      <c r="BP220" s="171">
        <v>741888.6</v>
      </c>
      <c r="BQ220" s="171">
        <v>1462741.55</v>
      </c>
      <c r="BR220" s="171">
        <v>1771200</v>
      </c>
      <c r="BS220" s="171">
        <v>0</v>
      </c>
      <c r="BT220" s="171">
        <v>11827916.32</v>
      </c>
      <c r="BU220" s="171">
        <v>636493</v>
      </c>
      <c r="BV220" s="171">
        <v>776224</v>
      </c>
      <c r="BW220" s="171">
        <v>2528352.13</v>
      </c>
      <c r="BX220" s="171">
        <v>2313037.6</v>
      </c>
      <c r="BY220" s="171">
        <v>6344872</v>
      </c>
      <c r="BZ220" s="171">
        <v>995521.94</v>
      </c>
      <c r="CA220" s="171">
        <v>0</v>
      </c>
      <c r="CB220" s="171">
        <v>750335</v>
      </c>
      <c r="CC220" s="201">
        <f t="shared" si="40"/>
        <v>316508935.53000003</v>
      </c>
    </row>
    <row r="221" spans="1:81" s="109" customFormat="1" ht="25.5" customHeight="1">
      <c r="A221" s="136" t="s">
        <v>1462</v>
      </c>
      <c r="B221" s="280" t="s">
        <v>41</v>
      </c>
      <c r="C221" s="281" t="s">
        <v>724</v>
      </c>
      <c r="D221" s="282">
        <v>52020</v>
      </c>
      <c r="E221" s="110" t="s">
        <v>730</v>
      </c>
      <c r="F221" s="283" t="s">
        <v>733</v>
      </c>
      <c r="G221" s="284" t="s">
        <v>734</v>
      </c>
      <c r="H221" s="192">
        <v>10443975</v>
      </c>
      <c r="I221" s="171">
        <v>1668543.09</v>
      </c>
      <c r="J221" s="171">
        <v>2070091.6</v>
      </c>
      <c r="K221" s="171">
        <v>466730</v>
      </c>
      <c r="L221" s="171">
        <v>847531.9</v>
      </c>
      <c r="M221" s="171">
        <v>680297.83</v>
      </c>
      <c r="N221" s="171">
        <v>20693853.18</v>
      </c>
      <c r="O221" s="171">
        <v>2407642.59</v>
      </c>
      <c r="P221" s="171">
        <v>1596716.43</v>
      </c>
      <c r="Q221" s="171">
        <v>0</v>
      </c>
      <c r="R221" s="171">
        <v>768800</v>
      </c>
      <c r="S221" s="171">
        <v>3281991.95</v>
      </c>
      <c r="T221" s="171">
        <v>3266806</v>
      </c>
      <c r="U221" s="171">
        <v>3785094.84</v>
      </c>
      <c r="V221" s="171">
        <v>215250</v>
      </c>
      <c r="W221" s="171">
        <v>957609.68</v>
      </c>
      <c r="X221" s="171">
        <v>291500</v>
      </c>
      <c r="Y221" s="171">
        <v>663870</v>
      </c>
      <c r="Z221" s="171">
        <v>10806244.52</v>
      </c>
      <c r="AA221" s="171">
        <v>996550</v>
      </c>
      <c r="AB221" s="171">
        <v>1030329.24</v>
      </c>
      <c r="AC221" s="171">
        <v>3786345.81</v>
      </c>
      <c r="AD221" s="171">
        <v>1443753</v>
      </c>
      <c r="AE221" s="171">
        <v>569230</v>
      </c>
      <c r="AF221" s="171">
        <v>2468393.79</v>
      </c>
      <c r="AG221" s="171">
        <v>520224.41</v>
      </c>
      <c r="AH221" s="171">
        <v>764199.2</v>
      </c>
      <c r="AI221" s="171">
        <v>12794367</v>
      </c>
      <c r="AJ221" s="171">
        <v>2524787.23</v>
      </c>
      <c r="AK221" s="171">
        <v>480210</v>
      </c>
      <c r="AL221" s="171">
        <v>795152</v>
      </c>
      <c r="AM221" s="171">
        <v>902617</v>
      </c>
      <c r="AN221" s="171">
        <v>1190238.08</v>
      </c>
      <c r="AO221" s="171">
        <v>1752600</v>
      </c>
      <c r="AP221" s="171">
        <v>1224490</v>
      </c>
      <c r="AQ221" s="171">
        <v>1213420</v>
      </c>
      <c r="AR221" s="171">
        <v>1336100</v>
      </c>
      <c r="AS221" s="171">
        <v>831273.07</v>
      </c>
      <c r="AT221" s="171">
        <v>837775.24</v>
      </c>
      <c r="AU221" s="171">
        <v>6600123.8700000001</v>
      </c>
      <c r="AV221" s="171">
        <v>1979608.38</v>
      </c>
      <c r="AW221" s="171">
        <v>1631140</v>
      </c>
      <c r="AX221" s="171">
        <v>555245.16</v>
      </c>
      <c r="AY221" s="171">
        <v>1196921.54</v>
      </c>
      <c r="AZ221" s="171">
        <v>787483.1</v>
      </c>
      <c r="BA221" s="171">
        <v>454609.11</v>
      </c>
      <c r="BB221" s="171">
        <v>0</v>
      </c>
      <c r="BC221" s="171">
        <v>788191</v>
      </c>
      <c r="BD221" s="171">
        <v>809980</v>
      </c>
      <c r="BE221" s="171">
        <v>0</v>
      </c>
      <c r="BF221" s="171">
        <v>0</v>
      </c>
      <c r="BG221" s="171">
        <v>0</v>
      </c>
      <c r="BH221" s="171">
        <v>2156103.86</v>
      </c>
      <c r="BI221" s="171">
        <v>0</v>
      </c>
      <c r="BJ221" s="171">
        <v>1205390</v>
      </c>
      <c r="BK221" s="171">
        <v>395600</v>
      </c>
      <c r="BL221" s="171">
        <v>292800</v>
      </c>
      <c r="BM221" s="171">
        <v>10379400</v>
      </c>
      <c r="BN221" s="171">
        <v>3981764.02</v>
      </c>
      <c r="BO221" s="171">
        <v>0</v>
      </c>
      <c r="BP221" s="171">
        <v>856882.4</v>
      </c>
      <c r="BQ221" s="171">
        <v>850982</v>
      </c>
      <c r="BR221" s="171">
        <v>2097622.33</v>
      </c>
      <c r="BS221" s="171">
        <v>1577968.83</v>
      </c>
      <c r="BT221" s="171">
        <v>5832610</v>
      </c>
      <c r="BU221" s="171">
        <v>1257616</v>
      </c>
      <c r="BV221" s="171">
        <v>1409384</v>
      </c>
      <c r="BW221" s="171">
        <v>1440705</v>
      </c>
      <c r="BX221" s="171">
        <v>1393878.2</v>
      </c>
      <c r="BY221" s="171">
        <v>1022660</v>
      </c>
      <c r="BZ221" s="171">
        <v>1020780</v>
      </c>
      <c r="CA221" s="171">
        <v>1085300</v>
      </c>
      <c r="CB221" s="171">
        <v>146118</v>
      </c>
      <c r="CC221" s="201">
        <f t="shared" si="40"/>
        <v>155581470.48000002</v>
      </c>
    </row>
    <row r="222" spans="1:81" s="109" customFormat="1" ht="25.5" customHeight="1">
      <c r="A222" s="136" t="s">
        <v>1462</v>
      </c>
      <c r="B222" s="280" t="s">
        <v>41</v>
      </c>
      <c r="C222" s="281" t="s">
        <v>724</v>
      </c>
      <c r="D222" s="282">
        <v>52040</v>
      </c>
      <c r="E222" s="110" t="s">
        <v>735</v>
      </c>
      <c r="F222" s="283" t="s">
        <v>736</v>
      </c>
      <c r="G222" s="284" t="s">
        <v>737</v>
      </c>
      <c r="H222" s="192">
        <v>0</v>
      </c>
      <c r="I222" s="171">
        <v>3752037</v>
      </c>
      <c r="J222" s="171">
        <v>104259</v>
      </c>
      <c r="K222" s="171">
        <v>4092267.5</v>
      </c>
      <c r="L222" s="171">
        <v>616240</v>
      </c>
      <c r="M222" s="171">
        <v>216840</v>
      </c>
      <c r="N222" s="171">
        <v>1189125.6599999999</v>
      </c>
      <c r="O222" s="171">
        <v>4194020</v>
      </c>
      <c r="P222" s="171">
        <v>241295</v>
      </c>
      <c r="Q222" s="171">
        <v>11878447.5</v>
      </c>
      <c r="R222" s="171">
        <v>551785</v>
      </c>
      <c r="S222" s="171">
        <v>1940471</v>
      </c>
      <c r="T222" s="171">
        <v>1445245</v>
      </c>
      <c r="U222" s="171">
        <v>2369488</v>
      </c>
      <c r="V222" s="171">
        <v>0</v>
      </c>
      <c r="W222" s="171">
        <v>1249955</v>
      </c>
      <c r="X222" s="171">
        <v>0</v>
      </c>
      <c r="Y222" s="171">
        <v>1020666</v>
      </c>
      <c r="Z222" s="171">
        <v>729665.75</v>
      </c>
      <c r="AA222" s="171">
        <v>127989.48</v>
      </c>
      <c r="AB222" s="171">
        <v>639363.74</v>
      </c>
      <c r="AC222" s="171">
        <v>979740</v>
      </c>
      <c r="AD222" s="171">
        <v>0</v>
      </c>
      <c r="AE222" s="171">
        <v>0</v>
      </c>
      <c r="AF222" s="171">
        <v>635509</v>
      </c>
      <c r="AG222" s="171">
        <v>0</v>
      </c>
      <c r="AH222" s="171">
        <v>9715</v>
      </c>
      <c r="AI222" s="171">
        <v>0</v>
      </c>
      <c r="AJ222" s="171">
        <v>203000</v>
      </c>
      <c r="AK222" s="171">
        <v>0</v>
      </c>
      <c r="AL222" s="171">
        <v>0</v>
      </c>
      <c r="AM222" s="171">
        <v>0</v>
      </c>
      <c r="AN222" s="171">
        <v>0</v>
      </c>
      <c r="AO222" s="171">
        <v>0</v>
      </c>
      <c r="AP222" s="171">
        <v>0</v>
      </c>
      <c r="AQ222" s="171">
        <v>0</v>
      </c>
      <c r="AR222" s="171">
        <v>0</v>
      </c>
      <c r="AS222" s="171">
        <v>213840</v>
      </c>
      <c r="AT222" s="171">
        <v>0</v>
      </c>
      <c r="AU222" s="171">
        <v>925560</v>
      </c>
      <c r="AV222" s="171">
        <v>0</v>
      </c>
      <c r="AW222" s="171">
        <v>499620</v>
      </c>
      <c r="AX222" s="171">
        <v>306490</v>
      </c>
      <c r="AY222" s="171">
        <v>761110</v>
      </c>
      <c r="AZ222" s="171">
        <v>0</v>
      </c>
      <c r="BA222" s="171">
        <v>0</v>
      </c>
      <c r="BB222" s="171">
        <v>0</v>
      </c>
      <c r="BC222" s="171">
        <v>0</v>
      </c>
      <c r="BD222" s="171">
        <v>0</v>
      </c>
      <c r="BE222" s="171">
        <v>0</v>
      </c>
      <c r="BF222" s="171">
        <v>0</v>
      </c>
      <c r="BG222" s="171">
        <v>0</v>
      </c>
      <c r="BH222" s="171">
        <v>0</v>
      </c>
      <c r="BI222" s="171">
        <v>0</v>
      </c>
      <c r="BJ222" s="171">
        <v>0</v>
      </c>
      <c r="BK222" s="171">
        <v>0</v>
      </c>
      <c r="BL222" s="171">
        <v>0</v>
      </c>
      <c r="BM222" s="171">
        <v>23268.799999999999</v>
      </c>
      <c r="BN222" s="171">
        <v>0</v>
      </c>
      <c r="BO222" s="171">
        <v>170400</v>
      </c>
      <c r="BP222" s="171">
        <v>119608</v>
      </c>
      <c r="BQ222" s="171">
        <v>68647</v>
      </c>
      <c r="BR222" s="171">
        <v>0</v>
      </c>
      <c r="BS222" s="171">
        <v>0</v>
      </c>
      <c r="BT222" s="171">
        <v>245525</v>
      </c>
      <c r="BU222" s="171">
        <v>0</v>
      </c>
      <c r="BV222" s="171">
        <v>0</v>
      </c>
      <c r="BW222" s="171">
        <v>0</v>
      </c>
      <c r="BX222" s="171">
        <v>0</v>
      </c>
      <c r="BY222" s="171">
        <v>57600</v>
      </c>
      <c r="BZ222" s="171">
        <v>0</v>
      </c>
      <c r="CA222" s="171">
        <v>0</v>
      </c>
      <c r="CB222" s="171">
        <v>0</v>
      </c>
      <c r="CC222" s="201">
        <f t="shared" si="40"/>
        <v>41578793.429999992</v>
      </c>
    </row>
    <row r="223" spans="1:81" s="109" customFormat="1" ht="25.5" customHeight="1">
      <c r="A223" s="136" t="s">
        <v>1462</v>
      </c>
      <c r="B223" s="280" t="s">
        <v>41</v>
      </c>
      <c r="C223" s="281" t="s">
        <v>724</v>
      </c>
      <c r="D223" s="282">
        <v>52040</v>
      </c>
      <c r="E223" s="110" t="s">
        <v>735</v>
      </c>
      <c r="F223" s="283" t="s">
        <v>738</v>
      </c>
      <c r="G223" s="284" t="s">
        <v>739</v>
      </c>
      <c r="H223" s="192">
        <v>0</v>
      </c>
      <c r="I223" s="171">
        <v>1878834.97</v>
      </c>
      <c r="J223" s="171">
        <v>0</v>
      </c>
      <c r="K223" s="171">
        <v>72390</v>
      </c>
      <c r="L223" s="171">
        <v>0</v>
      </c>
      <c r="M223" s="171">
        <v>100890</v>
      </c>
      <c r="N223" s="171">
        <v>504665</v>
      </c>
      <c r="O223" s="171">
        <v>828804</v>
      </c>
      <c r="P223" s="171">
        <v>1200</v>
      </c>
      <c r="Q223" s="171">
        <v>95200</v>
      </c>
      <c r="R223" s="171">
        <v>49650</v>
      </c>
      <c r="S223" s="171">
        <v>1025202.5</v>
      </c>
      <c r="T223" s="171">
        <v>0</v>
      </c>
      <c r="U223" s="171">
        <v>906496</v>
      </c>
      <c r="V223" s="171">
        <v>0</v>
      </c>
      <c r="W223" s="171">
        <v>119325</v>
      </c>
      <c r="X223" s="171">
        <v>0</v>
      </c>
      <c r="Y223" s="171">
        <v>763129</v>
      </c>
      <c r="Z223" s="171">
        <v>0</v>
      </c>
      <c r="AA223" s="171">
        <v>0</v>
      </c>
      <c r="AB223" s="171">
        <v>75095</v>
      </c>
      <c r="AC223" s="171">
        <v>68080</v>
      </c>
      <c r="AD223" s="171">
        <v>50000</v>
      </c>
      <c r="AE223" s="171">
        <v>0</v>
      </c>
      <c r="AF223" s="171">
        <v>213900</v>
      </c>
      <c r="AG223" s="171">
        <v>0</v>
      </c>
      <c r="AH223" s="171">
        <v>0</v>
      </c>
      <c r="AI223" s="171">
        <v>0</v>
      </c>
      <c r="AJ223" s="171">
        <v>47047.83</v>
      </c>
      <c r="AK223" s="171">
        <v>0</v>
      </c>
      <c r="AL223" s="171">
        <v>0</v>
      </c>
      <c r="AM223" s="171">
        <v>0</v>
      </c>
      <c r="AN223" s="171">
        <v>0</v>
      </c>
      <c r="AO223" s="171">
        <v>0</v>
      </c>
      <c r="AP223" s="171">
        <v>0</v>
      </c>
      <c r="AQ223" s="171">
        <v>0</v>
      </c>
      <c r="AR223" s="171">
        <v>0</v>
      </c>
      <c r="AS223" s="171">
        <v>0</v>
      </c>
      <c r="AT223" s="171">
        <v>0</v>
      </c>
      <c r="AU223" s="171">
        <v>0</v>
      </c>
      <c r="AV223" s="171">
        <v>0</v>
      </c>
      <c r="AW223" s="171">
        <v>0</v>
      </c>
      <c r="AX223" s="171">
        <v>0</v>
      </c>
      <c r="AY223" s="171">
        <v>0</v>
      </c>
      <c r="AZ223" s="171">
        <v>0</v>
      </c>
      <c r="BA223" s="171">
        <v>0</v>
      </c>
      <c r="BB223" s="171">
        <v>0</v>
      </c>
      <c r="BC223" s="171">
        <v>0</v>
      </c>
      <c r="BD223" s="171">
        <v>0</v>
      </c>
      <c r="BE223" s="171">
        <v>0</v>
      </c>
      <c r="BF223" s="171">
        <v>0</v>
      </c>
      <c r="BG223" s="171">
        <v>674986.5</v>
      </c>
      <c r="BH223" s="171">
        <v>0</v>
      </c>
      <c r="BI223" s="171">
        <v>0</v>
      </c>
      <c r="BJ223" s="171">
        <v>0</v>
      </c>
      <c r="BK223" s="171">
        <v>0</v>
      </c>
      <c r="BL223" s="171">
        <v>0</v>
      </c>
      <c r="BM223" s="171">
        <v>56343.08</v>
      </c>
      <c r="BN223" s="171">
        <v>0</v>
      </c>
      <c r="BO223" s="171">
        <v>430700</v>
      </c>
      <c r="BP223" s="171">
        <v>0</v>
      </c>
      <c r="BQ223" s="171">
        <v>187579</v>
      </c>
      <c r="BR223" s="171">
        <v>0</v>
      </c>
      <c r="BS223" s="171">
        <v>0</v>
      </c>
      <c r="BT223" s="171">
        <v>0</v>
      </c>
      <c r="BU223" s="171">
        <v>0</v>
      </c>
      <c r="BV223" s="171">
        <v>0</v>
      </c>
      <c r="BW223" s="171">
        <v>0</v>
      </c>
      <c r="BX223" s="171">
        <v>0</v>
      </c>
      <c r="BY223" s="171">
        <v>0</v>
      </c>
      <c r="BZ223" s="171">
        <v>0</v>
      </c>
      <c r="CA223" s="171">
        <v>0</v>
      </c>
      <c r="CB223" s="171">
        <v>0</v>
      </c>
      <c r="CC223" s="201">
        <f t="shared" si="40"/>
        <v>8149517.8799999999</v>
      </c>
    </row>
    <row r="224" spans="1:81" s="299" customFormat="1" ht="25.5" customHeight="1">
      <c r="A224" s="298"/>
      <c r="B224" s="521" t="s">
        <v>740</v>
      </c>
      <c r="C224" s="522"/>
      <c r="D224" s="522"/>
      <c r="E224" s="522"/>
      <c r="F224" s="522"/>
      <c r="G224" s="523"/>
      <c r="H224" s="194">
        <f>SUM(H218:H223)</f>
        <v>41390489.5</v>
      </c>
      <c r="I224" s="194">
        <f t="shared" ref="I224:BT224" si="43">SUM(I218:I223)</f>
        <v>14001763.82</v>
      </c>
      <c r="J224" s="194">
        <f t="shared" si="43"/>
        <v>14649817.43</v>
      </c>
      <c r="K224" s="194">
        <f t="shared" si="43"/>
        <v>9906382.1699999999</v>
      </c>
      <c r="L224" s="194">
        <f t="shared" si="43"/>
        <v>4818755</v>
      </c>
      <c r="M224" s="194">
        <f t="shared" si="43"/>
        <v>3637653.67</v>
      </c>
      <c r="N224" s="194">
        <f t="shared" si="43"/>
        <v>83260614.049999982</v>
      </c>
      <c r="O224" s="194">
        <f t="shared" si="43"/>
        <v>12746171.59</v>
      </c>
      <c r="P224" s="194">
        <f t="shared" si="43"/>
        <v>2304242</v>
      </c>
      <c r="Q224" s="194">
        <f t="shared" si="43"/>
        <v>28846103.800000001</v>
      </c>
      <c r="R224" s="194">
        <f t="shared" si="43"/>
        <v>3052044</v>
      </c>
      <c r="S224" s="194">
        <f t="shared" si="43"/>
        <v>9718572.9600000009</v>
      </c>
      <c r="T224" s="194">
        <f t="shared" si="43"/>
        <v>17652259.25</v>
      </c>
      <c r="U224" s="194">
        <f t="shared" si="43"/>
        <v>14036085.039999999</v>
      </c>
      <c r="V224" s="194">
        <f t="shared" si="43"/>
        <v>903964</v>
      </c>
      <c r="W224" s="194">
        <f t="shared" si="43"/>
        <v>4323336.6500000004</v>
      </c>
      <c r="X224" s="194">
        <f t="shared" si="43"/>
        <v>3017910</v>
      </c>
      <c r="Y224" s="194">
        <f t="shared" si="43"/>
        <v>4143990</v>
      </c>
      <c r="Z224" s="194">
        <f t="shared" si="43"/>
        <v>35015640.409999996</v>
      </c>
      <c r="AA224" s="194">
        <f t="shared" si="43"/>
        <v>10304335.33</v>
      </c>
      <c r="AB224" s="194">
        <f t="shared" si="43"/>
        <v>4703152.4700000007</v>
      </c>
      <c r="AC224" s="194">
        <f t="shared" si="43"/>
        <v>15446785.250000002</v>
      </c>
      <c r="AD224" s="194">
        <f t="shared" si="43"/>
        <v>3924133.44</v>
      </c>
      <c r="AE224" s="194">
        <f t="shared" si="43"/>
        <v>5226037</v>
      </c>
      <c r="AF224" s="194">
        <f t="shared" si="43"/>
        <v>6222160.5999999996</v>
      </c>
      <c r="AG224" s="194">
        <f t="shared" si="43"/>
        <v>2283809.62</v>
      </c>
      <c r="AH224" s="194">
        <f t="shared" si="43"/>
        <v>2597018</v>
      </c>
      <c r="AI224" s="194">
        <f t="shared" si="43"/>
        <v>57059857</v>
      </c>
      <c r="AJ224" s="194">
        <f t="shared" si="43"/>
        <v>3887977.84</v>
      </c>
      <c r="AK224" s="194">
        <f t="shared" si="43"/>
        <v>1946940.6099999999</v>
      </c>
      <c r="AL224" s="194">
        <f t="shared" si="43"/>
        <v>1996046.8599999999</v>
      </c>
      <c r="AM224" s="194">
        <f t="shared" si="43"/>
        <v>2121061</v>
      </c>
      <c r="AN224" s="194">
        <f t="shared" si="43"/>
        <v>4091871.4</v>
      </c>
      <c r="AO224" s="194">
        <f t="shared" si="43"/>
        <v>3629343</v>
      </c>
      <c r="AP224" s="194">
        <f t="shared" si="43"/>
        <v>3728939</v>
      </c>
      <c r="AQ224" s="194">
        <f t="shared" si="43"/>
        <v>4921561.38</v>
      </c>
      <c r="AR224" s="194">
        <f t="shared" si="43"/>
        <v>3010331.4699999997</v>
      </c>
      <c r="AS224" s="194">
        <f t="shared" si="43"/>
        <v>2806075.34</v>
      </c>
      <c r="AT224" s="194">
        <f t="shared" si="43"/>
        <v>2290226</v>
      </c>
      <c r="AU224" s="194">
        <f t="shared" si="43"/>
        <v>21715909.050000001</v>
      </c>
      <c r="AV224" s="194">
        <f t="shared" si="43"/>
        <v>2545653.54</v>
      </c>
      <c r="AW224" s="194">
        <f t="shared" si="43"/>
        <v>3329007.66</v>
      </c>
      <c r="AX224" s="194">
        <f t="shared" si="43"/>
        <v>2924720.16</v>
      </c>
      <c r="AY224" s="194">
        <f t="shared" si="43"/>
        <v>3198544.5</v>
      </c>
      <c r="AZ224" s="194">
        <f t="shared" si="43"/>
        <v>1308791.1000000001</v>
      </c>
      <c r="BA224" s="194">
        <f t="shared" si="43"/>
        <v>2285624.2399999998</v>
      </c>
      <c r="BB224" s="194">
        <f t="shared" si="43"/>
        <v>33141524.530000001</v>
      </c>
      <c r="BC224" s="194">
        <f t="shared" si="43"/>
        <v>4026620.75</v>
      </c>
      <c r="BD224" s="194">
        <f t="shared" si="43"/>
        <v>3339047.0700000003</v>
      </c>
      <c r="BE224" s="194">
        <f t="shared" si="43"/>
        <v>6201147</v>
      </c>
      <c r="BF224" s="194">
        <f t="shared" si="43"/>
        <v>6503440.4500000002</v>
      </c>
      <c r="BG224" s="194">
        <f t="shared" si="43"/>
        <v>3877279.5</v>
      </c>
      <c r="BH224" s="194">
        <f t="shared" si="43"/>
        <v>9765399.209999999</v>
      </c>
      <c r="BI224" s="194">
        <f t="shared" si="43"/>
        <v>6703773</v>
      </c>
      <c r="BJ224" s="194">
        <f t="shared" si="43"/>
        <v>3656870</v>
      </c>
      <c r="BK224" s="194">
        <f t="shared" si="43"/>
        <v>1270392</v>
      </c>
      <c r="BL224" s="194">
        <f t="shared" si="43"/>
        <v>1163428</v>
      </c>
      <c r="BM224" s="194">
        <f t="shared" si="43"/>
        <v>27114641.639999997</v>
      </c>
      <c r="BN224" s="194">
        <f t="shared" si="43"/>
        <v>15236124.569999998</v>
      </c>
      <c r="BO224" s="194">
        <f t="shared" si="43"/>
        <v>2843096.11</v>
      </c>
      <c r="BP224" s="194">
        <f t="shared" si="43"/>
        <v>1798769</v>
      </c>
      <c r="BQ224" s="194">
        <f t="shared" si="43"/>
        <v>2770532.55</v>
      </c>
      <c r="BR224" s="194">
        <f t="shared" si="43"/>
        <v>4405564.78</v>
      </c>
      <c r="BS224" s="194">
        <f t="shared" si="43"/>
        <v>1964452.9700000002</v>
      </c>
      <c r="BT224" s="194">
        <f t="shared" si="43"/>
        <v>27699471.5</v>
      </c>
      <c r="BU224" s="194">
        <f t="shared" ref="BU224:CB224" si="44">SUM(BU218:BU223)</f>
        <v>3213038.16</v>
      </c>
      <c r="BV224" s="194">
        <f t="shared" si="44"/>
        <v>3279754</v>
      </c>
      <c r="BW224" s="194">
        <f t="shared" si="44"/>
        <v>6181921.6199999992</v>
      </c>
      <c r="BX224" s="194">
        <f t="shared" si="44"/>
        <v>5625460</v>
      </c>
      <c r="BY224" s="194">
        <f t="shared" si="44"/>
        <v>10927214</v>
      </c>
      <c r="BZ224" s="194">
        <f t="shared" si="44"/>
        <v>2988626.45</v>
      </c>
      <c r="CA224" s="194">
        <f t="shared" si="44"/>
        <v>2416015</v>
      </c>
      <c r="CB224" s="194">
        <f t="shared" si="44"/>
        <v>2101361</v>
      </c>
      <c r="CC224" s="194">
        <f>SUM(CC218:CC223)</f>
        <v>687146673.05999994</v>
      </c>
    </row>
    <row r="225" spans="1:81" s="109" customFormat="1" ht="25.5" customHeight="1">
      <c r="A225" s="136" t="s">
        <v>1462</v>
      </c>
      <c r="B225" s="280" t="s">
        <v>43</v>
      </c>
      <c r="C225" s="281" t="s">
        <v>44</v>
      </c>
      <c r="D225" s="282">
        <v>51070</v>
      </c>
      <c r="E225" s="110" t="s">
        <v>741</v>
      </c>
      <c r="F225" s="283" t="s">
        <v>742</v>
      </c>
      <c r="G225" s="284" t="s">
        <v>743</v>
      </c>
      <c r="H225" s="192">
        <v>0</v>
      </c>
      <c r="I225" s="192">
        <v>47015</v>
      </c>
      <c r="J225" s="192">
        <v>794690</v>
      </c>
      <c r="K225" s="192">
        <v>99935</v>
      </c>
      <c r="L225" s="192">
        <v>280476.87</v>
      </c>
      <c r="M225" s="192">
        <v>52120</v>
      </c>
      <c r="N225" s="192">
        <v>0</v>
      </c>
      <c r="O225" s="192">
        <v>0</v>
      </c>
      <c r="P225" s="192">
        <v>0</v>
      </c>
      <c r="Q225" s="192">
        <v>0</v>
      </c>
      <c r="R225" s="192">
        <v>0</v>
      </c>
      <c r="S225" s="192">
        <v>0</v>
      </c>
      <c r="T225" s="192">
        <v>0</v>
      </c>
      <c r="U225" s="192">
        <v>1388150</v>
      </c>
      <c r="V225" s="192">
        <v>0</v>
      </c>
      <c r="W225" s="192">
        <v>0</v>
      </c>
      <c r="X225" s="192">
        <v>0</v>
      </c>
      <c r="Y225" s="192">
        <v>0</v>
      </c>
      <c r="Z225" s="192">
        <v>0</v>
      </c>
      <c r="AA225" s="192">
        <v>0</v>
      </c>
      <c r="AB225" s="192">
        <v>0</v>
      </c>
      <c r="AC225" s="192">
        <v>0</v>
      </c>
      <c r="AD225" s="192">
        <v>0</v>
      </c>
      <c r="AE225" s="192">
        <v>0</v>
      </c>
      <c r="AF225" s="192">
        <v>0</v>
      </c>
      <c r="AG225" s="192">
        <v>0</v>
      </c>
      <c r="AH225" s="192">
        <v>0</v>
      </c>
      <c r="AI225" s="192">
        <v>679515</v>
      </c>
      <c r="AJ225" s="192">
        <v>0</v>
      </c>
      <c r="AK225" s="192">
        <v>0</v>
      </c>
      <c r="AL225" s="192">
        <v>0</v>
      </c>
      <c r="AM225" s="192">
        <v>0</v>
      </c>
      <c r="AN225" s="192">
        <v>0</v>
      </c>
      <c r="AO225" s="192">
        <v>0</v>
      </c>
      <c r="AP225" s="192">
        <v>0</v>
      </c>
      <c r="AQ225" s="192">
        <v>0</v>
      </c>
      <c r="AR225" s="192">
        <v>0</v>
      </c>
      <c r="AS225" s="192">
        <v>0</v>
      </c>
      <c r="AT225" s="192">
        <v>0</v>
      </c>
      <c r="AU225" s="192">
        <v>809575</v>
      </c>
      <c r="AV225" s="192">
        <v>0</v>
      </c>
      <c r="AW225" s="192">
        <v>0</v>
      </c>
      <c r="AX225" s="192">
        <v>0</v>
      </c>
      <c r="AY225" s="192">
        <v>0</v>
      </c>
      <c r="AZ225" s="192">
        <v>0</v>
      </c>
      <c r="BA225" s="192">
        <v>0</v>
      </c>
      <c r="BB225" s="192">
        <v>0</v>
      </c>
      <c r="BC225" s="192">
        <v>0</v>
      </c>
      <c r="BD225" s="192">
        <v>54655</v>
      </c>
      <c r="BE225" s="192">
        <v>0</v>
      </c>
      <c r="BF225" s="192">
        <v>0</v>
      </c>
      <c r="BG225" s="192">
        <v>0</v>
      </c>
      <c r="BH225" s="192">
        <v>0</v>
      </c>
      <c r="BI225" s="192">
        <v>0</v>
      </c>
      <c r="BJ225" s="192">
        <v>105210</v>
      </c>
      <c r="BK225" s="192">
        <v>14990</v>
      </c>
      <c r="BL225" s="192">
        <v>0</v>
      </c>
      <c r="BM225" s="192">
        <v>0</v>
      </c>
      <c r="BN225" s="192">
        <v>0</v>
      </c>
      <c r="BO225" s="192">
        <v>0</v>
      </c>
      <c r="BP225" s="192">
        <v>0</v>
      </c>
      <c r="BQ225" s="192">
        <v>0</v>
      </c>
      <c r="BR225" s="192">
        <v>0</v>
      </c>
      <c r="BS225" s="192">
        <v>0</v>
      </c>
      <c r="BT225" s="192">
        <v>431822.62</v>
      </c>
      <c r="BU225" s="192">
        <v>0</v>
      </c>
      <c r="BV225" s="192">
        <v>0</v>
      </c>
      <c r="BW225" s="192">
        <v>0</v>
      </c>
      <c r="BX225" s="192">
        <v>71330</v>
      </c>
      <c r="BY225" s="192">
        <v>568400</v>
      </c>
      <c r="BZ225" s="192">
        <v>74970</v>
      </c>
      <c r="CA225" s="192">
        <v>0</v>
      </c>
      <c r="CB225" s="192">
        <v>0</v>
      </c>
      <c r="CC225" s="201">
        <f t="shared" si="40"/>
        <v>5472854.4900000002</v>
      </c>
    </row>
    <row r="226" spans="1:81" s="109" customFormat="1" ht="25.5" customHeight="1">
      <c r="A226" s="136" t="s">
        <v>1462</v>
      </c>
      <c r="B226" s="280" t="s">
        <v>43</v>
      </c>
      <c r="C226" s="281" t="s">
        <v>44</v>
      </c>
      <c r="D226" s="282"/>
      <c r="E226" s="110"/>
      <c r="F226" s="283" t="s">
        <v>744</v>
      </c>
      <c r="G226" s="284" t="s">
        <v>1582</v>
      </c>
      <c r="H226" s="192">
        <v>5621935</v>
      </c>
      <c r="I226" s="171">
        <v>1451100</v>
      </c>
      <c r="J226" s="171">
        <v>1353920</v>
      </c>
      <c r="K226" s="171">
        <v>5012844.78</v>
      </c>
      <c r="L226" s="171">
        <v>0</v>
      </c>
      <c r="M226" s="171">
        <v>175440</v>
      </c>
      <c r="N226" s="171">
        <v>18193335</v>
      </c>
      <c r="O226" s="171">
        <v>1310411</v>
      </c>
      <c r="P226" s="171">
        <v>375900</v>
      </c>
      <c r="Q226" s="171">
        <v>5890500</v>
      </c>
      <c r="R226" s="171">
        <v>401900</v>
      </c>
      <c r="S226" s="171">
        <v>567100</v>
      </c>
      <c r="T226" s="171">
        <v>2174070</v>
      </c>
      <c r="U226" s="171">
        <v>877626</v>
      </c>
      <c r="V226" s="171">
        <v>145200</v>
      </c>
      <c r="W226" s="171">
        <v>538670.84</v>
      </c>
      <c r="X226" s="171">
        <v>415800</v>
      </c>
      <c r="Y226" s="171">
        <v>301680</v>
      </c>
      <c r="Z226" s="171">
        <v>8091302.5</v>
      </c>
      <c r="AA226" s="171">
        <v>1451520</v>
      </c>
      <c r="AB226" s="171">
        <v>407760</v>
      </c>
      <c r="AC226" s="171">
        <v>0</v>
      </c>
      <c r="AD226" s="171">
        <v>294984</v>
      </c>
      <c r="AE226" s="171">
        <v>740125</v>
      </c>
      <c r="AF226" s="171">
        <v>0</v>
      </c>
      <c r="AG226" s="171">
        <v>150090</v>
      </c>
      <c r="AH226" s="171">
        <v>249624</v>
      </c>
      <c r="AI226" s="171">
        <v>8002400</v>
      </c>
      <c r="AJ226" s="171">
        <v>346680</v>
      </c>
      <c r="AK226" s="171">
        <v>150660</v>
      </c>
      <c r="AL226" s="171">
        <v>295380</v>
      </c>
      <c r="AM226" s="171">
        <v>191160</v>
      </c>
      <c r="AN226" s="171">
        <v>496908</v>
      </c>
      <c r="AO226" s="171">
        <v>193400</v>
      </c>
      <c r="AP226" s="171">
        <v>210740</v>
      </c>
      <c r="AQ226" s="171">
        <v>565620</v>
      </c>
      <c r="AR226" s="171">
        <v>291100</v>
      </c>
      <c r="AS226" s="171">
        <v>369560</v>
      </c>
      <c r="AT226" s="171">
        <v>193680</v>
      </c>
      <c r="AU226" s="171">
        <v>4570640</v>
      </c>
      <c r="AV226" s="171">
        <v>1736070</v>
      </c>
      <c r="AW226" s="171">
        <v>386220</v>
      </c>
      <c r="AX226" s="171">
        <v>346560</v>
      </c>
      <c r="AY226" s="171">
        <v>225496</v>
      </c>
      <c r="AZ226" s="171">
        <v>879310</v>
      </c>
      <c r="BA226" s="171">
        <v>139140</v>
      </c>
      <c r="BB226" s="171">
        <v>7800785</v>
      </c>
      <c r="BC226" s="171">
        <v>0</v>
      </c>
      <c r="BD226" s="171">
        <v>0</v>
      </c>
      <c r="BE226" s="171">
        <v>0</v>
      </c>
      <c r="BF226" s="171">
        <v>6240910.5</v>
      </c>
      <c r="BG226" s="171">
        <v>0</v>
      </c>
      <c r="BH226" s="171">
        <v>1057440</v>
      </c>
      <c r="BI226" s="171">
        <v>837480</v>
      </c>
      <c r="BJ226" s="171">
        <v>225360</v>
      </c>
      <c r="BK226" s="171">
        <v>169920</v>
      </c>
      <c r="BL226" s="171">
        <v>101040</v>
      </c>
      <c r="BM226" s="171">
        <v>6832930</v>
      </c>
      <c r="BN226" s="171">
        <v>20379331.100000001</v>
      </c>
      <c r="BO226" s="171">
        <v>340000</v>
      </c>
      <c r="BP226" s="171">
        <v>0</v>
      </c>
      <c r="BQ226" s="171">
        <v>369300</v>
      </c>
      <c r="BR226" s="171">
        <v>233220</v>
      </c>
      <c r="BS226" s="171">
        <v>214800</v>
      </c>
      <c r="BT226" s="171">
        <v>4608597.8600000003</v>
      </c>
      <c r="BU226" s="171">
        <v>248480</v>
      </c>
      <c r="BV226" s="171">
        <v>346800</v>
      </c>
      <c r="BW226" s="171">
        <v>0</v>
      </c>
      <c r="BX226" s="171">
        <v>666480</v>
      </c>
      <c r="BY226" s="171">
        <v>1668295</v>
      </c>
      <c r="BZ226" s="171">
        <v>139440</v>
      </c>
      <c r="CA226" s="171">
        <v>38000</v>
      </c>
      <c r="CB226" s="171">
        <v>188400</v>
      </c>
      <c r="CC226" s="201">
        <f t="shared" si="40"/>
        <v>128490571.58</v>
      </c>
    </row>
    <row r="227" spans="1:81" s="109" customFormat="1" ht="25.5" customHeight="1">
      <c r="A227" s="136" t="s">
        <v>1462</v>
      </c>
      <c r="B227" s="280" t="s">
        <v>43</v>
      </c>
      <c r="C227" s="281" t="s">
        <v>44</v>
      </c>
      <c r="D227" s="282">
        <v>52070</v>
      </c>
      <c r="E227" s="110" t="s">
        <v>745</v>
      </c>
      <c r="F227" s="283" t="s">
        <v>746</v>
      </c>
      <c r="G227" s="284" t="s">
        <v>1583</v>
      </c>
      <c r="H227" s="192">
        <v>10895503</v>
      </c>
      <c r="I227" s="171">
        <v>3556596.78</v>
      </c>
      <c r="J227" s="171">
        <v>3558616.69</v>
      </c>
      <c r="K227" s="171">
        <v>1718500</v>
      </c>
      <c r="L227" s="171">
        <v>1261000</v>
      </c>
      <c r="M227" s="171">
        <v>317000</v>
      </c>
      <c r="N227" s="171">
        <v>11842703</v>
      </c>
      <c r="O227" s="171">
        <v>2244047</v>
      </c>
      <c r="P227" s="171">
        <v>500000</v>
      </c>
      <c r="Q227" s="171">
        <v>6052644</v>
      </c>
      <c r="R227" s="171">
        <v>561500</v>
      </c>
      <c r="S227" s="171">
        <v>1593568</v>
      </c>
      <c r="T227" s="171">
        <v>3340774</v>
      </c>
      <c r="U227" s="171">
        <v>2946674</v>
      </c>
      <c r="V227" s="171">
        <v>271214</v>
      </c>
      <c r="W227" s="171">
        <v>994666</v>
      </c>
      <c r="X227" s="171">
        <v>757000</v>
      </c>
      <c r="Y227" s="171">
        <v>520435</v>
      </c>
      <c r="Z227" s="171">
        <v>9328773</v>
      </c>
      <c r="AA227" s="171">
        <v>2523528</v>
      </c>
      <c r="AB227" s="171">
        <v>0</v>
      </c>
      <c r="AC227" s="171">
        <v>2425951</v>
      </c>
      <c r="AD227" s="171">
        <v>503338</v>
      </c>
      <c r="AE227" s="171">
        <v>0</v>
      </c>
      <c r="AF227" s="171">
        <v>0</v>
      </c>
      <c r="AG227" s="171">
        <v>466214</v>
      </c>
      <c r="AH227" s="171">
        <v>0</v>
      </c>
      <c r="AI227" s="171">
        <v>12721551</v>
      </c>
      <c r="AJ227" s="171">
        <v>942468</v>
      </c>
      <c r="AK227" s="171">
        <v>385500</v>
      </c>
      <c r="AL227" s="171">
        <v>0</v>
      </c>
      <c r="AM227" s="171">
        <v>489500</v>
      </c>
      <c r="AN227" s="171">
        <v>596776</v>
      </c>
      <c r="AO227" s="171">
        <v>543468</v>
      </c>
      <c r="AP227" s="171">
        <v>685000</v>
      </c>
      <c r="AQ227" s="171">
        <v>1100000</v>
      </c>
      <c r="AR227" s="171">
        <v>569500</v>
      </c>
      <c r="AS227" s="171">
        <v>643145</v>
      </c>
      <c r="AT227" s="171">
        <v>715378</v>
      </c>
      <c r="AU227" s="171">
        <v>4133384</v>
      </c>
      <c r="AV227" s="171">
        <v>774500</v>
      </c>
      <c r="AW227" s="171">
        <v>618500</v>
      </c>
      <c r="AX227" s="171">
        <v>498000</v>
      </c>
      <c r="AY227" s="171">
        <v>406000</v>
      </c>
      <c r="AZ227" s="171">
        <v>242000</v>
      </c>
      <c r="BA227" s="171">
        <v>338000</v>
      </c>
      <c r="BB227" s="171">
        <v>9326306.4499999993</v>
      </c>
      <c r="BC227" s="171">
        <v>631900</v>
      </c>
      <c r="BD227" s="171">
        <v>930500</v>
      </c>
      <c r="BE227" s="171">
        <v>1291741</v>
      </c>
      <c r="BF227" s="171">
        <v>982000</v>
      </c>
      <c r="BG227" s="171">
        <v>807333</v>
      </c>
      <c r="BH227" s="171">
        <v>1935512</v>
      </c>
      <c r="BI227" s="171">
        <v>749250</v>
      </c>
      <c r="BJ227" s="171">
        <v>612000</v>
      </c>
      <c r="BK227" s="171">
        <v>359500</v>
      </c>
      <c r="BL227" s="171">
        <v>351500</v>
      </c>
      <c r="BM227" s="171">
        <v>9506443.3300000001</v>
      </c>
      <c r="BN227" s="171">
        <v>1799844</v>
      </c>
      <c r="BO227" s="171">
        <v>728866</v>
      </c>
      <c r="BP227" s="171">
        <v>617366</v>
      </c>
      <c r="BQ227" s="171">
        <v>694500</v>
      </c>
      <c r="BR227" s="171">
        <v>996176</v>
      </c>
      <c r="BS227" s="171">
        <v>425500</v>
      </c>
      <c r="BT227" s="171">
        <v>6176000</v>
      </c>
      <c r="BU227" s="171">
        <v>325000</v>
      </c>
      <c r="BV227" s="171">
        <v>365000</v>
      </c>
      <c r="BW227" s="171">
        <v>552129</v>
      </c>
      <c r="BX227" s="171">
        <v>602500</v>
      </c>
      <c r="BY227" s="171">
        <v>2415032</v>
      </c>
      <c r="BZ227" s="171">
        <v>447000</v>
      </c>
      <c r="CA227" s="171">
        <v>274500</v>
      </c>
      <c r="CB227" s="171">
        <v>256500</v>
      </c>
      <c r="CC227" s="201">
        <f t="shared" si="40"/>
        <v>138742814.25</v>
      </c>
    </row>
    <row r="228" spans="1:81" s="109" customFormat="1" ht="25.5" customHeight="1">
      <c r="A228" s="136" t="s">
        <v>1462</v>
      </c>
      <c r="B228" s="280" t="s">
        <v>43</v>
      </c>
      <c r="C228" s="281" t="s">
        <v>44</v>
      </c>
      <c r="D228" s="282">
        <v>52070</v>
      </c>
      <c r="E228" s="110" t="s">
        <v>745</v>
      </c>
      <c r="F228" s="283" t="s">
        <v>747</v>
      </c>
      <c r="G228" s="284" t="s">
        <v>1584</v>
      </c>
      <c r="H228" s="192">
        <v>394698</v>
      </c>
      <c r="I228" s="171">
        <v>290000</v>
      </c>
      <c r="J228" s="171">
        <v>418366.13</v>
      </c>
      <c r="K228" s="171">
        <v>50000</v>
      </c>
      <c r="L228" s="171">
        <v>63760</v>
      </c>
      <c r="M228" s="171">
        <v>27000</v>
      </c>
      <c r="N228" s="171">
        <v>586799</v>
      </c>
      <c r="O228" s="171">
        <v>249468</v>
      </c>
      <c r="P228" s="171">
        <v>61821.43</v>
      </c>
      <c r="Q228" s="171">
        <v>391960</v>
      </c>
      <c r="R228" s="171">
        <v>20128.38</v>
      </c>
      <c r="S228" s="171">
        <v>34766.639999999999</v>
      </c>
      <c r="T228" s="171">
        <v>315000</v>
      </c>
      <c r="U228" s="171">
        <v>105600</v>
      </c>
      <c r="V228" s="171">
        <v>13500</v>
      </c>
      <c r="W228" s="171">
        <v>5950</v>
      </c>
      <c r="X228" s="171">
        <v>15000</v>
      </c>
      <c r="Y228" s="171">
        <v>37500</v>
      </c>
      <c r="Z228" s="171">
        <v>97396</v>
      </c>
      <c r="AA228" s="171">
        <v>64224</v>
      </c>
      <c r="AB228" s="171">
        <v>36000</v>
      </c>
      <c r="AC228" s="171">
        <v>120008.06</v>
      </c>
      <c r="AD228" s="171">
        <v>22661</v>
      </c>
      <c r="AE228" s="171">
        <v>22000</v>
      </c>
      <c r="AF228" s="171">
        <v>37500</v>
      </c>
      <c r="AG228" s="171">
        <v>24258</v>
      </c>
      <c r="AH228" s="171">
        <v>106161.3</v>
      </c>
      <c r="AI228" s="171">
        <v>1167878</v>
      </c>
      <c r="AJ228" s="171">
        <v>6903</v>
      </c>
      <c r="AK228" s="171">
        <v>0</v>
      </c>
      <c r="AL228" s="171">
        <v>0</v>
      </c>
      <c r="AM228" s="171">
        <v>0</v>
      </c>
      <c r="AN228" s="171">
        <v>9910</v>
      </c>
      <c r="AO228" s="171">
        <v>5000</v>
      </c>
      <c r="AP228" s="171">
        <v>17000</v>
      </c>
      <c r="AQ228" s="171">
        <v>10284</v>
      </c>
      <c r="AR228" s="171">
        <v>22500</v>
      </c>
      <c r="AS228" s="171">
        <v>10000</v>
      </c>
      <c r="AT228" s="171">
        <v>0</v>
      </c>
      <c r="AU228" s="171">
        <v>96220</v>
      </c>
      <c r="AV228" s="171">
        <v>0</v>
      </c>
      <c r="AW228" s="171">
        <v>0</v>
      </c>
      <c r="AX228" s="171">
        <v>7500</v>
      </c>
      <c r="AY228" s="171">
        <v>5000</v>
      </c>
      <c r="AZ228" s="171">
        <v>29000</v>
      </c>
      <c r="BA228" s="171">
        <v>0</v>
      </c>
      <c r="BB228" s="171">
        <v>286500</v>
      </c>
      <c r="BC228" s="171">
        <v>35000</v>
      </c>
      <c r="BD228" s="171">
        <v>24350</v>
      </c>
      <c r="BE228" s="171">
        <v>29426</v>
      </c>
      <c r="BF228" s="171">
        <v>52788</v>
      </c>
      <c r="BG228" s="171">
        <v>72500</v>
      </c>
      <c r="BH228" s="171">
        <v>219139.82</v>
      </c>
      <c r="BI228" s="171">
        <v>19356</v>
      </c>
      <c r="BJ228" s="171">
        <v>48000</v>
      </c>
      <c r="BK228" s="171">
        <v>10000</v>
      </c>
      <c r="BL228" s="171">
        <v>0</v>
      </c>
      <c r="BM228" s="171">
        <v>499378</v>
      </c>
      <c r="BN228" s="171">
        <v>1871000</v>
      </c>
      <c r="BO228" s="171">
        <v>312389</v>
      </c>
      <c r="BP228" s="171">
        <v>0</v>
      </c>
      <c r="BQ228" s="171">
        <v>0</v>
      </c>
      <c r="BR228" s="171">
        <v>22500</v>
      </c>
      <c r="BS228" s="171">
        <v>9000</v>
      </c>
      <c r="BT228" s="171">
        <v>324475.02</v>
      </c>
      <c r="BU228" s="171">
        <v>18000</v>
      </c>
      <c r="BV228" s="171">
        <v>37500</v>
      </c>
      <c r="BW228" s="171">
        <v>408791</v>
      </c>
      <c r="BX228" s="171">
        <v>12000</v>
      </c>
      <c r="BY228" s="171">
        <v>238953</v>
      </c>
      <c r="BZ228" s="171">
        <v>0</v>
      </c>
      <c r="CA228" s="171">
        <v>20000</v>
      </c>
      <c r="CB228" s="171">
        <v>0</v>
      </c>
      <c r="CC228" s="201">
        <f t="shared" si="40"/>
        <v>9569766.7799999993</v>
      </c>
    </row>
    <row r="229" spans="1:81" s="109" customFormat="1" ht="25.5" customHeight="1">
      <c r="A229" s="136" t="s">
        <v>1462</v>
      </c>
      <c r="B229" s="280" t="s">
        <v>43</v>
      </c>
      <c r="C229" s="281" t="s">
        <v>44</v>
      </c>
      <c r="D229" s="282">
        <v>52090</v>
      </c>
      <c r="E229" s="110" t="s">
        <v>748</v>
      </c>
      <c r="F229" s="283" t="s">
        <v>749</v>
      </c>
      <c r="G229" s="284" t="s">
        <v>1498</v>
      </c>
      <c r="H229" s="192">
        <v>3281788</v>
      </c>
      <c r="I229" s="171">
        <v>0</v>
      </c>
      <c r="J229" s="171">
        <v>0</v>
      </c>
      <c r="K229" s="171">
        <v>0</v>
      </c>
      <c r="L229" s="171">
        <v>0</v>
      </c>
      <c r="M229" s="171">
        <v>0</v>
      </c>
      <c r="N229" s="171">
        <v>0</v>
      </c>
      <c r="O229" s="171">
        <v>0</v>
      </c>
      <c r="P229" s="171">
        <v>0</v>
      </c>
      <c r="Q229" s="171">
        <v>0</v>
      </c>
      <c r="R229" s="171">
        <v>0</v>
      </c>
      <c r="S229" s="171">
        <v>0</v>
      </c>
      <c r="T229" s="171">
        <v>0</v>
      </c>
      <c r="U229" s="171">
        <v>0</v>
      </c>
      <c r="V229" s="171">
        <v>0</v>
      </c>
      <c r="W229" s="171">
        <v>0</v>
      </c>
      <c r="X229" s="171">
        <v>0</v>
      </c>
      <c r="Y229" s="171">
        <v>0</v>
      </c>
      <c r="Z229" s="171">
        <v>3433218</v>
      </c>
      <c r="AA229" s="171">
        <v>0</v>
      </c>
      <c r="AB229" s="171">
        <v>0</v>
      </c>
      <c r="AC229" s="171">
        <v>0</v>
      </c>
      <c r="AD229" s="171">
        <v>0</v>
      </c>
      <c r="AE229" s="171">
        <v>0</v>
      </c>
      <c r="AF229" s="171">
        <v>0</v>
      </c>
      <c r="AG229" s="171">
        <v>0</v>
      </c>
      <c r="AH229" s="171">
        <v>0</v>
      </c>
      <c r="AI229" s="171">
        <v>3811694</v>
      </c>
      <c r="AJ229" s="171">
        <v>0</v>
      </c>
      <c r="AK229" s="171">
        <v>0</v>
      </c>
      <c r="AL229" s="171">
        <v>0</v>
      </c>
      <c r="AM229" s="171">
        <v>0</v>
      </c>
      <c r="AN229" s="171">
        <v>0</v>
      </c>
      <c r="AO229" s="171">
        <v>0</v>
      </c>
      <c r="AP229" s="171">
        <v>0</v>
      </c>
      <c r="AQ229" s="171">
        <v>0</v>
      </c>
      <c r="AR229" s="171">
        <v>0</v>
      </c>
      <c r="AS229" s="171">
        <v>0</v>
      </c>
      <c r="AT229" s="171">
        <v>0</v>
      </c>
      <c r="AU229" s="171">
        <v>1631412</v>
      </c>
      <c r="AV229" s="171">
        <v>0</v>
      </c>
      <c r="AW229" s="171">
        <v>0</v>
      </c>
      <c r="AX229" s="171">
        <v>0</v>
      </c>
      <c r="AY229" s="171">
        <v>0</v>
      </c>
      <c r="AZ229" s="171">
        <v>0</v>
      </c>
      <c r="BA229" s="171">
        <v>0</v>
      </c>
      <c r="BB229" s="171">
        <v>2489231</v>
      </c>
      <c r="BC229" s="171">
        <v>0</v>
      </c>
      <c r="BD229" s="171">
        <v>0</v>
      </c>
      <c r="BE229" s="171">
        <v>0</v>
      </c>
      <c r="BF229" s="171">
        <v>0</v>
      </c>
      <c r="BG229" s="171">
        <v>0</v>
      </c>
      <c r="BH229" s="171">
        <v>0</v>
      </c>
      <c r="BI229" s="171">
        <v>0</v>
      </c>
      <c r="BJ229" s="171">
        <v>0</v>
      </c>
      <c r="BK229" s="171">
        <v>0</v>
      </c>
      <c r="BL229" s="171">
        <v>0</v>
      </c>
      <c r="BM229" s="171">
        <v>13469643</v>
      </c>
      <c r="BN229" s="171">
        <v>0</v>
      </c>
      <c r="BO229" s="171">
        <v>0</v>
      </c>
      <c r="BP229" s="171">
        <v>0</v>
      </c>
      <c r="BQ229" s="171">
        <v>0</v>
      </c>
      <c r="BR229" s="171">
        <v>0</v>
      </c>
      <c r="BS229" s="171">
        <v>0</v>
      </c>
      <c r="BT229" s="171">
        <v>0</v>
      </c>
      <c r="BU229" s="171">
        <v>0</v>
      </c>
      <c r="BV229" s="171">
        <v>0</v>
      </c>
      <c r="BW229" s="171">
        <v>0</v>
      </c>
      <c r="BX229" s="171">
        <v>0</v>
      </c>
      <c r="BY229" s="171">
        <v>0</v>
      </c>
      <c r="BZ229" s="171">
        <v>0</v>
      </c>
      <c r="CA229" s="171">
        <v>0</v>
      </c>
      <c r="CB229" s="171">
        <v>0</v>
      </c>
      <c r="CC229" s="201">
        <f t="shared" si="40"/>
        <v>28116986</v>
      </c>
    </row>
    <row r="230" spans="1:81" s="109" customFormat="1" ht="25.5" customHeight="1">
      <c r="A230" s="136" t="s">
        <v>1462</v>
      </c>
      <c r="B230" s="280" t="s">
        <v>43</v>
      </c>
      <c r="C230" s="281" t="s">
        <v>44</v>
      </c>
      <c r="D230" s="282">
        <v>52090</v>
      </c>
      <c r="E230" s="110" t="s">
        <v>748</v>
      </c>
      <c r="F230" s="283" t="s">
        <v>750</v>
      </c>
      <c r="G230" s="284" t="s">
        <v>1499</v>
      </c>
      <c r="H230" s="192">
        <v>0</v>
      </c>
      <c r="I230" s="171">
        <v>0</v>
      </c>
      <c r="J230" s="171">
        <v>0</v>
      </c>
      <c r="K230" s="171">
        <v>0</v>
      </c>
      <c r="L230" s="171">
        <v>0</v>
      </c>
      <c r="M230" s="171">
        <v>0</v>
      </c>
      <c r="N230" s="171">
        <v>0</v>
      </c>
      <c r="O230" s="171">
        <v>0</v>
      </c>
      <c r="P230" s="171">
        <v>0</v>
      </c>
      <c r="Q230" s="171">
        <v>0</v>
      </c>
      <c r="R230" s="171">
        <v>0</v>
      </c>
      <c r="S230" s="171">
        <v>0</v>
      </c>
      <c r="T230" s="171">
        <v>0</v>
      </c>
      <c r="U230" s="171">
        <v>0</v>
      </c>
      <c r="V230" s="171">
        <v>0</v>
      </c>
      <c r="W230" s="171">
        <v>0</v>
      </c>
      <c r="X230" s="171">
        <v>0</v>
      </c>
      <c r="Y230" s="171">
        <v>0</v>
      </c>
      <c r="Z230" s="171">
        <v>0</v>
      </c>
      <c r="AA230" s="171">
        <v>0</v>
      </c>
      <c r="AB230" s="171">
        <v>0</v>
      </c>
      <c r="AC230" s="171">
        <v>0</v>
      </c>
      <c r="AD230" s="171">
        <v>0</v>
      </c>
      <c r="AE230" s="171">
        <v>0</v>
      </c>
      <c r="AF230" s="171">
        <v>0</v>
      </c>
      <c r="AG230" s="171">
        <v>0</v>
      </c>
      <c r="AH230" s="171">
        <v>0</v>
      </c>
      <c r="AI230" s="171">
        <v>737400</v>
      </c>
      <c r="AJ230" s="171">
        <v>0</v>
      </c>
      <c r="AK230" s="171">
        <v>0</v>
      </c>
      <c r="AL230" s="171">
        <v>0</v>
      </c>
      <c r="AM230" s="171">
        <v>0</v>
      </c>
      <c r="AN230" s="171">
        <v>0</v>
      </c>
      <c r="AO230" s="171">
        <v>0</v>
      </c>
      <c r="AP230" s="171">
        <v>0</v>
      </c>
      <c r="AQ230" s="171">
        <v>0</v>
      </c>
      <c r="AR230" s="171">
        <v>0</v>
      </c>
      <c r="AS230" s="171">
        <v>0</v>
      </c>
      <c r="AT230" s="171">
        <v>0</v>
      </c>
      <c r="AU230" s="171">
        <v>101871</v>
      </c>
      <c r="AV230" s="171">
        <v>0</v>
      </c>
      <c r="AW230" s="171">
        <v>0</v>
      </c>
      <c r="AX230" s="171">
        <v>0</v>
      </c>
      <c r="AY230" s="171">
        <v>0</v>
      </c>
      <c r="AZ230" s="171">
        <v>0</v>
      </c>
      <c r="BA230" s="171">
        <v>0</v>
      </c>
      <c r="BB230" s="171">
        <v>0</v>
      </c>
      <c r="BC230" s="171">
        <v>0</v>
      </c>
      <c r="BD230" s="171">
        <v>0</v>
      </c>
      <c r="BE230" s="171">
        <v>0</v>
      </c>
      <c r="BF230" s="171">
        <v>0</v>
      </c>
      <c r="BG230" s="171">
        <v>0</v>
      </c>
      <c r="BH230" s="171">
        <v>0</v>
      </c>
      <c r="BI230" s="171">
        <v>0</v>
      </c>
      <c r="BJ230" s="171">
        <v>0</v>
      </c>
      <c r="BK230" s="171">
        <v>0</v>
      </c>
      <c r="BL230" s="171">
        <v>0</v>
      </c>
      <c r="BM230" s="171">
        <v>1515076</v>
      </c>
      <c r="BN230" s="171">
        <v>0</v>
      </c>
      <c r="BO230" s="171">
        <v>0</v>
      </c>
      <c r="BP230" s="171">
        <v>0</v>
      </c>
      <c r="BQ230" s="171">
        <v>0</v>
      </c>
      <c r="BR230" s="171">
        <v>0</v>
      </c>
      <c r="BS230" s="171">
        <v>0</v>
      </c>
      <c r="BT230" s="171">
        <v>0</v>
      </c>
      <c r="BU230" s="171">
        <v>0</v>
      </c>
      <c r="BV230" s="171">
        <v>0</v>
      </c>
      <c r="BW230" s="171">
        <v>0</v>
      </c>
      <c r="BX230" s="171">
        <v>0</v>
      </c>
      <c r="BY230" s="171">
        <v>0</v>
      </c>
      <c r="BZ230" s="171">
        <v>0</v>
      </c>
      <c r="CA230" s="171">
        <v>0</v>
      </c>
      <c r="CB230" s="171">
        <v>0</v>
      </c>
      <c r="CC230" s="201">
        <f t="shared" si="40"/>
        <v>2354347</v>
      </c>
    </row>
    <row r="231" spans="1:81" s="109" customFormat="1" ht="25.5" customHeight="1">
      <c r="A231" s="136" t="s">
        <v>1462</v>
      </c>
      <c r="B231" s="280" t="s">
        <v>43</v>
      </c>
      <c r="C231" s="281" t="s">
        <v>44</v>
      </c>
      <c r="D231" s="282">
        <v>52090</v>
      </c>
      <c r="E231" s="110" t="s">
        <v>748</v>
      </c>
      <c r="F231" s="283" t="s">
        <v>751</v>
      </c>
      <c r="G231" s="284" t="s">
        <v>1585</v>
      </c>
      <c r="H231" s="192">
        <v>0</v>
      </c>
      <c r="I231" s="171">
        <v>925800</v>
      </c>
      <c r="J231" s="171">
        <v>649100</v>
      </c>
      <c r="K231" s="171">
        <v>0</v>
      </c>
      <c r="L231" s="171">
        <v>0</v>
      </c>
      <c r="M231" s="171">
        <v>451400</v>
      </c>
      <c r="N231" s="171">
        <v>0</v>
      </c>
      <c r="O231" s="171">
        <v>1981200</v>
      </c>
      <c r="P231" s="171">
        <v>732591</v>
      </c>
      <c r="Q231" s="171">
        <v>0</v>
      </c>
      <c r="R231" s="171">
        <v>364720</v>
      </c>
      <c r="S231" s="171">
        <v>1483138</v>
      </c>
      <c r="T231" s="171">
        <v>2615576</v>
      </c>
      <c r="U231" s="171">
        <v>2129695</v>
      </c>
      <c r="V231" s="171">
        <v>860300</v>
      </c>
      <c r="W231" s="171">
        <v>1346673</v>
      </c>
      <c r="X231" s="171">
        <v>739000</v>
      </c>
      <c r="Y231" s="171">
        <v>630194</v>
      </c>
      <c r="Z231" s="171">
        <v>0</v>
      </c>
      <c r="AA231" s="171">
        <v>1566145</v>
      </c>
      <c r="AB231" s="171">
        <v>0</v>
      </c>
      <c r="AC231" s="171">
        <v>0</v>
      </c>
      <c r="AD231" s="171">
        <v>0</v>
      </c>
      <c r="AE231" s="171">
        <v>0</v>
      </c>
      <c r="AF231" s="171">
        <v>0</v>
      </c>
      <c r="AG231" s="171">
        <v>0</v>
      </c>
      <c r="AH231" s="171">
        <v>0</v>
      </c>
      <c r="AI231" s="171">
        <v>0</v>
      </c>
      <c r="AJ231" s="171">
        <v>251645</v>
      </c>
      <c r="AK231" s="171">
        <v>175668</v>
      </c>
      <c r="AL231" s="171">
        <v>226373</v>
      </c>
      <c r="AM231" s="171">
        <v>183405</v>
      </c>
      <c r="AN231" s="171">
        <v>302222</v>
      </c>
      <c r="AO231" s="171">
        <v>214228</v>
      </c>
      <c r="AP231" s="171">
        <v>236525</v>
      </c>
      <c r="AQ231" s="171">
        <v>462601</v>
      </c>
      <c r="AR231" s="171">
        <v>610267</v>
      </c>
      <c r="AS231" s="171">
        <v>300206</v>
      </c>
      <c r="AT231" s="171">
        <v>45372</v>
      </c>
      <c r="AU231" s="171">
        <v>0</v>
      </c>
      <c r="AV231" s="171">
        <v>282189</v>
      </c>
      <c r="AW231" s="171">
        <v>273437</v>
      </c>
      <c r="AX231" s="171">
        <v>303592</v>
      </c>
      <c r="AY231" s="171">
        <v>314363</v>
      </c>
      <c r="AZ231" s="171">
        <v>242354</v>
      </c>
      <c r="BA231" s="171">
        <v>253879</v>
      </c>
      <c r="BB231" s="171">
        <v>0</v>
      </c>
      <c r="BC231" s="171">
        <v>711852</v>
      </c>
      <c r="BD231" s="171">
        <v>813200</v>
      </c>
      <c r="BE231" s="171">
        <v>1739300</v>
      </c>
      <c r="BF231" s="171">
        <v>995700</v>
      </c>
      <c r="BG231" s="171">
        <v>424000</v>
      </c>
      <c r="BH231" s="171">
        <v>3979900</v>
      </c>
      <c r="BI231" s="171">
        <v>180500</v>
      </c>
      <c r="BJ231" s="171">
        <v>674000</v>
      </c>
      <c r="BK231" s="171">
        <v>1453400</v>
      </c>
      <c r="BL231" s="171">
        <v>157500</v>
      </c>
      <c r="BM231" s="171">
        <v>0</v>
      </c>
      <c r="BN231" s="171">
        <v>9364424.9199999999</v>
      </c>
      <c r="BO231" s="171">
        <v>456191</v>
      </c>
      <c r="BP231" s="171">
        <v>729270</v>
      </c>
      <c r="BQ231" s="171">
        <v>369640</v>
      </c>
      <c r="BR231" s="171">
        <v>572136</v>
      </c>
      <c r="BS231" s="171">
        <v>597200</v>
      </c>
      <c r="BT231" s="171">
        <v>0</v>
      </c>
      <c r="BU231" s="171">
        <v>644620</v>
      </c>
      <c r="BV231" s="171">
        <v>914200</v>
      </c>
      <c r="BW231" s="171">
        <v>592837</v>
      </c>
      <c r="BX231" s="171">
        <v>735000</v>
      </c>
      <c r="BY231" s="171">
        <v>0</v>
      </c>
      <c r="BZ231" s="171">
        <v>866006</v>
      </c>
      <c r="CA231" s="171">
        <v>392806</v>
      </c>
      <c r="CB231" s="171">
        <v>457000</v>
      </c>
      <c r="CC231" s="201">
        <f t="shared" si="40"/>
        <v>48974540.920000002</v>
      </c>
    </row>
    <row r="232" spans="1:81" s="109" customFormat="1" ht="25.5" customHeight="1">
      <c r="A232" s="136" t="s">
        <v>1462</v>
      </c>
      <c r="B232" s="280" t="s">
        <v>43</v>
      </c>
      <c r="C232" s="281" t="s">
        <v>44</v>
      </c>
      <c r="D232" s="282">
        <v>52090</v>
      </c>
      <c r="E232" s="110" t="s">
        <v>748</v>
      </c>
      <c r="F232" s="283" t="s">
        <v>752</v>
      </c>
      <c r="G232" s="284" t="s">
        <v>1586</v>
      </c>
      <c r="H232" s="192">
        <v>0</v>
      </c>
      <c r="I232" s="171">
        <v>0</v>
      </c>
      <c r="J232" s="171">
        <v>0</v>
      </c>
      <c r="K232" s="171">
        <v>0</v>
      </c>
      <c r="L232" s="171">
        <v>0</v>
      </c>
      <c r="M232" s="171">
        <v>0</v>
      </c>
      <c r="N232" s="171">
        <v>0</v>
      </c>
      <c r="O232" s="171">
        <v>0</v>
      </c>
      <c r="P232" s="171">
        <v>13862</v>
      </c>
      <c r="Q232" s="171">
        <v>0</v>
      </c>
      <c r="R232" s="171">
        <v>0</v>
      </c>
      <c r="S232" s="171">
        <v>0</v>
      </c>
      <c r="T232" s="171">
        <v>0</v>
      </c>
      <c r="U232" s="171">
        <v>0</v>
      </c>
      <c r="V232" s="171">
        <v>0</v>
      </c>
      <c r="W232" s="171">
        <v>0</v>
      </c>
      <c r="X232" s="171">
        <v>0</v>
      </c>
      <c r="Y232" s="171">
        <v>1213</v>
      </c>
      <c r="Z232" s="171">
        <v>0</v>
      </c>
      <c r="AA232" s="171">
        <v>0</v>
      </c>
      <c r="AB232" s="171">
        <v>0</v>
      </c>
      <c r="AC232" s="171">
        <v>0</v>
      </c>
      <c r="AD232" s="171">
        <v>0</v>
      </c>
      <c r="AE232" s="171">
        <v>0</v>
      </c>
      <c r="AF232" s="171">
        <v>0</v>
      </c>
      <c r="AG232" s="171">
        <v>0</v>
      </c>
      <c r="AH232" s="171">
        <v>0</v>
      </c>
      <c r="AI232" s="171">
        <v>0</v>
      </c>
      <c r="AJ232" s="171">
        <v>90000</v>
      </c>
      <c r="AK232" s="171">
        <v>0</v>
      </c>
      <c r="AL232" s="171">
        <v>0</v>
      </c>
      <c r="AM232" s="171">
        <v>0</v>
      </c>
      <c r="AN232" s="171">
        <v>0</v>
      </c>
      <c r="AO232" s="171">
        <v>0</v>
      </c>
      <c r="AP232" s="171">
        <v>2500</v>
      </c>
      <c r="AQ232" s="171">
        <v>0</v>
      </c>
      <c r="AR232" s="171">
        <v>0</v>
      </c>
      <c r="AS232" s="171">
        <v>0</v>
      </c>
      <c r="AT232" s="171">
        <v>0</v>
      </c>
      <c r="AU232" s="171">
        <v>0</v>
      </c>
      <c r="AV232" s="171">
        <v>0</v>
      </c>
      <c r="AW232" s="171">
        <v>0</v>
      </c>
      <c r="AX232" s="171">
        <v>0</v>
      </c>
      <c r="AY232" s="171">
        <v>0</v>
      </c>
      <c r="AZ232" s="171">
        <v>0</v>
      </c>
      <c r="BA232" s="171">
        <v>0</v>
      </c>
      <c r="BB232" s="171">
        <v>0</v>
      </c>
      <c r="BC232" s="171">
        <v>0</v>
      </c>
      <c r="BD232" s="171">
        <v>0</v>
      </c>
      <c r="BE232" s="171">
        <v>0</v>
      </c>
      <c r="BF232" s="171">
        <v>0</v>
      </c>
      <c r="BG232" s="171">
        <v>0</v>
      </c>
      <c r="BH232" s="171">
        <v>0</v>
      </c>
      <c r="BI232" s="171">
        <v>0</v>
      </c>
      <c r="BJ232" s="171">
        <v>0</v>
      </c>
      <c r="BK232" s="171">
        <v>0</v>
      </c>
      <c r="BL232" s="171">
        <v>0</v>
      </c>
      <c r="BM232" s="171">
        <v>0</v>
      </c>
      <c r="BN232" s="171">
        <v>0</v>
      </c>
      <c r="BO232" s="171">
        <v>0</v>
      </c>
      <c r="BP232" s="171">
        <v>0</v>
      </c>
      <c r="BQ232" s="171">
        <v>0</v>
      </c>
      <c r="BR232" s="171">
        <v>0</v>
      </c>
      <c r="BS232" s="171">
        <v>0</v>
      </c>
      <c r="BT232" s="171">
        <v>0</v>
      </c>
      <c r="BU232" s="171">
        <v>0</v>
      </c>
      <c r="BV232" s="171">
        <v>0</v>
      </c>
      <c r="BW232" s="171">
        <v>0</v>
      </c>
      <c r="BX232" s="171">
        <v>441100</v>
      </c>
      <c r="BY232" s="171">
        <v>0</v>
      </c>
      <c r="BZ232" s="171">
        <v>0</v>
      </c>
      <c r="CA232" s="171">
        <v>0</v>
      </c>
      <c r="CB232" s="171">
        <v>0</v>
      </c>
      <c r="CC232" s="201">
        <f t="shared" si="40"/>
        <v>548675</v>
      </c>
    </row>
    <row r="233" spans="1:81" s="109" customFormat="1" ht="25.5" customHeight="1">
      <c r="A233" s="136" t="s">
        <v>1462</v>
      </c>
      <c r="B233" s="280" t="s">
        <v>43</v>
      </c>
      <c r="C233" s="281" t="s">
        <v>44</v>
      </c>
      <c r="D233" s="282"/>
      <c r="E233" s="110"/>
      <c r="F233" s="283" t="s">
        <v>1419</v>
      </c>
      <c r="G233" s="284" t="s">
        <v>1500</v>
      </c>
      <c r="H233" s="192">
        <v>20166225.23</v>
      </c>
      <c r="I233" s="171">
        <v>0</v>
      </c>
      <c r="J233" s="171">
        <v>2150028.59</v>
      </c>
      <c r="K233" s="171">
        <v>0</v>
      </c>
      <c r="L233" s="171">
        <v>0</v>
      </c>
      <c r="M233" s="171">
        <v>0</v>
      </c>
      <c r="N233" s="171">
        <v>29700448.699999999</v>
      </c>
      <c r="O233" s="171">
        <v>2228533.4</v>
      </c>
      <c r="P233" s="171">
        <v>0</v>
      </c>
      <c r="Q233" s="171">
        <v>12360600</v>
      </c>
      <c r="R233" s="171">
        <v>0</v>
      </c>
      <c r="S233" s="171">
        <v>1327777.96</v>
      </c>
      <c r="T233" s="171">
        <v>1750000</v>
      </c>
      <c r="U233" s="171">
        <v>0</v>
      </c>
      <c r="V233" s="171">
        <v>0</v>
      </c>
      <c r="W233" s="171">
        <v>625000</v>
      </c>
      <c r="X233" s="171">
        <v>0</v>
      </c>
      <c r="Y233" s="171">
        <v>0</v>
      </c>
      <c r="Z233" s="171">
        <v>14653410.4</v>
      </c>
      <c r="AA233" s="171">
        <v>0</v>
      </c>
      <c r="AB233" s="171">
        <v>324000</v>
      </c>
      <c r="AC233" s="171">
        <v>0</v>
      </c>
      <c r="AD233" s="171">
        <v>0</v>
      </c>
      <c r="AE233" s="171">
        <v>573990</v>
      </c>
      <c r="AF233" s="171">
        <v>240392</v>
      </c>
      <c r="AG233" s="171">
        <v>209203.35</v>
      </c>
      <c r="AH233" s="171">
        <v>739531.97</v>
      </c>
      <c r="AI233" s="171">
        <v>28513139</v>
      </c>
      <c r="AJ233" s="171">
        <v>0</v>
      </c>
      <c r="AK233" s="171">
        <v>102200</v>
      </c>
      <c r="AL233" s="171">
        <v>0</v>
      </c>
      <c r="AM233" s="171">
        <v>0</v>
      </c>
      <c r="AN233" s="171">
        <v>0</v>
      </c>
      <c r="AO233" s="171">
        <v>0</v>
      </c>
      <c r="AP233" s="171">
        <v>0</v>
      </c>
      <c r="AQ233" s="171">
        <v>0</v>
      </c>
      <c r="AR233" s="171">
        <v>0</v>
      </c>
      <c r="AS233" s="171">
        <v>0</v>
      </c>
      <c r="AT233" s="171">
        <v>0</v>
      </c>
      <c r="AU233" s="171">
        <v>4292007</v>
      </c>
      <c r="AV233" s="171">
        <v>0</v>
      </c>
      <c r="AW233" s="171">
        <v>0</v>
      </c>
      <c r="AX233" s="171">
        <v>0</v>
      </c>
      <c r="AY233" s="171">
        <v>0</v>
      </c>
      <c r="AZ233" s="171">
        <v>0</v>
      </c>
      <c r="BA233" s="171">
        <v>0</v>
      </c>
      <c r="BB233" s="171">
        <v>18166112.370000001</v>
      </c>
      <c r="BC233" s="171">
        <v>3956480</v>
      </c>
      <c r="BD233" s="171">
        <v>777900</v>
      </c>
      <c r="BE233" s="171">
        <v>0</v>
      </c>
      <c r="BF233" s="171">
        <v>0</v>
      </c>
      <c r="BG233" s="171">
        <v>0</v>
      </c>
      <c r="BH233" s="171">
        <v>3248410</v>
      </c>
      <c r="BI233" s="171">
        <v>0</v>
      </c>
      <c r="BJ233" s="171">
        <v>0</v>
      </c>
      <c r="BK233" s="171">
        <v>0</v>
      </c>
      <c r="BL233" s="171">
        <v>0</v>
      </c>
      <c r="BM233" s="171">
        <v>10043</v>
      </c>
      <c r="BN233" s="171">
        <v>0</v>
      </c>
      <c r="BO233" s="171">
        <v>0</v>
      </c>
      <c r="BP233" s="171">
        <v>0</v>
      </c>
      <c r="BQ233" s="171">
        <v>0</v>
      </c>
      <c r="BR233" s="171">
        <v>0</v>
      </c>
      <c r="BS233" s="171">
        <v>0</v>
      </c>
      <c r="BT233" s="171">
        <v>10670250.6</v>
      </c>
      <c r="BU233" s="171">
        <v>0</v>
      </c>
      <c r="BV233" s="171">
        <v>0</v>
      </c>
      <c r="BW233" s="171">
        <v>0</v>
      </c>
      <c r="BX233" s="171">
        <v>0</v>
      </c>
      <c r="BY233" s="171">
        <v>0</v>
      </c>
      <c r="BZ233" s="171">
        <v>0</v>
      </c>
      <c r="CA233" s="171">
        <v>0</v>
      </c>
      <c r="CB233" s="171">
        <v>0</v>
      </c>
      <c r="CC233" s="201">
        <f t="shared" si="40"/>
        <v>156785683.56999999</v>
      </c>
    </row>
    <row r="234" spans="1:81" s="109" customFormat="1" ht="25.5" customHeight="1">
      <c r="A234" s="136" t="s">
        <v>1462</v>
      </c>
      <c r="B234" s="280" t="s">
        <v>43</v>
      </c>
      <c r="C234" s="281" t="s">
        <v>44</v>
      </c>
      <c r="D234" s="282"/>
      <c r="E234" s="110"/>
      <c r="F234" s="283" t="s">
        <v>1420</v>
      </c>
      <c r="G234" s="284" t="s">
        <v>1501</v>
      </c>
      <c r="H234" s="192">
        <v>0</v>
      </c>
      <c r="I234" s="171">
        <v>0</v>
      </c>
      <c r="J234" s="171">
        <v>17829.689999999999</v>
      </c>
      <c r="K234" s="171">
        <v>0</v>
      </c>
      <c r="L234" s="171">
        <v>0</v>
      </c>
      <c r="M234" s="171">
        <v>0</v>
      </c>
      <c r="N234" s="171">
        <v>3300055.3</v>
      </c>
      <c r="O234" s="171">
        <v>0</v>
      </c>
      <c r="P234" s="171">
        <v>0</v>
      </c>
      <c r="Q234" s="171">
        <v>1000000</v>
      </c>
      <c r="R234" s="171">
        <v>0</v>
      </c>
      <c r="S234" s="171">
        <v>0</v>
      </c>
      <c r="T234" s="171">
        <v>0</v>
      </c>
      <c r="U234" s="171">
        <v>0</v>
      </c>
      <c r="V234" s="171">
        <v>0</v>
      </c>
      <c r="W234" s="171">
        <v>0</v>
      </c>
      <c r="X234" s="171">
        <v>0</v>
      </c>
      <c r="Y234" s="171">
        <v>0</v>
      </c>
      <c r="Z234" s="171">
        <v>2763575.52</v>
      </c>
      <c r="AA234" s="171">
        <v>0</v>
      </c>
      <c r="AB234" s="171">
        <v>36000</v>
      </c>
      <c r="AC234" s="171">
        <v>0</v>
      </c>
      <c r="AD234" s="171">
        <v>0</v>
      </c>
      <c r="AE234" s="171">
        <v>0</v>
      </c>
      <c r="AF234" s="171">
        <v>296827.5</v>
      </c>
      <c r="AG234" s="171">
        <v>3060</v>
      </c>
      <c r="AH234" s="171">
        <v>136146.35</v>
      </c>
      <c r="AI234" s="171">
        <v>3566724</v>
      </c>
      <c r="AJ234" s="171">
        <v>0</v>
      </c>
      <c r="AK234" s="171">
        <v>9525</v>
      </c>
      <c r="AL234" s="171">
        <v>6720</v>
      </c>
      <c r="AM234" s="171">
        <v>0</v>
      </c>
      <c r="AN234" s="171">
        <v>0</v>
      </c>
      <c r="AO234" s="171">
        <v>0</v>
      </c>
      <c r="AP234" s="171">
        <v>0</v>
      </c>
      <c r="AQ234" s="171">
        <v>0</v>
      </c>
      <c r="AR234" s="171">
        <v>0</v>
      </c>
      <c r="AS234" s="171">
        <v>0</v>
      </c>
      <c r="AT234" s="171">
        <v>0</v>
      </c>
      <c r="AU234" s="171">
        <v>628993</v>
      </c>
      <c r="AV234" s="171">
        <v>0</v>
      </c>
      <c r="AW234" s="171">
        <v>0</v>
      </c>
      <c r="AX234" s="171">
        <v>0</v>
      </c>
      <c r="AY234" s="171">
        <v>0</v>
      </c>
      <c r="AZ234" s="171">
        <v>0</v>
      </c>
      <c r="BA234" s="171">
        <v>0</v>
      </c>
      <c r="BB234" s="171">
        <v>0</v>
      </c>
      <c r="BC234" s="171">
        <v>399856</v>
      </c>
      <c r="BD234" s="171">
        <v>0</v>
      </c>
      <c r="BE234" s="171">
        <v>0</v>
      </c>
      <c r="BF234" s="171">
        <v>0</v>
      </c>
      <c r="BG234" s="171">
        <v>0</v>
      </c>
      <c r="BH234" s="171">
        <v>0</v>
      </c>
      <c r="BI234" s="171">
        <v>0</v>
      </c>
      <c r="BJ234" s="171">
        <v>0</v>
      </c>
      <c r="BK234" s="171">
        <v>0</v>
      </c>
      <c r="BL234" s="171">
        <v>0</v>
      </c>
      <c r="BM234" s="171">
        <v>0</v>
      </c>
      <c r="BN234" s="171">
        <v>0</v>
      </c>
      <c r="BO234" s="171">
        <v>0</v>
      </c>
      <c r="BP234" s="171">
        <v>0</v>
      </c>
      <c r="BQ234" s="171">
        <v>0</v>
      </c>
      <c r="BR234" s="171">
        <v>0</v>
      </c>
      <c r="BS234" s="171">
        <v>0</v>
      </c>
      <c r="BT234" s="171">
        <v>788082.75</v>
      </c>
      <c r="BU234" s="171">
        <v>0</v>
      </c>
      <c r="BV234" s="171">
        <v>0</v>
      </c>
      <c r="BW234" s="171">
        <v>0</v>
      </c>
      <c r="BX234" s="171">
        <v>0</v>
      </c>
      <c r="BY234" s="171">
        <v>0</v>
      </c>
      <c r="BZ234" s="171">
        <v>0</v>
      </c>
      <c r="CA234" s="171">
        <v>0</v>
      </c>
      <c r="CB234" s="171">
        <v>0</v>
      </c>
      <c r="CC234" s="201">
        <f t="shared" si="40"/>
        <v>12953395.109999999</v>
      </c>
    </row>
    <row r="235" spans="1:81" s="109" customFormat="1" ht="25.5" customHeight="1">
      <c r="A235" s="136" t="s">
        <v>1462</v>
      </c>
      <c r="B235" s="280" t="s">
        <v>43</v>
      </c>
      <c r="C235" s="281" t="s">
        <v>44</v>
      </c>
      <c r="D235" s="282"/>
      <c r="E235" s="110"/>
      <c r="F235" s="283" t="s">
        <v>1421</v>
      </c>
      <c r="G235" s="284" t="s">
        <v>1502</v>
      </c>
      <c r="H235" s="192">
        <v>0</v>
      </c>
      <c r="I235" s="171">
        <v>2695000</v>
      </c>
      <c r="J235" s="171">
        <v>8287300</v>
      </c>
      <c r="K235" s="171">
        <v>3755100</v>
      </c>
      <c r="L235" s="171">
        <v>3234800</v>
      </c>
      <c r="M235" s="171">
        <v>1243800</v>
      </c>
      <c r="N235" s="171">
        <v>0</v>
      </c>
      <c r="O235" s="171">
        <v>3835800</v>
      </c>
      <c r="P235" s="171">
        <v>1005709</v>
      </c>
      <c r="Q235" s="171">
        <v>0</v>
      </c>
      <c r="R235" s="171">
        <v>0</v>
      </c>
      <c r="S235" s="171">
        <v>2749821</v>
      </c>
      <c r="T235" s="171">
        <v>3385024</v>
      </c>
      <c r="U235" s="171">
        <v>4591305</v>
      </c>
      <c r="V235" s="171">
        <v>0</v>
      </c>
      <c r="W235" s="171">
        <v>828327</v>
      </c>
      <c r="X235" s="171">
        <v>2062600</v>
      </c>
      <c r="Y235" s="171">
        <v>1439106</v>
      </c>
      <c r="Z235" s="171">
        <v>0</v>
      </c>
      <c r="AA235" s="171">
        <v>5650955</v>
      </c>
      <c r="AB235" s="171">
        <v>1994400</v>
      </c>
      <c r="AC235" s="171">
        <v>7218700</v>
      </c>
      <c r="AD235" s="171">
        <v>2168500</v>
      </c>
      <c r="AE235" s="171">
        <v>2653100</v>
      </c>
      <c r="AF235" s="171">
        <v>2569800</v>
      </c>
      <c r="AG235" s="171">
        <v>2015600</v>
      </c>
      <c r="AH235" s="171">
        <v>3913600</v>
      </c>
      <c r="AI235" s="171">
        <v>1095000</v>
      </c>
      <c r="AJ235" s="171">
        <v>871500</v>
      </c>
      <c r="AK235" s="171">
        <v>1409822</v>
      </c>
      <c r="AL235" s="171">
        <v>1267627</v>
      </c>
      <c r="AM235" s="171">
        <v>1332195</v>
      </c>
      <c r="AN235" s="171">
        <v>2366602</v>
      </c>
      <c r="AO235" s="171">
        <v>1709640</v>
      </c>
      <c r="AP235" s="171">
        <v>1769475</v>
      </c>
      <c r="AQ235" s="171">
        <v>2483300</v>
      </c>
      <c r="AR235" s="171">
        <v>1137233</v>
      </c>
      <c r="AS235" s="171">
        <v>1776094</v>
      </c>
      <c r="AT235" s="171">
        <v>1454575</v>
      </c>
      <c r="AU235" s="171">
        <v>0</v>
      </c>
      <c r="AV235" s="171">
        <v>1252011</v>
      </c>
      <c r="AW235" s="171">
        <v>1136363</v>
      </c>
      <c r="AX235" s="171">
        <v>1289908</v>
      </c>
      <c r="AY235" s="171">
        <v>953137</v>
      </c>
      <c r="AZ235" s="171">
        <v>1058546</v>
      </c>
      <c r="BA235" s="171">
        <v>1593021</v>
      </c>
      <c r="BB235" s="171">
        <v>0</v>
      </c>
      <c r="BC235" s="171">
        <v>3008400</v>
      </c>
      <c r="BD235" s="171">
        <v>2189900</v>
      </c>
      <c r="BE235" s="171">
        <v>1879300</v>
      </c>
      <c r="BF235" s="171">
        <v>1387400</v>
      </c>
      <c r="BG235" s="171">
        <v>1404935</v>
      </c>
      <c r="BH235" s="171">
        <v>978800</v>
      </c>
      <c r="BI235" s="171">
        <v>4421700</v>
      </c>
      <c r="BJ235" s="171">
        <v>1401000</v>
      </c>
      <c r="BK235" s="171">
        <v>286000</v>
      </c>
      <c r="BL235" s="171">
        <v>832500</v>
      </c>
      <c r="BM235" s="171">
        <v>0</v>
      </c>
      <c r="BN235" s="171">
        <v>4000000</v>
      </c>
      <c r="BO235" s="171">
        <v>1543809.43</v>
      </c>
      <c r="BP235" s="171">
        <v>298830</v>
      </c>
      <c r="BQ235" s="171">
        <v>1593460</v>
      </c>
      <c r="BR235" s="171">
        <v>2651364</v>
      </c>
      <c r="BS235" s="171">
        <v>1071074.25</v>
      </c>
      <c r="BT235" s="171">
        <v>0</v>
      </c>
      <c r="BU235" s="171">
        <v>939180</v>
      </c>
      <c r="BV235" s="171">
        <v>2245600</v>
      </c>
      <c r="BW235" s="171">
        <v>2123363</v>
      </c>
      <c r="BX235" s="171">
        <v>2518400</v>
      </c>
      <c r="BY235" s="171">
        <v>6505900</v>
      </c>
      <c r="BZ235" s="171">
        <v>1128594</v>
      </c>
      <c r="CA235" s="171">
        <v>935600</v>
      </c>
      <c r="CB235" s="171">
        <v>14600</v>
      </c>
      <c r="CC235" s="201">
        <f t="shared" si="40"/>
        <v>138614105.68000001</v>
      </c>
    </row>
    <row r="236" spans="1:81" s="109" customFormat="1" ht="25.5" customHeight="1">
      <c r="A236" s="136" t="s">
        <v>1462</v>
      </c>
      <c r="B236" s="280" t="s">
        <v>43</v>
      </c>
      <c r="C236" s="281" t="s">
        <v>44</v>
      </c>
      <c r="D236" s="282"/>
      <c r="E236" s="110"/>
      <c r="F236" s="283" t="s">
        <v>1422</v>
      </c>
      <c r="G236" s="284" t="s">
        <v>1503</v>
      </c>
      <c r="H236" s="192">
        <v>0</v>
      </c>
      <c r="I236" s="171">
        <v>591500</v>
      </c>
      <c r="J236" s="171">
        <v>200000</v>
      </c>
      <c r="K236" s="171">
        <v>150800</v>
      </c>
      <c r="L236" s="171">
        <v>500000</v>
      </c>
      <c r="M236" s="171">
        <v>0</v>
      </c>
      <c r="N236" s="171">
        <v>0</v>
      </c>
      <c r="O236" s="171">
        <v>0</v>
      </c>
      <c r="P236" s="171">
        <v>385638</v>
      </c>
      <c r="Q236" s="171">
        <v>0</v>
      </c>
      <c r="R236" s="171">
        <v>2071000</v>
      </c>
      <c r="S236" s="171">
        <v>0</v>
      </c>
      <c r="T236" s="171">
        <v>0</v>
      </c>
      <c r="U236" s="171">
        <v>0</v>
      </c>
      <c r="V236" s="171">
        <v>0</v>
      </c>
      <c r="W236" s="171">
        <v>1450000</v>
      </c>
      <c r="X236" s="171">
        <v>96600</v>
      </c>
      <c r="Y236" s="171">
        <v>106587</v>
      </c>
      <c r="Z236" s="171">
        <v>0</v>
      </c>
      <c r="AA236" s="171">
        <v>0</v>
      </c>
      <c r="AB236" s="171">
        <v>0</v>
      </c>
      <c r="AC236" s="171">
        <v>0</v>
      </c>
      <c r="AD236" s="171">
        <v>164600</v>
      </c>
      <c r="AE236" s="171">
        <v>0</v>
      </c>
      <c r="AF236" s="171">
        <v>0</v>
      </c>
      <c r="AG236" s="171">
        <v>158400</v>
      </c>
      <c r="AH236" s="171">
        <v>0</v>
      </c>
      <c r="AI236" s="171">
        <v>0</v>
      </c>
      <c r="AJ236" s="171">
        <v>124100</v>
      </c>
      <c r="AK236" s="171">
        <v>0</v>
      </c>
      <c r="AL236" s="171">
        <v>384885.5</v>
      </c>
      <c r="AM236" s="171">
        <v>0</v>
      </c>
      <c r="AN236" s="171">
        <v>175000</v>
      </c>
      <c r="AO236" s="171">
        <v>413700</v>
      </c>
      <c r="AP236" s="171">
        <v>272600</v>
      </c>
      <c r="AQ236" s="171">
        <v>322900</v>
      </c>
      <c r="AR236" s="171">
        <v>352100</v>
      </c>
      <c r="AS236" s="171">
        <v>130700</v>
      </c>
      <c r="AT236" s="171">
        <v>140200</v>
      </c>
      <c r="AU236" s="171">
        <v>0</v>
      </c>
      <c r="AV236" s="171">
        <v>377900</v>
      </c>
      <c r="AW236" s="171">
        <v>441200</v>
      </c>
      <c r="AX236" s="171">
        <v>404800</v>
      </c>
      <c r="AY236" s="171">
        <v>370900</v>
      </c>
      <c r="AZ236" s="171">
        <v>279000</v>
      </c>
      <c r="BA236" s="171">
        <v>286500</v>
      </c>
      <c r="BB236" s="171">
        <v>0</v>
      </c>
      <c r="BC236" s="171">
        <v>186700</v>
      </c>
      <c r="BD236" s="171">
        <v>-321600</v>
      </c>
      <c r="BE236" s="171">
        <v>0</v>
      </c>
      <c r="BF236" s="171">
        <v>0</v>
      </c>
      <c r="BG236" s="171">
        <v>0</v>
      </c>
      <c r="BH236" s="171">
        <v>411200</v>
      </c>
      <c r="BI236" s="171">
        <v>0</v>
      </c>
      <c r="BJ236" s="171">
        <v>0</v>
      </c>
      <c r="BK236" s="171">
        <v>168700</v>
      </c>
      <c r="BL236" s="171">
        <v>0</v>
      </c>
      <c r="BM236" s="171">
        <v>0</v>
      </c>
      <c r="BN236" s="171">
        <v>0</v>
      </c>
      <c r="BO236" s="171">
        <v>0</v>
      </c>
      <c r="BP236" s="171">
        <v>0</v>
      </c>
      <c r="BQ236" s="171">
        <v>212800</v>
      </c>
      <c r="BR236" s="171">
        <v>0</v>
      </c>
      <c r="BS236" s="171">
        <v>84600</v>
      </c>
      <c r="BT236" s="171">
        <v>0</v>
      </c>
      <c r="BU236" s="171">
        <v>0</v>
      </c>
      <c r="BV236" s="171">
        <v>0</v>
      </c>
      <c r="BW236" s="171">
        <v>0</v>
      </c>
      <c r="BX236" s="171">
        <v>0</v>
      </c>
      <c r="BY236" s="171">
        <v>0</v>
      </c>
      <c r="BZ236" s="171">
        <v>395800</v>
      </c>
      <c r="CA236" s="171">
        <v>233900</v>
      </c>
      <c r="CB236" s="171">
        <v>0</v>
      </c>
      <c r="CC236" s="201">
        <f t="shared" si="40"/>
        <v>11723710.5</v>
      </c>
    </row>
    <row r="237" spans="1:81" s="109" customFormat="1" ht="25.5" customHeight="1">
      <c r="A237" s="136" t="s">
        <v>1462</v>
      </c>
      <c r="B237" s="280" t="s">
        <v>43</v>
      </c>
      <c r="C237" s="281" t="s">
        <v>44</v>
      </c>
      <c r="D237" s="282"/>
      <c r="E237" s="110"/>
      <c r="F237" s="283" t="s">
        <v>753</v>
      </c>
      <c r="G237" s="284" t="s">
        <v>754</v>
      </c>
      <c r="H237" s="192">
        <v>0</v>
      </c>
      <c r="I237" s="171">
        <v>0</v>
      </c>
      <c r="J237" s="171">
        <v>0</v>
      </c>
      <c r="K237" s="171">
        <v>0</v>
      </c>
      <c r="L237" s="171">
        <v>0</v>
      </c>
      <c r="M237" s="171">
        <v>0</v>
      </c>
      <c r="N237" s="171">
        <v>0</v>
      </c>
      <c r="O237" s="171">
        <v>0</v>
      </c>
      <c r="P237" s="171">
        <v>0</v>
      </c>
      <c r="Q237" s="171">
        <v>0</v>
      </c>
      <c r="R237" s="171">
        <v>0</v>
      </c>
      <c r="S237" s="171">
        <v>0</v>
      </c>
      <c r="T237" s="171">
        <v>0</v>
      </c>
      <c r="U237" s="171">
        <v>0</v>
      </c>
      <c r="V237" s="171">
        <v>0</v>
      </c>
      <c r="W237" s="171">
        <v>0</v>
      </c>
      <c r="X237" s="171">
        <v>0</v>
      </c>
      <c r="Y237" s="171">
        <v>0</v>
      </c>
      <c r="Z237" s="171">
        <v>0</v>
      </c>
      <c r="AA237" s="171">
        <v>2240</v>
      </c>
      <c r="AB237" s="171">
        <v>0</v>
      </c>
      <c r="AC237" s="171">
        <v>0</v>
      </c>
      <c r="AD237" s="171">
        <v>0</v>
      </c>
      <c r="AE237" s="171">
        <v>0</v>
      </c>
      <c r="AF237" s="171">
        <v>0</v>
      </c>
      <c r="AG237" s="171">
        <v>0</v>
      </c>
      <c r="AH237" s="171">
        <v>0</v>
      </c>
      <c r="AI237" s="171">
        <v>0</v>
      </c>
      <c r="AJ237" s="171">
        <v>1147.5</v>
      </c>
      <c r="AK237" s="171">
        <v>573.75</v>
      </c>
      <c r="AL237" s="171">
        <v>0</v>
      </c>
      <c r="AM237" s="171">
        <v>0</v>
      </c>
      <c r="AN237" s="171">
        <v>0</v>
      </c>
      <c r="AO237" s="171">
        <v>0</v>
      </c>
      <c r="AP237" s="171">
        <v>0</v>
      </c>
      <c r="AQ237" s="171">
        <v>0</v>
      </c>
      <c r="AR237" s="171">
        <v>0</v>
      </c>
      <c r="AS237" s="171">
        <v>0</v>
      </c>
      <c r="AT237" s="171">
        <v>573.75</v>
      </c>
      <c r="AU237" s="171">
        <v>0</v>
      </c>
      <c r="AV237" s="171">
        <v>0</v>
      </c>
      <c r="AW237" s="171">
        <v>0</v>
      </c>
      <c r="AX237" s="171">
        <v>0</v>
      </c>
      <c r="AY237" s="171">
        <v>0</v>
      </c>
      <c r="AZ237" s="171">
        <v>0</v>
      </c>
      <c r="BA237" s="171">
        <v>0</v>
      </c>
      <c r="BB237" s="171">
        <v>2775.71</v>
      </c>
      <c r="BC237" s="171">
        <v>0</v>
      </c>
      <c r="BD237" s="171">
        <v>0</v>
      </c>
      <c r="BE237" s="171">
        <v>8450</v>
      </c>
      <c r="BF237" s="171">
        <v>0</v>
      </c>
      <c r="BG237" s="171">
        <v>0</v>
      </c>
      <c r="BH237" s="171">
        <v>0</v>
      </c>
      <c r="BI237" s="171">
        <v>0</v>
      </c>
      <c r="BJ237" s="171">
        <v>0</v>
      </c>
      <c r="BK237" s="171">
        <v>0</v>
      </c>
      <c r="BL237" s="171">
        <v>0</v>
      </c>
      <c r="BM237" s="171">
        <v>0</v>
      </c>
      <c r="BN237" s="171">
        <v>0</v>
      </c>
      <c r="BO237" s="171">
        <v>0</v>
      </c>
      <c r="BP237" s="171">
        <v>0</v>
      </c>
      <c r="BQ237" s="171">
        <v>0</v>
      </c>
      <c r="BR237" s="171">
        <v>0</v>
      </c>
      <c r="BS237" s="171">
        <v>0</v>
      </c>
      <c r="BT237" s="171">
        <v>0</v>
      </c>
      <c r="BU237" s="171">
        <v>0</v>
      </c>
      <c r="BV237" s="171">
        <v>0</v>
      </c>
      <c r="BW237" s="171">
        <v>0</v>
      </c>
      <c r="BX237" s="171">
        <v>0</v>
      </c>
      <c r="BY237" s="171">
        <v>0</v>
      </c>
      <c r="BZ237" s="171">
        <v>0</v>
      </c>
      <c r="CA237" s="171">
        <v>0</v>
      </c>
      <c r="CB237" s="171">
        <v>0</v>
      </c>
      <c r="CC237" s="201">
        <f t="shared" si="40"/>
        <v>15760.71</v>
      </c>
    </row>
    <row r="238" spans="1:81" s="109" customFormat="1" ht="25.5" customHeight="1">
      <c r="A238" s="136" t="s">
        <v>1462</v>
      </c>
      <c r="B238" s="280" t="s">
        <v>43</v>
      </c>
      <c r="C238" s="281" t="s">
        <v>44</v>
      </c>
      <c r="D238" s="282"/>
      <c r="E238" s="110"/>
      <c r="F238" s="283" t="s">
        <v>719</v>
      </c>
      <c r="G238" s="284" t="s">
        <v>720</v>
      </c>
      <c r="H238" s="192">
        <v>0</v>
      </c>
      <c r="I238" s="171">
        <v>0</v>
      </c>
      <c r="J238" s="171">
        <v>0</v>
      </c>
      <c r="K238" s="171">
        <v>0</v>
      </c>
      <c r="L238" s="171">
        <v>0</v>
      </c>
      <c r="M238" s="171">
        <v>0</v>
      </c>
      <c r="N238" s="171">
        <v>3800</v>
      </c>
      <c r="O238" s="171">
        <v>0</v>
      </c>
      <c r="P238" s="171">
        <v>0</v>
      </c>
      <c r="Q238" s="171">
        <v>0</v>
      </c>
      <c r="R238" s="171">
        <v>0</v>
      </c>
      <c r="S238" s="171">
        <v>0</v>
      </c>
      <c r="T238" s="171">
        <v>0</v>
      </c>
      <c r="U238" s="171">
        <v>6700</v>
      </c>
      <c r="V238" s="171">
        <v>0</v>
      </c>
      <c r="W238" s="171">
        <v>0</v>
      </c>
      <c r="X238" s="171">
        <v>0</v>
      </c>
      <c r="Y238" s="171">
        <v>0</v>
      </c>
      <c r="Z238" s="171">
        <v>0</v>
      </c>
      <c r="AA238" s="171">
        <v>3000</v>
      </c>
      <c r="AB238" s="171">
        <v>0</v>
      </c>
      <c r="AC238" s="171">
        <v>6250</v>
      </c>
      <c r="AD238" s="171">
        <v>0</v>
      </c>
      <c r="AE238" s="171">
        <v>0</v>
      </c>
      <c r="AF238" s="171">
        <v>0</v>
      </c>
      <c r="AG238" s="171">
        <v>0</v>
      </c>
      <c r="AH238" s="171">
        <v>0</v>
      </c>
      <c r="AI238" s="171">
        <v>0</v>
      </c>
      <c r="AJ238" s="171">
        <v>0</v>
      </c>
      <c r="AK238" s="171">
        <v>0</v>
      </c>
      <c r="AL238" s="171">
        <v>0</v>
      </c>
      <c r="AM238" s="171">
        <v>0</v>
      </c>
      <c r="AN238" s="171">
        <v>0</v>
      </c>
      <c r="AO238" s="171">
        <v>0</v>
      </c>
      <c r="AP238" s="171">
        <v>0</v>
      </c>
      <c r="AQ238" s="171">
        <v>1400</v>
      </c>
      <c r="AR238" s="171">
        <v>0</v>
      </c>
      <c r="AS238" s="171">
        <v>0</v>
      </c>
      <c r="AT238" s="171">
        <v>0</v>
      </c>
      <c r="AU238" s="171">
        <v>4950</v>
      </c>
      <c r="AV238" s="171">
        <v>3100</v>
      </c>
      <c r="AW238" s="171">
        <v>0</v>
      </c>
      <c r="AX238" s="171">
        <v>0</v>
      </c>
      <c r="AY238" s="171">
        <v>0</v>
      </c>
      <c r="AZ238" s="171">
        <v>0</v>
      </c>
      <c r="BA238" s="171">
        <v>0</v>
      </c>
      <c r="BB238" s="171">
        <v>0</v>
      </c>
      <c r="BC238" s="171">
        <v>0</v>
      </c>
      <c r="BD238" s="171">
        <v>0</v>
      </c>
      <c r="BE238" s="171">
        <v>0</v>
      </c>
      <c r="BF238" s="171">
        <v>0</v>
      </c>
      <c r="BG238" s="171">
        <v>0</v>
      </c>
      <c r="BH238" s="171">
        <v>0</v>
      </c>
      <c r="BI238" s="171">
        <v>0</v>
      </c>
      <c r="BJ238" s="171">
        <v>0</v>
      </c>
      <c r="BK238" s="171">
        <v>0</v>
      </c>
      <c r="BL238" s="171">
        <v>0</v>
      </c>
      <c r="BM238" s="171">
        <v>0</v>
      </c>
      <c r="BN238" s="171">
        <v>0</v>
      </c>
      <c r="BO238" s="171">
        <v>6000</v>
      </c>
      <c r="BP238" s="171">
        <v>0</v>
      </c>
      <c r="BQ238" s="171">
        <v>8250</v>
      </c>
      <c r="BR238" s="171">
        <v>0</v>
      </c>
      <c r="BS238" s="171">
        <v>0</v>
      </c>
      <c r="BT238" s="171">
        <v>13500</v>
      </c>
      <c r="BU238" s="171">
        <v>0</v>
      </c>
      <c r="BV238" s="171">
        <v>0</v>
      </c>
      <c r="BW238" s="171">
        <v>0</v>
      </c>
      <c r="BX238" s="171">
        <v>0</v>
      </c>
      <c r="BY238" s="171">
        <v>0</v>
      </c>
      <c r="BZ238" s="171">
        <v>0</v>
      </c>
      <c r="CA238" s="171">
        <v>0</v>
      </c>
      <c r="CB238" s="171">
        <v>0</v>
      </c>
      <c r="CC238" s="201">
        <f t="shared" si="40"/>
        <v>56950</v>
      </c>
    </row>
    <row r="239" spans="1:81" s="109" customFormat="1" ht="25.5" customHeight="1">
      <c r="A239" s="136" t="s">
        <v>1462</v>
      </c>
      <c r="B239" s="280" t="s">
        <v>43</v>
      </c>
      <c r="C239" s="281" t="s">
        <v>44</v>
      </c>
      <c r="D239" s="282"/>
      <c r="E239" s="110"/>
      <c r="F239" s="283" t="s">
        <v>721</v>
      </c>
      <c r="G239" s="284" t="s">
        <v>722</v>
      </c>
      <c r="H239" s="192">
        <v>0</v>
      </c>
      <c r="I239" s="171">
        <v>0</v>
      </c>
      <c r="J239" s="171">
        <v>0</v>
      </c>
      <c r="K239" s="171">
        <v>0</v>
      </c>
      <c r="L239" s="171">
        <v>0</v>
      </c>
      <c r="M239" s="171">
        <v>0</v>
      </c>
      <c r="N239" s="171">
        <v>0</v>
      </c>
      <c r="O239" s="171">
        <v>0</v>
      </c>
      <c r="P239" s="171">
        <v>0</v>
      </c>
      <c r="Q239" s="171">
        <v>0</v>
      </c>
      <c r="R239" s="171">
        <v>0</v>
      </c>
      <c r="S239" s="171">
        <v>0</v>
      </c>
      <c r="T239" s="171">
        <v>0</v>
      </c>
      <c r="U239" s="171">
        <v>0</v>
      </c>
      <c r="V239" s="171">
        <v>0</v>
      </c>
      <c r="W239" s="171">
        <v>0</v>
      </c>
      <c r="X239" s="171">
        <v>0</v>
      </c>
      <c r="Y239" s="171">
        <v>0</v>
      </c>
      <c r="Z239" s="171">
        <v>0</v>
      </c>
      <c r="AA239" s="171">
        <v>0</v>
      </c>
      <c r="AB239" s="171">
        <v>0</v>
      </c>
      <c r="AC239" s="171">
        <v>0</v>
      </c>
      <c r="AD239" s="171">
        <v>0</v>
      </c>
      <c r="AE239" s="171">
        <v>0</v>
      </c>
      <c r="AF239" s="171">
        <v>0</v>
      </c>
      <c r="AG239" s="171">
        <v>0</v>
      </c>
      <c r="AH239" s="171">
        <v>0</v>
      </c>
      <c r="AI239" s="171">
        <v>0</v>
      </c>
      <c r="AJ239" s="171">
        <v>0</v>
      </c>
      <c r="AK239" s="171">
        <v>0</v>
      </c>
      <c r="AL239" s="171">
        <v>0</v>
      </c>
      <c r="AM239" s="171">
        <v>0</v>
      </c>
      <c r="AN239" s="171">
        <v>0</v>
      </c>
      <c r="AO239" s="171">
        <v>0</v>
      </c>
      <c r="AP239" s="171">
        <v>0</v>
      </c>
      <c r="AQ239" s="171">
        <v>0</v>
      </c>
      <c r="AR239" s="171">
        <v>0</v>
      </c>
      <c r="AS239" s="171">
        <v>0</v>
      </c>
      <c r="AT239" s="171">
        <v>0</v>
      </c>
      <c r="AU239" s="171">
        <v>0</v>
      </c>
      <c r="AV239" s="171">
        <v>0</v>
      </c>
      <c r="AW239" s="171">
        <v>0</v>
      </c>
      <c r="AX239" s="171">
        <v>0</v>
      </c>
      <c r="AY239" s="171">
        <v>0</v>
      </c>
      <c r="AZ239" s="171">
        <v>0</v>
      </c>
      <c r="BA239" s="171">
        <v>0</v>
      </c>
      <c r="BB239" s="171">
        <v>0</v>
      </c>
      <c r="BC239" s="171">
        <v>0</v>
      </c>
      <c r="BD239" s="171">
        <v>0</v>
      </c>
      <c r="BE239" s="171">
        <v>0</v>
      </c>
      <c r="BF239" s="171">
        <v>0</v>
      </c>
      <c r="BG239" s="171">
        <v>0</v>
      </c>
      <c r="BH239" s="171">
        <v>0</v>
      </c>
      <c r="BI239" s="171">
        <v>0</v>
      </c>
      <c r="BJ239" s="171">
        <v>0</v>
      </c>
      <c r="BK239" s="171">
        <v>0</v>
      </c>
      <c r="BL239" s="171">
        <v>0</v>
      </c>
      <c r="BM239" s="171">
        <v>0</v>
      </c>
      <c r="BN239" s="171">
        <v>0</v>
      </c>
      <c r="BO239" s="171">
        <v>0</v>
      </c>
      <c r="BP239" s="171">
        <v>0</v>
      </c>
      <c r="BQ239" s="171">
        <v>0</v>
      </c>
      <c r="BR239" s="171">
        <v>0</v>
      </c>
      <c r="BS239" s="171">
        <v>0</v>
      </c>
      <c r="BT239" s="171">
        <v>0</v>
      </c>
      <c r="BU239" s="171">
        <v>0</v>
      </c>
      <c r="BV239" s="171">
        <v>0</v>
      </c>
      <c r="BW239" s="171">
        <v>0</v>
      </c>
      <c r="BX239" s="171">
        <v>0</v>
      </c>
      <c r="BY239" s="171">
        <v>0</v>
      </c>
      <c r="BZ239" s="171">
        <v>0</v>
      </c>
      <c r="CA239" s="171">
        <v>0</v>
      </c>
      <c r="CB239" s="171">
        <v>0</v>
      </c>
      <c r="CC239" s="201">
        <f t="shared" si="40"/>
        <v>0</v>
      </c>
    </row>
    <row r="240" spans="1:81" s="109" customFormat="1" ht="25.5" customHeight="1">
      <c r="A240" s="136" t="s">
        <v>1462</v>
      </c>
      <c r="B240" s="280" t="s">
        <v>43</v>
      </c>
      <c r="C240" s="281" t="s">
        <v>44</v>
      </c>
      <c r="D240" s="282"/>
      <c r="E240" s="110"/>
      <c r="F240" s="283" t="s">
        <v>755</v>
      </c>
      <c r="G240" s="284" t="s">
        <v>1587</v>
      </c>
      <c r="H240" s="192">
        <v>51818378.700000003</v>
      </c>
      <c r="I240" s="171">
        <v>15505621.5</v>
      </c>
      <c r="J240" s="171">
        <v>25356789</v>
      </c>
      <c r="K240" s="171">
        <v>3919833.93</v>
      </c>
      <c r="L240" s="171">
        <v>6631045.9400000004</v>
      </c>
      <c r="M240" s="171">
        <v>3699986.5</v>
      </c>
      <c r="N240" s="171">
        <v>71915601</v>
      </c>
      <c r="O240" s="171">
        <v>12291026</v>
      </c>
      <c r="P240" s="171">
        <v>3381010.38</v>
      </c>
      <c r="Q240" s="171">
        <v>41399258.350000001</v>
      </c>
      <c r="R240" s="171">
        <v>2995932.46</v>
      </c>
      <c r="S240" s="171">
        <v>7347510.2599999998</v>
      </c>
      <c r="T240" s="171">
        <v>15331892.5</v>
      </c>
      <c r="U240" s="171">
        <v>16015906.24</v>
      </c>
      <c r="V240" s="171">
        <v>2731137.5</v>
      </c>
      <c r="W240" s="171">
        <v>5008077.21</v>
      </c>
      <c r="X240" s="171">
        <v>4794020.91</v>
      </c>
      <c r="Y240" s="171">
        <v>3771358.5</v>
      </c>
      <c r="Z240" s="171">
        <v>47638210.609999999</v>
      </c>
      <c r="AA240" s="171">
        <v>10844845</v>
      </c>
      <c r="AB240" s="171">
        <v>2664953</v>
      </c>
      <c r="AC240" s="171">
        <v>13129080.1</v>
      </c>
      <c r="AD240" s="171">
        <v>3897499</v>
      </c>
      <c r="AE240" s="171">
        <v>3366661</v>
      </c>
      <c r="AF240" s="171">
        <v>7162981</v>
      </c>
      <c r="AG240" s="171">
        <v>2496595</v>
      </c>
      <c r="AH240" s="171">
        <v>4639962</v>
      </c>
      <c r="AI240" s="171">
        <v>42808785</v>
      </c>
      <c r="AJ240" s="171">
        <v>4110347.6</v>
      </c>
      <c r="AK240" s="171">
        <v>1881303</v>
      </c>
      <c r="AL240" s="171">
        <v>2152202.5</v>
      </c>
      <c r="AM240" s="171">
        <v>1997435</v>
      </c>
      <c r="AN240" s="171">
        <v>4270659</v>
      </c>
      <c r="AO240" s="171">
        <v>2484384</v>
      </c>
      <c r="AP240" s="171">
        <v>2575713</v>
      </c>
      <c r="AQ240" s="171">
        <v>7018661</v>
      </c>
      <c r="AR240" s="171">
        <v>3835951.5</v>
      </c>
      <c r="AS240" s="171">
        <v>3326118</v>
      </c>
      <c r="AT240" s="171">
        <v>2313707</v>
      </c>
      <c r="AU240" s="171">
        <v>15798841.5</v>
      </c>
      <c r="AV240" s="171">
        <v>738520</v>
      </c>
      <c r="AW240" s="171">
        <v>2129219.5</v>
      </c>
      <c r="AX240" s="171">
        <v>2641278</v>
      </c>
      <c r="AY240" s="171">
        <v>1625465.95</v>
      </c>
      <c r="AZ240" s="171">
        <v>1049131.5</v>
      </c>
      <c r="BA240" s="171">
        <v>2226952.5</v>
      </c>
      <c r="BB240" s="171">
        <v>58288931.979999997</v>
      </c>
      <c r="BC240" s="171">
        <v>918797</v>
      </c>
      <c r="BD240" s="171">
        <v>5007591.75</v>
      </c>
      <c r="BE240" s="171">
        <v>7395387</v>
      </c>
      <c r="BF240" s="171">
        <v>0</v>
      </c>
      <c r="BG240" s="171">
        <v>4074274</v>
      </c>
      <c r="BH240" s="171">
        <v>10241584</v>
      </c>
      <c r="BI240" s="171">
        <v>8470735</v>
      </c>
      <c r="BJ240" s="171">
        <v>3128687</v>
      </c>
      <c r="BK240" s="171">
        <v>2274740</v>
      </c>
      <c r="BL240" s="171">
        <v>1568206</v>
      </c>
      <c r="BM240" s="171">
        <v>35472254.5</v>
      </c>
      <c r="BN240" s="171">
        <v>5380738.2000000002</v>
      </c>
      <c r="BO240" s="171">
        <v>2400000</v>
      </c>
      <c r="BP240" s="171">
        <v>1491135</v>
      </c>
      <c r="BQ240" s="171">
        <v>2137745.5</v>
      </c>
      <c r="BR240" s="171">
        <v>4085780</v>
      </c>
      <c r="BS240" s="171">
        <v>2090912.5</v>
      </c>
      <c r="BT240" s="171">
        <v>32668027.149999999</v>
      </c>
      <c r="BU240" s="171">
        <v>2245675</v>
      </c>
      <c r="BV240" s="171">
        <v>2486587</v>
      </c>
      <c r="BW240" s="171">
        <v>4513155</v>
      </c>
      <c r="BX240" s="171">
        <v>3548423.75</v>
      </c>
      <c r="BY240" s="171">
        <v>14107505</v>
      </c>
      <c r="BZ240" s="171">
        <v>3369415</v>
      </c>
      <c r="CA240" s="171">
        <v>2298160</v>
      </c>
      <c r="CB240" s="171">
        <v>2150823</v>
      </c>
      <c r="CC240" s="201">
        <f t="shared" si="40"/>
        <v>716555119.47000003</v>
      </c>
    </row>
    <row r="241" spans="1:81" s="109" customFormat="1" ht="25.5" customHeight="1">
      <c r="A241" s="136" t="s">
        <v>1462</v>
      </c>
      <c r="B241" s="280" t="s">
        <v>43</v>
      </c>
      <c r="C241" s="281" t="s">
        <v>44</v>
      </c>
      <c r="D241" s="282"/>
      <c r="E241" s="110"/>
      <c r="F241" s="283" t="s">
        <v>756</v>
      </c>
      <c r="G241" s="284" t="s">
        <v>1588</v>
      </c>
      <c r="H241" s="192">
        <v>3598389.1</v>
      </c>
      <c r="I241" s="171">
        <v>1472146.44</v>
      </c>
      <c r="J241" s="171">
        <v>770447</v>
      </c>
      <c r="K241" s="171">
        <v>178020</v>
      </c>
      <c r="L241" s="171">
        <v>58469.440000000002</v>
      </c>
      <c r="M241" s="171">
        <v>0</v>
      </c>
      <c r="N241" s="171">
        <v>20122672</v>
      </c>
      <c r="O241" s="171">
        <v>0</v>
      </c>
      <c r="P241" s="171">
        <v>232436.25</v>
      </c>
      <c r="Q241" s="171">
        <v>0</v>
      </c>
      <c r="R241" s="171">
        <v>265417.62</v>
      </c>
      <c r="S241" s="171">
        <v>2190116.52</v>
      </c>
      <c r="T241" s="171">
        <v>1938244.75</v>
      </c>
      <c r="U241" s="171">
        <v>0</v>
      </c>
      <c r="V241" s="171">
        <v>20085</v>
      </c>
      <c r="W241" s="171">
        <v>0</v>
      </c>
      <c r="X241" s="171">
        <v>17820</v>
      </c>
      <c r="Y241" s="171">
        <v>749213.63</v>
      </c>
      <c r="Z241" s="171">
        <v>6844299.7699999996</v>
      </c>
      <c r="AA241" s="171">
        <v>425420</v>
      </c>
      <c r="AB241" s="171">
        <v>111670</v>
      </c>
      <c r="AC241" s="171">
        <v>1801609.9</v>
      </c>
      <c r="AD241" s="171">
        <v>43790</v>
      </c>
      <c r="AE241" s="171">
        <v>0</v>
      </c>
      <c r="AF241" s="171">
        <v>1319265</v>
      </c>
      <c r="AG241" s="171">
        <v>104235</v>
      </c>
      <c r="AH241" s="171">
        <v>244666</v>
      </c>
      <c r="AI241" s="171">
        <v>3974292.5</v>
      </c>
      <c r="AJ241" s="171">
        <v>374041.59</v>
      </c>
      <c r="AK241" s="171">
        <v>0</v>
      </c>
      <c r="AL241" s="171">
        <v>79309.149999999994</v>
      </c>
      <c r="AM241" s="171">
        <v>12480</v>
      </c>
      <c r="AN241" s="171">
        <v>259500</v>
      </c>
      <c r="AO241" s="171">
        <v>555603.75</v>
      </c>
      <c r="AP241" s="171">
        <v>52338</v>
      </c>
      <c r="AQ241" s="171">
        <v>1201077.5</v>
      </c>
      <c r="AR241" s="171">
        <v>262267</v>
      </c>
      <c r="AS241" s="171">
        <v>165351</v>
      </c>
      <c r="AT241" s="171">
        <v>37381</v>
      </c>
      <c r="AU241" s="171">
        <v>2261148.5</v>
      </c>
      <c r="AV241" s="171">
        <v>990871.5</v>
      </c>
      <c r="AW241" s="171">
        <v>201610</v>
      </c>
      <c r="AX241" s="171">
        <v>68364</v>
      </c>
      <c r="AY241" s="171">
        <v>84578</v>
      </c>
      <c r="AZ241" s="171">
        <v>487591</v>
      </c>
      <c r="BA241" s="171">
        <v>38030</v>
      </c>
      <c r="BB241" s="171">
        <v>0</v>
      </c>
      <c r="BC241" s="171">
        <v>0</v>
      </c>
      <c r="BD241" s="171">
        <v>0</v>
      </c>
      <c r="BE241" s="171">
        <v>0</v>
      </c>
      <c r="BF241" s="171">
        <v>0</v>
      </c>
      <c r="BG241" s="171">
        <v>0</v>
      </c>
      <c r="BH241" s="171">
        <v>455131</v>
      </c>
      <c r="BI241" s="171">
        <v>0</v>
      </c>
      <c r="BJ241" s="171">
        <v>561696</v>
      </c>
      <c r="BK241" s="171">
        <v>5100</v>
      </c>
      <c r="BL241" s="171">
        <v>28146</v>
      </c>
      <c r="BM241" s="171">
        <v>5235716</v>
      </c>
      <c r="BN241" s="171">
        <v>0</v>
      </c>
      <c r="BO241" s="171">
        <v>0</v>
      </c>
      <c r="BP241" s="171">
        <v>318975</v>
      </c>
      <c r="BQ241" s="171">
        <v>80664</v>
      </c>
      <c r="BR241" s="171">
        <v>687570</v>
      </c>
      <c r="BS241" s="171">
        <v>0</v>
      </c>
      <c r="BT241" s="171">
        <v>4781111.41</v>
      </c>
      <c r="BU241" s="171">
        <v>392710</v>
      </c>
      <c r="BV241" s="171">
        <v>601912.5</v>
      </c>
      <c r="BW241" s="171">
        <v>1124550</v>
      </c>
      <c r="BX241" s="171">
        <v>407735</v>
      </c>
      <c r="BY241" s="171">
        <v>0</v>
      </c>
      <c r="BZ241" s="171">
        <v>604115</v>
      </c>
      <c r="CA241" s="171">
        <v>767500</v>
      </c>
      <c r="CB241" s="171">
        <v>30400</v>
      </c>
      <c r="CC241" s="201">
        <f t="shared" si="40"/>
        <v>69697299.819999993</v>
      </c>
    </row>
    <row r="242" spans="1:81" s="109" customFormat="1" ht="25.5" customHeight="1">
      <c r="A242" s="136" t="s">
        <v>1462</v>
      </c>
      <c r="B242" s="280" t="s">
        <v>43</v>
      </c>
      <c r="C242" s="281" t="s">
        <v>44</v>
      </c>
      <c r="D242" s="282"/>
      <c r="E242" s="110"/>
      <c r="F242" s="283" t="s">
        <v>757</v>
      </c>
      <c r="G242" s="284" t="s">
        <v>1589</v>
      </c>
      <c r="H242" s="192">
        <v>0</v>
      </c>
      <c r="I242" s="171">
        <v>0</v>
      </c>
      <c r="J242" s="171">
        <v>146520</v>
      </c>
      <c r="K242" s="171">
        <v>0</v>
      </c>
      <c r="L242" s="171">
        <v>0</v>
      </c>
      <c r="M242" s="171">
        <v>0</v>
      </c>
      <c r="N242" s="171">
        <v>6334205</v>
      </c>
      <c r="O242" s="171">
        <v>0</v>
      </c>
      <c r="P242" s="171">
        <v>0</v>
      </c>
      <c r="Q242" s="171">
        <v>0</v>
      </c>
      <c r="R242" s="171">
        <v>0</v>
      </c>
      <c r="S242" s="171">
        <v>0</v>
      </c>
      <c r="T242" s="171">
        <v>597426</v>
      </c>
      <c r="U242" s="171">
        <v>336125</v>
      </c>
      <c r="V242" s="171">
        <v>0</v>
      </c>
      <c r="W242" s="171">
        <v>0</v>
      </c>
      <c r="X242" s="171">
        <v>0</v>
      </c>
      <c r="Y242" s="171">
        <v>0</v>
      </c>
      <c r="Z242" s="171">
        <v>0</v>
      </c>
      <c r="AA242" s="171">
        <v>445030</v>
      </c>
      <c r="AB242" s="171">
        <v>65300</v>
      </c>
      <c r="AC242" s="171">
        <v>0</v>
      </c>
      <c r="AD242" s="171">
        <v>29300</v>
      </c>
      <c r="AE242" s="171">
        <v>30000</v>
      </c>
      <c r="AF242" s="171">
        <v>0</v>
      </c>
      <c r="AG242" s="171">
        <v>0</v>
      </c>
      <c r="AH242" s="171">
        <v>0</v>
      </c>
      <c r="AI242" s="171">
        <v>2069124.25</v>
      </c>
      <c r="AJ242" s="171">
        <v>0</v>
      </c>
      <c r="AK242" s="171">
        <v>0</v>
      </c>
      <c r="AL242" s="171">
        <v>0</v>
      </c>
      <c r="AM242" s="171">
        <v>0</v>
      </c>
      <c r="AN242" s="171">
        <v>0</v>
      </c>
      <c r="AO242" s="171">
        <v>64175</v>
      </c>
      <c r="AP242" s="171">
        <v>0</v>
      </c>
      <c r="AQ242" s="171">
        <v>14150</v>
      </c>
      <c r="AR242" s="171">
        <v>0</v>
      </c>
      <c r="AS242" s="171">
        <v>0</v>
      </c>
      <c r="AT242" s="171">
        <v>0</v>
      </c>
      <c r="AU242" s="171">
        <v>0</v>
      </c>
      <c r="AV242" s="171">
        <v>0</v>
      </c>
      <c r="AW242" s="171">
        <v>0</v>
      </c>
      <c r="AX242" s="171">
        <v>0</v>
      </c>
      <c r="AY242" s="171">
        <v>0</v>
      </c>
      <c r="AZ242" s="171">
        <v>0</v>
      </c>
      <c r="BA242" s="171">
        <v>0</v>
      </c>
      <c r="BB242" s="171">
        <v>0</v>
      </c>
      <c r="BC242" s="171">
        <v>0</v>
      </c>
      <c r="BD242" s="171">
        <v>0</v>
      </c>
      <c r="BE242" s="171">
        <v>0</v>
      </c>
      <c r="BF242" s="171">
        <v>0</v>
      </c>
      <c r="BG242" s="171">
        <v>0</v>
      </c>
      <c r="BH242" s="171">
        <v>255840</v>
      </c>
      <c r="BI242" s="171">
        <v>0</v>
      </c>
      <c r="BJ242" s="171">
        <v>320999</v>
      </c>
      <c r="BK242" s="171">
        <v>0</v>
      </c>
      <c r="BL242" s="171">
        <v>0</v>
      </c>
      <c r="BM242" s="171">
        <v>787097</v>
      </c>
      <c r="BN242" s="171">
        <v>0</v>
      </c>
      <c r="BO242" s="171">
        <v>0</v>
      </c>
      <c r="BP242" s="171">
        <v>0</v>
      </c>
      <c r="BQ242" s="171">
        <v>0</v>
      </c>
      <c r="BR242" s="171">
        <v>0</v>
      </c>
      <c r="BS242" s="171">
        <v>0</v>
      </c>
      <c r="BT242" s="171">
        <v>1074017.8</v>
      </c>
      <c r="BU242" s="171">
        <v>0</v>
      </c>
      <c r="BV242" s="171">
        <v>0</v>
      </c>
      <c r="BW242" s="171">
        <v>0</v>
      </c>
      <c r="BX242" s="171">
        <v>0</v>
      </c>
      <c r="BY242" s="171">
        <v>0</v>
      </c>
      <c r="BZ242" s="171">
        <v>0</v>
      </c>
      <c r="CA242" s="171">
        <v>0</v>
      </c>
      <c r="CB242" s="171">
        <v>0</v>
      </c>
      <c r="CC242" s="201">
        <f t="shared" si="40"/>
        <v>12569309.050000001</v>
      </c>
    </row>
    <row r="243" spans="1:81" s="109" customFormat="1" ht="25.5" customHeight="1">
      <c r="A243" s="136" t="s">
        <v>1462</v>
      </c>
      <c r="B243" s="280" t="s">
        <v>43</v>
      </c>
      <c r="C243" s="281" t="s">
        <v>44</v>
      </c>
      <c r="D243" s="282"/>
      <c r="E243" s="110"/>
      <c r="F243" s="283" t="s">
        <v>758</v>
      </c>
      <c r="G243" s="284" t="s">
        <v>1590</v>
      </c>
      <c r="H243" s="192">
        <v>100000</v>
      </c>
      <c r="I243" s="171">
        <v>0</v>
      </c>
      <c r="J243" s="171">
        <v>0</v>
      </c>
      <c r="K243" s="171">
        <v>551000</v>
      </c>
      <c r="L243" s="171">
        <v>0</v>
      </c>
      <c r="M243" s="171">
        <v>0</v>
      </c>
      <c r="N243" s="171">
        <v>213225</v>
      </c>
      <c r="O243" s="171">
        <v>22500</v>
      </c>
      <c r="P243" s="171">
        <v>0</v>
      </c>
      <c r="Q243" s="171">
        <v>131400</v>
      </c>
      <c r="R243" s="171">
        <v>0</v>
      </c>
      <c r="S243" s="171">
        <v>9600</v>
      </c>
      <c r="T243" s="171">
        <v>29700</v>
      </c>
      <c r="U243" s="171">
        <v>30000</v>
      </c>
      <c r="V243" s="171">
        <v>0</v>
      </c>
      <c r="W243" s="171">
        <v>11400</v>
      </c>
      <c r="X243" s="171">
        <v>18000</v>
      </c>
      <c r="Y243" s="171">
        <v>0</v>
      </c>
      <c r="Z243" s="171">
        <v>0</v>
      </c>
      <c r="AA243" s="171">
        <v>5700</v>
      </c>
      <c r="AB243" s="171">
        <v>0</v>
      </c>
      <c r="AC243" s="171">
        <v>18000</v>
      </c>
      <c r="AD243" s="171">
        <v>0</v>
      </c>
      <c r="AE243" s="171">
        <v>0</v>
      </c>
      <c r="AF243" s="171">
        <v>0</v>
      </c>
      <c r="AG243" s="171">
        <v>0</v>
      </c>
      <c r="AH243" s="171">
        <v>0</v>
      </c>
      <c r="AI243" s="171">
        <v>167000</v>
      </c>
      <c r="AJ243" s="171">
        <v>0</v>
      </c>
      <c r="AK243" s="171">
        <v>0</v>
      </c>
      <c r="AL243" s="171">
        <v>5400</v>
      </c>
      <c r="AM243" s="171">
        <v>4650</v>
      </c>
      <c r="AN243" s="171">
        <v>0</v>
      </c>
      <c r="AO243" s="171">
        <v>0</v>
      </c>
      <c r="AP243" s="171">
        <v>4350</v>
      </c>
      <c r="AQ243" s="171">
        <v>0</v>
      </c>
      <c r="AR243" s="171">
        <v>10050</v>
      </c>
      <c r="AS243" s="171">
        <v>0</v>
      </c>
      <c r="AT243" s="171">
        <v>0</v>
      </c>
      <c r="AU243" s="171">
        <v>10400</v>
      </c>
      <c r="AV243" s="171">
        <v>2250</v>
      </c>
      <c r="AW243" s="171">
        <v>6000</v>
      </c>
      <c r="AX243" s="171">
        <v>0</v>
      </c>
      <c r="AY243" s="171">
        <v>3450</v>
      </c>
      <c r="AZ243" s="171">
        <v>0</v>
      </c>
      <c r="BA243" s="171">
        <v>0</v>
      </c>
      <c r="BB243" s="171">
        <v>63000</v>
      </c>
      <c r="BC243" s="171">
        <v>0</v>
      </c>
      <c r="BD243" s="171">
        <v>1500</v>
      </c>
      <c r="BE243" s="171">
        <v>0</v>
      </c>
      <c r="BF243" s="171">
        <v>0</v>
      </c>
      <c r="BG243" s="171">
        <v>0</v>
      </c>
      <c r="BH243" s="171">
        <v>24000</v>
      </c>
      <c r="BI243" s="171">
        <v>0</v>
      </c>
      <c r="BJ243" s="171">
        <v>0</v>
      </c>
      <c r="BK243" s="171">
        <v>2400</v>
      </c>
      <c r="BL243" s="171">
        <v>0</v>
      </c>
      <c r="BM243" s="171">
        <v>247000</v>
      </c>
      <c r="BN243" s="171">
        <v>111600</v>
      </c>
      <c r="BO243" s="171">
        <v>0</v>
      </c>
      <c r="BP243" s="171">
        <v>7950</v>
      </c>
      <c r="BQ243" s="171">
        <v>0</v>
      </c>
      <c r="BR243" s="171">
        <v>30000</v>
      </c>
      <c r="BS243" s="171">
        <v>9600</v>
      </c>
      <c r="BT243" s="171">
        <v>62400</v>
      </c>
      <c r="BU243" s="171">
        <v>0</v>
      </c>
      <c r="BV243" s="171">
        <v>7500</v>
      </c>
      <c r="BW243" s="171">
        <v>0</v>
      </c>
      <c r="BX243" s="171">
        <v>12450</v>
      </c>
      <c r="BY243" s="171">
        <v>0</v>
      </c>
      <c r="BZ243" s="171">
        <v>12000</v>
      </c>
      <c r="CA243" s="171">
        <v>0</v>
      </c>
      <c r="CB243" s="171">
        <v>0</v>
      </c>
      <c r="CC243" s="201">
        <f t="shared" si="40"/>
        <v>1945475</v>
      </c>
    </row>
    <row r="244" spans="1:81" s="109" customFormat="1" ht="25.5" customHeight="1">
      <c r="A244" s="136" t="s">
        <v>1462</v>
      </c>
      <c r="B244" s="280" t="s">
        <v>43</v>
      </c>
      <c r="C244" s="281" t="s">
        <v>44</v>
      </c>
      <c r="D244" s="282"/>
      <c r="E244" s="110"/>
      <c r="F244" s="283" t="s">
        <v>759</v>
      </c>
      <c r="G244" s="284" t="s">
        <v>1591</v>
      </c>
      <c r="H244" s="192">
        <v>0</v>
      </c>
      <c r="I244" s="171">
        <v>385410</v>
      </c>
      <c r="J244" s="171">
        <v>0</v>
      </c>
      <c r="K244" s="171">
        <v>0</v>
      </c>
      <c r="L244" s="171">
        <v>0</v>
      </c>
      <c r="M244" s="171">
        <v>0</v>
      </c>
      <c r="N244" s="171">
        <v>710000</v>
      </c>
      <c r="O244" s="171">
        <v>0</v>
      </c>
      <c r="P244" s="171">
        <v>0</v>
      </c>
      <c r="Q244" s="171">
        <v>75000</v>
      </c>
      <c r="R244" s="171">
        <v>0</v>
      </c>
      <c r="S244" s="171">
        <v>0</v>
      </c>
      <c r="T244" s="171">
        <v>50000</v>
      </c>
      <c r="U244" s="171">
        <v>50000</v>
      </c>
      <c r="V244" s="171">
        <v>0</v>
      </c>
      <c r="W244" s="171">
        <v>0</v>
      </c>
      <c r="X244" s="171">
        <v>0</v>
      </c>
      <c r="Y244" s="171">
        <v>0</v>
      </c>
      <c r="Z244" s="171">
        <v>0</v>
      </c>
      <c r="AA244" s="171">
        <v>0</v>
      </c>
      <c r="AB244" s="171">
        <v>0</v>
      </c>
      <c r="AC244" s="171">
        <v>20000</v>
      </c>
      <c r="AD244" s="171">
        <v>0</v>
      </c>
      <c r="AE244" s="171">
        <v>0</v>
      </c>
      <c r="AF244" s="171">
        <v>0</v>
      </c>
      <c r="AG244" s="171">
        <v>0</v>
      </c>
      <c r="AH244" s="171">
        <v>0</v>
      </c>
      <c r="AI244" s="171">
        <v>265000</v>
      </c>
      <c r="AJ244" s="171">
        <v>30000</v>
      </c>
      <c r="AK244" s="171">
        <v>0</v>
      </c>
      <c r="AL244" s="171">
        <v>0</v>
      </c>
      <c r="AM244" s="171">
        <v>0</v>
      </c>
      <c r="AN244" s="171">
        <v>0</v>
      </c>
      <c r="AO244" s="171">
        <v>0</v>
      </c>
      <c r="AP244" s="171">
        <v>0</v>
      </c>
      <c r="AQ244" s="171">
        <v>0</v>
      </c>
      <c r="AR244" s="171">
        <v>0</v>
      </c>
      <c r="AS244" s="171">
        <v>0</v>
      </c>
      <c r="AT244" s="171">
        <v>0</v>
      </c>
      <c r="AU244" s="171">
        <v>75000</v>
      </c>
      <c r="AV244" s="171">
        <v>0</v>
      </c>
      <c r="AW244" s="171">
        <v>0</v>
      </c>
      <c r="AX244" s="171">
        <v>0</v>
      </c>
      <c r="AY244" s="171">
        <v>0</v>
      </c>
      <c r="AZ244" s="171">
        <v>0</v>
      </c>
      <c r="BA244" s="171">
        <v>0</v>
      </c>
      <c r="BB244" s="171">
        <v>450000</v>
      </c>
      <c r="BC244" s="171">
        <v>0</v>
      </c>
      <c r="BD244" s="171">
        <v>0</v>
      </c>
      <c r="BE244" s="171">
        <v>25000</v>
      </c>
      <c r="BF244" s="171">
        <v>0</v>
      </c>
      <c r="BG244" s="171">
        <v>0</v>
      </c>
      <c r="BH244" s="171">
        <v>0</v>
      </c>
      <c r="BI244" s="171">
        <v>10000</v>
      </c>
      <c r="BJ244" s="171">
        <v>0</v>
      </c>
      <c r="BK244" s="171">
        <v>0</v>
      </c>
      <c r="BL244" s="171">
        <v>33400</v>
      </c>
      <c r="BM244" s="171">
        <v>20000</v>
      </c>
      <c r="BN244" s="171">
        <v>20000</v>
      </c>
      <c r="BO244" s="171">
        <v>0</v>
      </c>
      <c r="BP244" s="171">
        <v>0</v>
      </c>
      <c r="BQ244" s="171">
        <v>0</v>
      </c>
      <c r="BR244" s="171">
        <v>0</v>
      </c>
      <c r="BS244" s="171">
        <v>7500</v>
      </c>
      <c r="BT244" s="171">
        <v>583333.32999999996</v>
      </c>
      <c r="BU244" s="171">
        <v>0</v>
      </c>
      <c r="BV244" s="171">
        <v>0</v>
      </c>
      <c r="BW244" s="171">
        <v>0</v>
      </c>
      <c r="BX244" s="171">
        <v>25000</v>
      </c>
      <c r="BY244" s="171">
        <v>0</v>
      </c>
      <c r="BZ244" s="171">
        <v>0</v>
      </c>
      <c r="CA244" s="171">
        <v>0</v>
      </c>
      <c r="CB244" s="171">
        <v>0</v>
      </c>
      <c r="CC244" s="201">
        <f t="shared" si="40"/>
        <v>2834643.33</v>
      </c>
    </row>
    <row r="245" spans="1:81" s="109" customFormat="1" ht="25.5" customHeight="1">
      <c r="A245" s="136" t="s">
        <v>1462</v>
      </c>
      <c r="B245" s="280" t="s">
        <v>43</v>
      </c>
      <c r="C245" s="281" t="s">
        <v>44</v>
      </c>
      <c r="D245" s="282"/>
      <c r="E245" s="110"/>
      <c r="F245" s="283" t="s">
        <v>760</v>
      </c>
      <c r="G245" s="284" t="s">
        <v>761</v>
      </c>
      <c r="H245" s="192">
        <v>2310000</v>
      </c>
      <c r="I245" s="171">
        <v>410000</v>
      </c>
      <c r="J245" s="171">
        <v>930000</v>
      </c>
      <c r="K245" s="171">
        <v>255000</v>
      </c>
      <c r="L245" s="171">
        <v>280000</v>
      </c>
      <c r="M245" s="171">
        <v>60000</v>
      </c>
      <c r="N245" s="171">
        <v>5190000</v>
      </c>
      <c r="O245" s="171">
        <v>460000</v>
      </c>
      <c r="P245" s="171">
        <v>100000</v>
      </c>
      <c r="Q245" s="171">
        <v>2168548</v>
      </c>
      <c r="R245" s="171">
        <v>200000</v>
      </c>
      <c r="S245" s="171">
        <v>510000</v>
      </c>
      <c r="T245" s="171">
        <v>470000</v>
      </c>
      <c r="U245" s="171">
        <v>700000</v>
      </c>
      <c r="V245" s="171">
        <v>100000</v>
      </c>
      <c r="W245" s="171">
        <v>250000</v>
      </c>
      <c r="X245" s="171">
        <v>290000</v>
      </c>
      <c r="Y245" s="171">
        <v>310000</v>
      </c>
      <c r="Z245" s="171">
        <v>2670000</v>
      </c>
      <c r="AA245" s="171">
        <v>610000</v>
      </c>
      <c r="AB245" s="171">
        <v>80000</v>
      </c>
      <c r="AC245" s="171">
        <v>480000</v>
      </c>
      <c r="AD245" s="171">
        <v>140000</v>
      </c>
      <c r="AE245" s="171">
        <v>200000</v>
      </c>
      <c r="AF245" s="171">
        <v>100000</v>
      </c>
      <c r="AG245" s="171">
        <v>170000</v>
      </c>
      <c r="AH245" s="171">
        <v>85000</v>
      </c>
      <c r="AI245" s="171">
        <v>4050000</v>
      </c>
      <c r="AJ245" s="171">
        <v>185000</v>
      </c>
      <c r="AK245" s="171">
        <v>70000</v>
      </c>
      <c r="AL245" s="171">
        <v>150000</v>
      </c>
      <c r="AM245" s="171">
        <v>80000</v>
      </c>
      <c r="AN245" s="171">
        <v>180000</v>
      </c>
      <c r="AO245" s="171">
        <v>160000</v>
      </c>
      <c r="AP245" s="171">
        <v>100000</v>
      </c>
      <c r="AQ245" s="171">
        <v>210000</v>
      </c>
      <c r="AR245" s="171">
        <v>250000</v>
      </c>
      <c r="AS245" s="171">
        <v>290000</v>
      </c>
      <c r="AT245" s="171">
        <v>160000</v>
      </c>
      <c r="AU245" s="171">
        <v>1203300</v>
      </c>
      <c r="AV245" s="171">
        <v>100000</v>
      </c>
      <c r="AW245" s="171">
        <v>100000</v>
      </c>
      <c r="AX245" s="171">
        <v>200000</v>
      </c>
      <c r="AY245" s="171">
        <v>150000</v>
      </c>
      <c r="AZ245" s="171">
        <v>100000</v>
      </c>
      <c r="BA245" s="171">
        <v>80000</v>
      </c>
      <c r="BB245" s="171">
        <v>3200000</v>
      </c>
      <c r="BC245" s="171">
        <v>300000</v>
      </c>
      <c r="BD245" s="171">
        <v>450000</v>
      </c>
      <c r="BE245" s="171">
        <v>320000</v>
      </c>
      <c r="BF245" s="171">
        <v>0</v>
      </c>
      <c r="BG245" s="171">
        <v>320000</v>
      </c>
      <c r="BH245" s="171">
        <v>400000</v>
      </c>
      <c r="BI245" s="171">
        <v>200000</v>
      </c>
      <c r="BJ245" s="171">
        <v>80000</v>
      </c>
      <c r="BK245" s="171">
        <v>100000</v>
      </c>
      <c r="BL245" s="171">
        <v>150000</v>
      </c>
      <c r="BM245" s="171">
        <v>3010000</v>
      </c>
      <c r="BN245" s="171">
        <v>230000</v>
      </c>
      <c r="BO245" s="171">
        <v>335000</v>
      </c>
      <c r="BP245" s="171">
        <v>120000</v>
      </c>
      <c r="BQ245" s="171">
        <v>40000</v>
      </c>
      <c r="BR245" s="171">
        <v>400000</v>
      </c>
      <c r="BS245" s="171">
        <v>140000</v>
      </c>
      <c r="BT245" s="171">
        <v>1600000</v>
      </c>
      <c r="BU245" s="171">
        <v>270000</v>
      </c>
      <c r="BV245" s="171">
        <v>250000</v>
      </c>
      <c r="BW245" s="171">
        <v>260000</v>
      </c>
      <c r="BX245" s="171">
        <v>300000</v>
      </c>
      <c r="BY245" s="171">
        <v>1020000</v>
      </c>
      <c r="BZ245" s="171">
        <v>250000</v>
      </c>
      <c r="CA245" s="171">
        <v>150000</v>
      </c>
      <c r="CB245" s="171">
        <v>150000</v>
      </c>
      <c r="CC245" s="201">
        <f t="shared" si="40"/>
        <v>41391848</v>
      </c>
    </row>
    <row r="246" spans="1:81" s="109" customFormat="1" ht="25.5" customHeight="1">
      <c r="A246" s="136" t="s">
        <v>1462</v>
      </c>
      <c r="B246" s="280" t="s">
        <v>43</v>
      </c>
      <c r="C246" s="281" t="s">
        <v>44</v>
      </c>
      <c r="D246" s="282"/>
      <c r="E246" s="110"/>
      <c r="F246" s="283" t="s">
        <v>762</v>
      </c>
      <c r="G246" s="284" t="s">
        <v>763</v>
      </c>
      <c r="H246" s="192">
        <v>420000</v>
      </c>
      <c r="I246" s="171">
        <v>0</v>
      </c>
      <c r="J246" s="171">
        <v>200000</v>
      </c>
      <c r="K246" s="171">
        <v>40000</v>
      </c>
      <c r="L246" s="171">
        <v>160000</v>
      </c>
      <c r="M246" s="171">
        <v>60000</v>
      </c>
      <c r="N246" s="171">
        <v>50000</v>
      </c>
      <c r="O246" s="171">
        <v>0</v>
      </c>
      <c r="P246" s="171">
        <v>0</v>
      </c>
      <c r="Q246" s="171">
        <v>0</v>
      </c>
      <c r="R246" s="171">
        <v>0</v>
      </c>
      <c r="S246" s="171">
        <v>50000</v>
      </c>
      <c r="T246" s="171">
        <v>90000</v>
      </c>
      <c r="U246" s="171">
        <v>70000</v>
      </c>
      <c r="V246" s="171">
        <v>50000</v>
      </c>
      <c r="W246" s="171">
        <v>100000</v>
      </c>
      <c r="X246" s="171">
        <v>40000</v>
      </c>
      <c r="Y246" s="171">
        <v>0</v>
      </c>
      <c r="Z246" s="171">
        <v>140000</v>
      </c>
      <c r="AA246" s="171">
        <v>0</v>
      </c>
      <c r="AB246" s="171">
        <v>40000</v>
      </c>
      <c r="AC246" s="171">
        <v>0</v>
      </c>
      <c r="AD246" s="171">
        <v>50000</v>
      </c>
      <c r="AE246" s="171">
        <v>50000</v>
      </c>
      <c r="AF246" s="171">
        <v>0</v>
      </c>
      <c r="AG246" s="171">
        <v>80000</v>
      </c>
      <c r="AH246" s="171">
        <v>0</v>
      </c>
      <c r="AI246" s="171">
        <v>340000</v>
      </c>
      <c r="AJ246" s="171">
        <v>0</v>
      </c>
      <c r="AK246" s="171">
        <v>50000</v>
      </c>
      <c r="AL246" s="171">
        <v>0</v>
      </c>
      <c r="AM246" s="171">
        <v>20000</v>
      </c>
      <c r="AN246" s="171">
        <v>115000</v>
      </c>
      <c r="AO246" s="171">
        <v>0</v>
      </c>
      <c r="AP246" s="171">
        <v>100000</v>
      </c>
      <c r="AQ246" s="171">
        <v>70000</v>
      </c>
      <c r="AR246" s="171">
        <v>120000</v>
      </c>
      <c r="AS246" s="171">
        <v>50000</v>
      </c>
      <c r="AT246" s="171">
        <v>0</v>
      </c>
      <c r="AU246" s="171">
        <v>200000</v>
      </c>
      <c r="AV246" s="171">
        <v>150000</v>
      </c>
      <c r="AW246" s="171">
        <v>100000</v>
      </c>
      <c r="AX246" s="171">
        <v>50000</v>
      </c>
      <c r="AY246" s="171">
        <v>0</v>
      </c>
      <c r="AZ246" s="171">
        <v>100000</v>
      </c>
      <c r="BA246" s="171">
        <v>120000</v>
      </c>
      <c r="BB246" s="171">
        <v>100000</v>
      </c>
      <c r="BC246" s="171">
        <v>100000</v>
      </c>
      <c r="BD246" s="171">
        <v>0</v>
      </c>
      <c r="BE246" s="171">
        <v>50000</v>
      </c>
      <c r="BF246" s="171">
        <v>0</v>
      </c>
      <c r="BG246" s="171">
        <v>0</v>
      </c>
      <c r="BH246" s="171">
        <v>60000</v>
      </c>
      <c r="BI246" s="171">
        <v>0</v>
      </c>
      <c r="BJ246" s="171">
        <v>80000</v>
      </c>
      <c r="BK246" s="171">
        <v>0</v>
      </c>
      <c r="BL246" s="171">
        <v>70000</v>
      </c>
      <c r="BM246" s="171">
        <v>160000</v>
      </c>
      <c r="BN246" s="171">
        <v>20000</v>
      </c>
      <c r="BO246" s="171">
        <v>0</v>
      </c>
      <c r="BP246" s="171">
        <v>110000</v>
      </c>
      <c r="BQ246" s="171">
        <v>150000</v>
      </c>
      <c r="BR246" s="171">
        <v>70000</v>
      </c>
      <c r="BS246" s="171">
        <v>70000</v>
      </c>
      <c r="BT246" s="171">
        <v>101666.67</v>
      </c>
      <c r="BU246" s="171">
        <v>0</v>
      </c>
      <c r="BV246" s="171">
        <v>150000</v>
      </c>
      <c r="BW246" s="171">
        <v>10000</v>
      </c>
      <c r="BX246" s="171">
        <v>50000</v>
      </c>
      <c r="BY246" s="171">
        <v>30000</v>
      </c>
      <c r="BZ246" s="171">
        <v>90000</v>
      </c>
      <c r="CA246" s="171">
        <v>150000</v>
      </c>
      <c r="CB246" s="171">
        <v>0</v>
      </c>
      <c r="CC246" s="201">
        <f t="shared" si="40"/>
        <v>4896666.67</v>
      </c>
    </row>
    <row r="247" spans="1:81" s="109" customFormat="1" ht="25.5" customHeight="1">
      <c r="A247" s="136" t="s">
        <v>1462</v>
      </c>
      <c r="B247" s="280" t="s">
        <v>43</v>
      </c>
      <c r="C247" s="281" t="s">
        <v>44</v>
      </c>
      <c r="D247" s="282"/>
      <c r="E247" s="110"/>
      <c r="F247" s="283" t="s">
        <v>764</v>
      </c>
      <c r="G247" s="284" t="s">
        <v>765</v>
      </c>
      <c r="H247" s="192">
        <v>815000</v>
      </c>
      <c r="I247" s="171">
        <v>200000</v>
      </c>
      <c r="J247" s="171">
        <v>275000</v>
      </c>
      <c r="K247" s="171">
        <v>170000</v>
      </c>
      <c r="L247" s="171">
        <v>125000</v>
      </c>
      <c r="M247" s="171">
        <v>50000</v>
      </c>
      <c r="N247" s="171">
        <v>995000</v>
      </c>
      <c r="O247" s="171">
        <v>120000</v>
      </c>
      <c r="P247" s="171">
        <v>0</v>
      </c>
      <c r="Q247" s="171">
        <v>0</v>
      </c>
      <c r="R247" s="171">
        <v>75000</v>
      </c>
      <c r="S247" s="171">
        <v>75000</v>
      </c>
      <c r="T247" s="171">
        <v>120000</v>
      </c>
      <c r="U247" s="171">
        <v>165000</v>
      </c>
      <c r="V247" s="171">
        <v>50000</v>
      </c>
      <c r="W247" s="171">
        <v>75000</v>
      </c>
      <c r="X247" s="171">
        <v>50000</v>
      </c>
      <c r="Y247" s="171">
        <v>25000</v>
      </c>
      <c r="Z247" s="171">
        <v>915000</v>
      </c>
      <c r="AA247" s="171">
        <v>105000</v>
      </c>
      <c r="AB247" s="171">
        <v>140000</v>
      </c>
      <c r="AC247" s="171">
        <v>275000</v>
      </c>
      <c r="AD247" s="171">
        <v>125000</v>
      </c>
      <c r="AE247" s="171">
        <v>150000</v>
      </c>
      <c r="AF247" s="171">
        <v>0</v>
      </c>
      <c r="AG247" s="171">
        <v>80000</v>
      </c>
      <c r="AH247" s="171">
        <v>90000</v>
      </c>
      <c r="AI247" s="171">
        <v>790000</v>
      </c>
      <c r="AJ247" s="171">
        <v>135000</v>
      </c>
      <c r="AK247" s="171">
        <v>75000</v>
      </c>
      <c r="AL247" s="171">
        <v>85000</v>
      </c>
      <c r="AM247" s="171">
        <v>75000</v>
      </c>
      <c r="AN247" s="171">
        <v>110000</v>
      </c>
      <c r="AO247" s="171">
        <v>55000</v>
      </c>
      <c r="AP247" s="171">
        <v>125000</v>
      </c>
      <c r="AQ247" s="171">
        <v>225000</v>
      </c>
      <c r="AR247" s="171">
        <v>100000</v>
      </c>
      <c r="AS247" s="171">
        <v>125000</v>
      </c>
      <c r="AT247" s="171">
        <v>75000</v>
      </c>
      <c r="AU247" s="171">
        <v>200000</v>
      </c>
      <c r="AV247" s="171">
        <v>75000</v>
      </c>
      <c r="AW247" s="171">
        <v>75000</v>
      </c>
      <c r="AX247" s="171">
        <v>50000</v>
      </c>
      <c r="AY247" s="171">
        <v>95000</v>
      </c>
      <c r="AZ247" s="171">
        <v>45000</v>
      </c>
      <c r="BA247" s="171">
        <v>60000</v>
      </c>
      <c r="BB247" s="171">
        <v>445000</v>
      </c>
      <c r="BC247" s="171">
        <v>70000</v>
      </c>
      <c r="BD247" s="171">
        <v>0</v>
      </c>
      <c r="BE247" s="171">
        <v>190000</v>
      </c>
      <c r="BF247" s="171">
        <v>0</v>
      </c>
      <c r="BG247" s="171">
        <v>0</v>
      </c>
      <c r="BH247" s="171">
        <v>150000</v>
      </c>
      <c r="BI247" s="171">
        <v>200000</v>
      </c>
      <c r="BJ247" s="171">
        <v>100000</v>
      </c>
      <c r="BK247" s="171">
        <v>70000</v>
      </c>
      <c r="BL247" s="171">
        <v>25000</v>
      </c>
      <c r="BM247" s="171">
        <v>575000</v>
      </c>
      <c r="BN247" s="171">
        <v>45000</v>
      </c>
      <c r="BO247" s="171">
        <v>0</v>
      </c>
      <c r="BP247" s="171">
        <v>20000</v>
      </c>
      <c r="BQ247" s="171">
        <v>25000</v>
      </c>
      <c r="BR247" s="171">
        <v>0</v>
      </c>
      <c r="BS247" s="171">
        <v>50000</v>
      </c>
      <c r="BT247" s="171">
        <v>435000</v>
      </c>
      <c r="BU247" s="171">
        <v>75000</v>
      </c>
      <c r="BV247" s="171">
        <v>100000</v>
      </c>
      <c r="BW247" s="171">
        <v>125000</v>
      </c>
      <c r="BX247" s="171">
        <v>100000</v>
      </c>
      <c r="BY247" s="171">
        <v>250000</v>
      </c>
      <c r="BZ247" s="171">
        <v>25000</v>
      </c>
      <c r="CA247" s="171">
        <v>50000</v>
      </c>
      <c r="CB247" s="171">
        <v>25000</v>
      </c>
      <c r="CC247" s="201">
        <f t="shared" si="40"/>
        <v>10990000</v>
      </c>
    </row>
    <row r="248" spans="1:81" s="109" customFormat="1" ht="25.5" customHeight="1">
      <c r="A248" s="136" t="s">
        <v>1462</v>
      </c>
      <c r="B248" s="280" t="s">
        <v>43</v>
      </c>
      <c r="C248" s="281" t="s">
        <v>44</v>
      </c>
      <c r="D248" s="282"/>
      <c r="E248" s="110"/>
      <c r="F248" s="283" t="s">
        <v>766</v>
      </c>
      <c r="G248" s="284" t="s">
        <v>1592</v>
      </c>
      <c r="H248" s="192">
        <v>0</v>
      </c>
      <c r="I248" s="171">
        <v>0</v>
      </c>
      <c r="J248" s="171">
        <v>0</v>
      </c>
      <c r="K248" s="171">
        <v>0</v>
      </c>
      <c r="L248" s="171">
        <v>0</v>
      </c>
      <c r="M248" s="171">
        <v>0</v>
      </c>
      <c r="N248" s="171">
        <v>0</v>
      </c>
      <c r="O248" s="171">
        <v>0</v>
      </c>
      <c r="P248" s="171">
        <v>0</v>
      </c>
      <c r="Q248" s="171">
        <v>0</v>
      </c>
      <c r="R248" s="171">
        <v>32660</v>
      </c>
      <c r="S248" s="171">
        <v>0</v>
      </c>
      <c r="T248" s="171">
        <v>103312</v>
      </c>
      <c r="U248" s="171">
        <v>301707.75</v>
      </c>
      <c r="V248" s="171">
        <v>0</v>
      </c>
      <c r="W248" s="171">
        <v>0</v>
      </c>
      <c r="X248" s="171">
        <v>38643.78</v>
      </c>
      <c r="Y248" s="171">
        <v>0</v>
      </c>
      <c r="Z248" s="171">
        <v>0</v>
      </c>
      <c r="AA248" s="171">
        <v>0</v>
      </c>
      <c r="AB248" s="171">
        <v>0</v>
      </c>
      <c r="AC248" s="171">
        <v>0</v>
      </c>
      <c r="AD248" s="171">
        <v>0</v>
      </c>
      <c r="AE248" s="171">
        <v>0</v>
      </c>
      <c r="AF248" s="171">
        <v>0</v>
      </c>
      <c r="AG248" s="171">
        <v>0</v>
      </c>
      <c r="AH248" s="171">
        <v>0</v>
      </c>
      <c r="AI248" s="171">
        <v>0</v>
      </c>
      <c r="AJ248" s="171">
        <v>0</v>
      </c>
      <c r="AK248" s="171">
        <v>0</v>
      </c>
      <c r="AL248" s="171">
        <v>0</v>
      </c>
      <c r="AM248" s="171">
        <v>0</v>
      </c>
      <c r="AN248" s="171">
        <v>0</v>
      </c>
      <c r="AO248" s="171">
        <v>0</v>
      </c>
      <c r="AP248" s="171">
        <v>0</v>
      </c>
      <c r="AQ248" s="171">
        <v>129909</v>
      </c>
      <c r="AR248" s="171">
        <v>0</v>
      </c>
      <c r="AS248" s="171">
        <v>0</v>
      </c>
      <c r="AT248" s="171">
        <v>140005</v>
      </c>
      <c r="AU248" s="171">
        <v>0</v>
      </c>
      <c r="AV248" s="171">
        <v>0</v>
      </c>
      <c r="AW248" s="171">
        <v>0</v>
      </c>
      <c r="AX248" s="171">
        <v>0</v>
      </c>
      <c r="AY248" s="171">
        <v>0</v>
      </c>
      <c r="AZ248" s="171">
        <v>0</v>
      </c>
      <c r="BA248" s="171">
        <v>0</v>
      </c>
      <c r="BB248" s="171">
        <v>0</v>
      </c>
      <c r="BC248" s="171">
        <v>0</v>
      </c>
      <c r="BD248" s="171">
        <v>95107</v>
      </c>
      <c r="BE248" s="171">
        <v>0</v>
      </c>
      <c r="BF248" s="171">
        <v>0</v>
      </c>
      <c r="BG248" s="171">
        <v>0</v>
      </c>
      <c r="BH248" s="171">
        <v>0</v>
      </c>
      <c r="BI248" s="171">
        <v>401116</v>
      </c>
      <c r="BJ248" s="171">
        <v>95706</v>
      </c>
      <c r="BK248" s="171">
        <v>0</v>
      </c>
      <c r="BL248" s="171">
        <v>0</v>
      </c>
      <c r="BM248" s="171">
        <v>0</v>
      </c>
      <c r="BN248" s="171">
        <v>0</v>
      </c>
      <c r="BO248" s="171">
        <v>7200</v>
      </c>
      <c r="BP248" s="171">
        <v>0</v>
      </c>
      <c r="BQ248" s="171">
        <v>0</v>
      </c>
      <c r="BR248" s="171">
        <v>0</v>
      </c>
      <c r="BS248" s="171">
        <v>0</v>
      </c>
      <c r="BT248" s="171">
        <v>0</v>
      </c>
      <c r="BU248" s="171">
        <v>0</v>
      </c>
      <c r="BV248" s="171">
        <v>0</v>
      </c>
      <c r="BW248" s="171">
        <v>0</v>
      </c>
      <c r="BX248" s="171">
        <v>154050</v>
      </c>
      <c r="BY248" s="171">
        <v>0</v>
      </c>
      <c r="BZ248" s="171">
        <v>0</v>
      </c>
      <c r="CA248" s="171">
        <v>4500</v>
      </c>
      <c r="CB248" s="171">
        <v>0</v>
      </c>
      <c r="CC248" s="201">
        <f t="shared" si="40"/>
        <v>1503916.53</v>
      </c>
    </row>
    <row r="249" spans="1:81" s="109" customFormat="1" ht="25.5" customHeight="1">
      <c r="A249" s="136" t="s">
        <v>1462</v>
      </c>
      <c r="B249" s="280" t="s">
        <v>43</v>
      </c>
      <c r="C249" s="281" t="s">
        <v>44</v>
      </c>
      <c r="D249" s="282"/>
      <c r="E249" s="110"/>
      <c r="F249" s="283" t="s">
        <v>767</v>
      </c>
      <c r="G249" s="284" t="s">
        <v>768</v>
      </c>
      <c r="H249" s="192">
        <v>7455800</v>
      </c>
      <c r="I249" s="171">
        <v>462812.5</v>
      </c>
      <c r="J249" s="171">
        <v>786460</v>
      </c>
      <c r="K249" s="171">
        <v>1069500</v>
      </c>
      <c r="L249" s="171">
        <v>356600</v>
      </c>
      <c r="M249" s="171">
        <v>0</v>
      </c>
      <c r="N249" s="171">
        <v>0</v>
      </c>
      <c r="O249" s="171">
        <v>427309</v>
      </c>
      <c r="P249" s="171">
        <v>0</v>
      </c>
      <c r="Q249" s="171">
        <v>51300</v>
      </c>
      <c r="R249" s="171">
        <v>39890</v>
      </c>
      <c r="S249" s="171">
        <v>0</v>
      </c>
      <c r="T249" s="171">
        <v>10650</v>
      </c>
      <c r="U249" s="171">
        <v>166470</v>
      </c>
      <c r="V249" s="171">
        <v>0</v>
      </c>
      <c r="W249" s="171">
        <v>0</v>
      </c>
      <c r="X249" s="171">
        <v>0</v>
      </c>
      <c r="Y249" s="171">
        <v>0</v>
      </c>
      <c r="Z249" s="171">
        <v>48100</v>
      </c>
      <c r="AA249" s="171">
        <v>101000</v>
      </c>
      <c r="AB249" s="171">
        <v>1200</v>
      </c>
      <c r="AC249" s="171">
        <v>24000</v>
      </c>
      <c r="AD249" s="171">
        <v>118530</v>
      </c>
      <c r="AE249" s="171">
        <v>455915</v>
      </c>
      <c r="AF249" s="171">
        <v>7800</v>
      </c>
      <c r="AG249" s="171">
        <v>120340</v>
      </c>
      <c r="AH249" s="171">
        <v>952600</v>
      </c>
      <c r="AI249" s="171">
        <v>1633559</v>
      </c>
      <c r="AJ249" s="171">
        <v>167475</v>
      </c>
      <c r="AK249" s="171">
        <v>290420</v>
      </c>
      <c r="AL249" s="171">
        <v>0</v>
      </c>
      <c r="AM249" s="171">
        <v>81120</v>
      </c>
      <c r="AN249" s="171">
        <v>270802.8</v>
      </c>
      <c r="AO249" s="171">
        <v>342150</v>
      </c>
      <c r="AP249" s="171">
        <v>269550</v>
      </c>
      <c r="AQ249" s="171">
        <v>215520</v>
      </c>
      <c r="AR249" s="171">
        <v>169500</v>
      </c>
      <c r="AS249" s="171">
        <v>0</v>
      </c>
      <c r="AT249" s="171">
        <v>241140</v>
      </c>
      <c r="AU249" s="171">
        <v>310851.25</v>
      </c>
      <c r="AV249" s="171">
        <v>215343.75</v>
      </c>
      <c r="AW249" s="171">
        <v>8000</v>
      </c>
      <c r="AX249" s="171">
        <v>130600</v>
      </c>
      <c r="AY249" s="171">
        <v>0</v>
      </c>
      <c r="AZ249" s="171">
        <v>3900</v>
      </c>
      <c r="BA249" s="171">
        <v>0</v>
      </c>
      <c r="BB249" s="171">
        <v>48900</v>
      </c>
      <c r="BC249" s="171">
        <v>0</v>
      </c>
      <c r="BD249" s="171">
        <v>99000</v>
      </c>
      <c r="BE249" s="171">
        <v>38800</v>
      </c>
      <c r="BF249" s="171">
        <v>0</v>
      </c>
      <c r="BG249" s="171">
        <v>1096955.5</v>
      </c>
      <c r="BH249" s="171">
        <v>200185</v>
      </c>
      <c r="BI249" s="171">
        <v>0</v>
      </c>
      <c r="BJ249" s="171">
        <v>55275</v>
      </c>
      <c r="BK249" s="171">
        <v>0</v>
      </c>
      <c r="BL249" s="171">
        <v>27660</v>
      </c>
      <c r="BM249" s="171">
        <v>194500</v>
      </c>
      <c r="BN249" s="171">
        <v>187760</v>
      </c>
      <c r="BO249" s="171">
        <v>6000</v>
      </c>
      <c r="BP249" s="171">
        <v>4500</v>
      </c>
      <c r="BQ249" s="171">
        <v>0</v>
      </c>
      <c r="BR249" s="171">
        <v>7800</v>
      </c>
      <c r="BS249" s="171">
        <v>111598</v>
      </c>
      <c r="BT249" s="171">
        <v>0</v>
      </c>
      <c r="BU249" s="171">
        <v>0</v>
      </c>
      <c r="BV249" s="171">
        <v>0</v>
      </c>
      <c r="BW249" s="171">
        <v>0</v>
      </c>
      <c r="BX249" s="171">
        <v>952835</v>
      </c>
      <c r="BY249" s="171">
        <v>63600</v>
      </c>
      <c r="BZ249" s="171">
        <v>0</v>
      </c>
      <c r="CA249" s="171">
        <v>16550</v>
      </c>
      <c r="CB249" s="171">
        <v>82725</v>
      </c>
      <c r="CC249" s="201">
        <f t="shared" si="40"/>
        <v>20200851.800000001</v>
      </c>
    </row>
    <row r="250" spans="1:81" s="109" customFormat="1" ht="25.5" customHeight="1">
      <c r="A250" s="136" t="s">
        <v>1462</v>
      </c>
      <c r="B250" s="280" t="s">
        <v>43</v>
      </c>
      <c r="C250" s="281" t="s">
        <v>44</v>
      </c>
      <c r="D250" s="282"/>
      <c r="E250" s="110"/>
      <c r="F250" s="283" t="s">
        <v>1423</v>
      </c>
      <c r="G250" s="284" t="s">
        <v>1593</v>
      </c>
      <c r="H250" s="192">
        <v>0</v>
      </c>
      <c r="I250" s="171">
        <v>126700</v>
      </c>
      <c r="J250" s="171">
        <v>117300</v>
      </c>
      <c r="K250" s="171">
        <v>0</v>
      </c>
      <c r="L250" s="171">
        <v>17175</v>
      </c>
      <c r="M250" s="171">
        <v>0</v>
      </c>
      <c r="N250" s="171">
        <v>0</v>
      </c>
      <c r="O250" s="171">
        <v>26850</v>
      </c>
      <c r="P250" s="171">
        <v>0</v>
      </c>
      <c r="Q250" s="171">
        <v>321750</v>
      </c>
      <c r="R250" s="171">
        <v>0</v>
      </c>
      <c r="S250" s="171">
        <v>0</v>
      </c>
      <c r="T250" s="171">
        <v>65850</v>
      </c>
      <c r="U250" s="171">
        <v>152100</v>
      </c>
      <c r="V250" s="171">
        <v>0</v>
      </c>
      <c r="W250" s="171">
        <v>0</v>
      </c>
      <c r="X250" s="171">
        <v>0</v>
      </c>
      <c r="Y250" s="171">
        <v>12300</v>
      </c>
      <c r="Z250" s="171">
        <v>0</v>
      </c>
      <c r="AA250" s="171">
        <v>0</v>
      </c>
      <c r="AB250" s="171">
        <v>0</v>
      </c>
      <c r="AC250" s="171">
        <v>0</v>
      </c>
      <c r="AD250" s="171">
        <v>0</v>
      </c>
      <c r="AE250" s="171">
        <v>0</v>
      </c>
      <c r="AF250" s="171">
        <v>0</v>
      </c>
      <c r="AG250" s="171">
        <v>3150</v>
      </c>
      <c r="AH250" s="171">
        <v>22200</v>
      </c>
      <c r="AI250" s="171">
        <v>361630</v>
      </c>
      <c r="AJ250" s="171">
        <v>9000</v>
      </c>
      <c r="AK250" s="171">
        <v>3000</v>
      </c>
      <c r="AL250" s="171">
        <v>750</v>
      </c>
      <c r="AM250" s="171">
        <v>16800</v>
      </c>
      <c r="AN250" s="171">
        <v>0</v>
      </c>
      <c r="AO250" s="171">
        <v>0</v>
      </c>
      <c r="AP250" s="171">
        <v>0</v>
      </c>
      <c r="AQ250" s="171">
        <v>21450</v>
      </c>
      <c r="AR250" s="171">
        <v>0</v>
      </c>
      <c r="AS250" s="171">
        <v>0</v>
      </c>
      <c r="AT250" s="171">
        <v>0</v>
      </c>
      <c r="AU250" s="171">
        <v>3200</v>
      </c>
      <c r="AV250" s="171">
        <v>33000</v>
      </c>
      <c r="AW250" s="171">
        <v>5250</v>
      </c>
      <c r="AX250" s="171">
        <v>0</v>
      </c>
      <c r="AY250" s="171">
        <v>0</v>
      </c>
      <c r="AZ250" s="171">
        <v>0</v>
      </c>
      <c r="BA250" s="171">
        <v>0</v>
      </c>
      <c r="BB250" s="171">
        <v>422000</v>
      </c>
      <c r="BC250" s="171">
        <v>0</v>
      </c>
      <c r="BD250" s="171">
        <v>2250</v>
      </c>
      <c r="BE250" s="171">
        <v>0</v>
      </c>
      <c r="BF250" s="171">
        <v>0</v>
      </c>
      <c r="BG250" s="171">
        <v>0</v>
      </c>
      <c r="BH250" s="171">
        <v>0</v>
      </c>
      <c r="BI250" s="171">
        <v>0</v>
      </c>
      <c r="BJ250" s="171">
        <v>0</v>
      </c>
      <c r="BK250" s="171">
        <v>1500</v>
      </c>
      <c r="BL250" s="171">
        <v>0</v>
      </c>
      <c r="BM250" s="171">
        <v>240800</v>
      </c>
      <c r="BN250" s="171">
        <v>19200</v>
      </c>
      <c r="BO250" s="171">
        <v>0</v>
      </c>
      <c r="BP250" s="171">
        <v>0</v>
      </c>
      <c r="BQ250" s="171">
        <v>0</v>
      </c>
      <c r="BR250" s="171">
        <v>25500</v>
      </c>
      <c r="BS250" s="171">
        <v>0</v>
      </c>
      <c r="BT250" s="171">
        <v>45491.64</v>
      </c>
      <c r="BU250" s="171">
        <v>5250</v>
      </c>
      <c r="BV250" s="171">
        <v>3000</v>
      </c>
      <c r="BW250" s="171">
        <v>12450</v>
      </c>
      <c r="BX250" s="171">
        <v>0</v>
      </c>
      <c r="BY250" s="171">
        <v>0</v>
      </c>
      <c r="BZ250" s="171">
        <v>2250</v>
      </c>
      <c r="CA250" s="171">
        <v>0</v>
      </c>
      <c r="CB250" s="171">
        <v>0</v>
      </c>
      <c r="CC250" s="201">
        <f t="shared" si="40"/>
        <v>2099146.6399999997</v>
      </c>
    </row>
    <row r="251" spans="1:81" s="299" customFormat="1" ht="25.5" customHeight="1">
      <c r="A251" s="298"/>
      <c r="B251" s="521" t="s">
        <v>769</v>
      </c>
      <c r="C251" s="522"/>
      <c r="D251" s="522"/>
      <c r="E251" s="522"/>
      <c r="F251" s="522"/>
      <c r="G251" s="523"/>
      <c r="H251" s="194">
        <f>SUM(H225:H250)</f>
        <v>106877717.03</v>
      </c>
      <c r="I251" s="194">
        <f t="shared" ref="I251:BT251" si="45">SUM(I225:I250)</f>
        <v>28119702.220000003</v>
      </c>
      <c r="J251" s="194">
        <f t="shared" si="45"/>
        <v>46012367.100000001</v>
      </c>
      <c r="K251" s="194">
        <f t="shared" si="45"/>
        <v>16970533.710000001</v>
      </c>
      <c r="L251" s="194">
        <f t="shared" si="45"/>
        <v>12968327.25</v>
      </c>
      <c r="M251" s="194">
        <f t="shared" si="45"/>
        <v>6136746.5</v>
      </c>
      <c r="N251" s="194">
        <f t="shared" si="45"/>
        <v>169157844</v>
      </c>
      <c r="O251" s="194">
        <f t="shared" si="45"/>
        <v>25197144.399999999</v>
      </c>
      <c r="P251" s="194">
        <f t="shared" si="45"/>
        <v>6788968.0600000005</v>
      </c>
      <c r="Q251" s="194">
        <f t="shared" si="45"/>
        <v>69842960.349999994</v>
      </c>
      <c r="R251" s="194">
        <f t="shared" si="45"/>
        <v>7028148.46</v>
      </c>
      <c r="S251" s="194">
        <f t="shared" si="45"/>
        <v>17938398.379999999</v>
      </c>
      <c r="T251" s="194">
        <f t="shared" si="45"/>
        <v>32387519.25</v>
      </c>
      <c r="U251" s="194">
        <f t="shared" si="45"/>
        <v>30033058.990000002</v>
      </c>
      <c r="V251" s="194">
        <f t="shared" si="45"/>
        <v>4241436.5</v>
      </c>
      <c r="W251" s="194">
        <f t="shared" si="45"/>
        <v>11233764.050000001</v>
      </c>
      <c r="X251" s="194">
        <f t="shared" si="45"/>
        <v>9334484.6899999995</v>
      </c>
      <c r="Y251" s="194">
        <f t="shared" si="45"/>
        <v>7904587.1299999999</v>
      </c>
      <c r="Z251" s="194">
        <f t="shared" si="45"/>
        <v>96623285.799999997</v>
      </c>
      <c r="AA251" s="194">
        <f t="shared" si="45"/>
        <v>23798607</v>
      </c>
      <c r="AB251" s="194">
        <f t="shared" si="45"/>
        <v>5901283</v>
      </c>
      <c r="AC251" s="194">
        <f t="shared" si="45"/>
        <v>25518599.059999999</v>
      </c>
      <c r="AD251" s="194">
        <f t="shared" si="45"/>
        <v>7558202</v>
      </c>
      <c r="AE251" s="194">
        <f t="shared" si="45"/>
        <v>8241791</v>
      </c>
      <c r="AF251" s="194">
        <f t="shared" si="45"/>
        <v>11734565.5</v>
      </c>
      <c r="AG251" s="194">
        <f t="shared" si="45"/>
        <v>6081145.3499999996</v>
      </c>
      <c r="AH251" s="194">
        <f t="shared" si="45"/>
        <v>11179491.620000001</v>
      </c>
      <c r="AI251" s="194">
        <f t="shared" si="45"/>
        <v>116754691.75</v>
      </c>
      <c r="AJ251" s="194">
        <f t="shared" si="45"/>
        <v>7645307.6899999995</v>
      </c>
      <c r="AK251" s="194">
        <f t="shared" si="45"/>
        <v>4603671.75</v>
      </c>
      <c r="AL251" s="194">
        <f t="shared" si="45"/>
        <v>4653647.1500000004</v>
      </c>
      <c r="AM251" s="194">
        <f t="shared" si="45"/>
        <v>4483745</v>
      </c>
      <c r="AN251" s="194">
        <f t="shared" si="45"/>
        <v>9153379.8000000007</v>
      </c>
      <c r="AO251" s="194">
        <f t="shared" si="45"/>
        <v>6740748.75</v>
      </c>
      <c r="AP251" s="194">
        <f t="shared" si="45"/>
        <v>6420791</v>
      </c>
      <c r="AQ251" s="194">
        <f t="shared" si="45"/>
        <v>14051872.5</v>
      </c>
      <c r="AR251" s="194">
        <f t="shared" si="45"/>
        <v>7730468.5</v>
      </c>
      <c r="AS251" s="194">
        <f t="shared" si="45"/>
        <v>7186174</v>
      </c>
      <c r="AT251" s="194">
        <f t="shared" si="45"/>
        <v>5517011.75</v>
      </c>
      <c r="AU251" s="194">
        <f t="shared" si="45"/>
        <v>36331793.25</v>
      </c>
      <c r="AV251" s="194">
        <f t="shared" si="45"/>
        <v>6730755.25</v>
      </c>
      <c r="AW251" s="194">
        <f t="shared" si="45"/>
        <v>5480799.5</v>
      </c>
      <c r="AX251" s="194">
        <f t="shared" si="45"/>
        <v>5990602</v>
      </c>
      <c r="AY251" s="194">
        <f t="shared" si="45"/>
        <v>4233389.95</v>
      </c>
      <c r="AZ251" s="194">
        <f t="shared" si="45"/>
        <v>4515832.5</v>
      </c>
      <c r="BA251" s="194">
        <f t="shared" si="45"/>
        <v>5135522.5</v>
      </c>
      <c r="BB251" s="194">
        <f t="shared" si="45"/>
        <v>101089542.50999999</v>
      </c>
      <c r="BC251" s="194">
        <f t="shared" si="45"/>
        <v>10318985</v>
      </c>
      <c r="BD251" s="194">
        <f t="shared" si="45"/>
        <v>10124353.75</v>
      </c>
      <c r="BE251" s="194">
        <f t="shared" si="45"/>
        <v>12967404</v>
      </c>
      <c r="BF251" s="194">
        <f t="shared" si="45"/>
        <v>9658798.5</v>
      </c>
      <c r="BG251" s="194">
        <f t="shared" si="45"/>
        <v>8199997.5</v>
      </c>
      <c r="BH251" s="194">
        <f t="shared" si="45"/>
        <v>23617141.82</v>
      </c>
      <c r="BI251" s="194">
        <f t="shared" si="45"/>
        <v>15490137</v>
      </c>
      <c r="BJ251" s="194">
        <f t="shared" si="45"/>
        <v>7487933</v>
      </c>
      <c r="BK251" s="194">
        <f t="shared" si="45"/>
        <v>4916250</v>
      </c>
      <c r="BL251" s="194">
        <f t="shared" si="45"/>
        <v>3344952</v>
      </c>
      <c r="BM251" s="194">
        <f t="shared" si="45"/>
        <v>77775880.829999998</v>
      </c>
      <c r="BN251" s="194">
        <f t="shared" si="45"/>
        <v>43428898.220000006</v>
      </c>
      <c r="BO251" s="194">
        <f t="shared" si="45"/>
        <v>6135455.4299999997</v>
      </c>
      <c r="BP251" s="194">
        <f t="shared" si="45"/>
        <v>3718026</v>
      </c>
      <c r="BQ251" s="194">
        <f t="shared" si="45"/>
        <v>5681359.5</v>
      </c>
      <c r="BR251" s="194">
        <f t="shared" si="45"/>
        <v>9782046</v>
      </c>
      <c r="BS251" s="194">
        <f t="shared" si="45"/>
        <v>4881784.75</v>
      </c>
      <c r="BT251" s="194">
        <f t="shared" si="45"/>
        <v>64363776.849999994</v>
      </c>
      <c r="BU251" s="194">
        <f t="shared" ref="BU251:CB251" si="46">SUM(BU225:BU250)</f>
        <v>5163915</v>
      </c>
      <c r="BV251" s="194">
        <f t="shared" si="46"/>
        <v>7508099.5</v>
      </c>
      <c r="BW251" s="194">
        <f t="shared" si="46"/>
        <v>9722275</v>
      </c>
      <c r="BX251" s="194">
        <f t="shared" si="46"/>
        <v>10597303.75</v>
      </c>
      <c r="BY251" s="194">
        <f t="shared" si="46"/>
        <v>26867685</v>
      </c>
      <c r="BZ251" s="194">
        <f t="shared" si="46"/>
        <v>7404590</v>
      </c>
      <c r="CA251" s="194">
        <f t="shared" si="46"/>
        <v>5331516</v>
      </c>
      <c r="CB251" s="194">
        <f t="shared" si="46"/>
        <v>3355448</v>
      </c>
      <c r="CC251" s="194">
        <f>SUM(CC225:CC250)</f>
        <v>1567104437.8999999</v>
      </c>
    </row>
    <row r="252" spans="1:81" s="109" customFormat="1" ht="25.5" customHeight="1">
      <c r="A252" s="136" t="s">
        <v>1462</v>
      </c>
      <c r="B252" s="280" t="s">
        <v>45</v>
      </c>
      <c r="C252" s="281" t="s">
        <v>770</v>
      </c>
      <c r="D252" s="282">
        <v>52060</v>
      </c>
      <c r="E252" s="110" t="s">
        <v>771</v>
      </c>
      <c r="F252" s="283" t="s">
        <v>772</v>
      </c>
      <c r="G252" s="284" t="s">
        <v>1594</v>
      </c>
      <c r="H252" s="192">
        <v>31110</v>
      </c>
      <c r="I252" s="192">
        <v>0</v>
      </c>
      <c r="J252" s="192">
        <v>0</v>
      </c>
      <c r="K252" s="192">
        <v>0</v>
      </c>
      <c r="L252" s="192">
        <v>0</v>
      </c>
      <c r="M252" s="192">
        <v>0</v>
      </c>
      <c r="N252" s="192">
        <v>0</v>
      </c>
      <c r="O252" s="192">
        <v>0</v>
      </c>
      <c r="P252" s="192">
        <v>0</v>
      </c>
      <c r="Q252" s="192">
        <v>0</v>
      </c>
      <c r="R252" s="192">
        <v>0</v>
      </c>
      <c r="S252" s="192">
        <v>0</v>
      </c>
      <c r="T252" s="192">
        <v>0</v>
      </c>
      <c r="U252" s="192">
        <v>0</v>
      </c>
      <c r="V252" s="192">
        <v>0</v>
      </c>
      <c r="W252" s="192">
        <v>0</v>
      </c>
      <c r="X252" s="192">
        <v>0</v>
      </c>
      <c r="Y252" s="192">
        <v>0</v>
      </c>
      <c r="Z252" s="192">
        <v>107760</v>
      </c>
      <c r="AA252" s="192">
        <v>0</v>
      </c>
      <c r="AB252" s="192">
        <v>0</v>
      </c>
      <c r="AC252" s="192">
        <v>0</v>
      </c>
      <c r="AD252" s="192">
        <v>0</v>
      </c>
      <c r="AE252" s="192">
        <v>0</v>
      </c>
      <c r="AF252" s="192">
        <v>0</v>
      </c>
      <c r="AG252" s="192">
        <v>0</v>
      </c>
      <c r="AH252" s="192">
        <v>0</v>
      </c>
      <c r="AI252" s="192">
        <v>81390</v>
      </c>
      <c r="AJ252" s="192">
        <v>0</v>
      </c>
      <c r="AK252" s="192">
        <v>0</v>
      </c>
      <c r="AL252" s="192">
        <v>0</v>
      </c>
      <c r="AM252" s="192">
        <v>0</v>
      </c>
      <c r="AN252" s="192">
        <v>0</v>
      </c>
      <c r="AO252" s="192">
        <v>0</v>
      </c>
      <c r="AP252" s="192">
        <v>0</v>
      </c>
      <c r="AQ252" s="192">
        <v>0</v>
      </c>
      <c r="AR252" s="192">
        <v>0</v>
      </c>
      <c r="AS252" s="192">
        <v>0</v>
      </c>
      <c r="AT252" s="192">
        <v>0</v>
      </c>
      <c r="AU252" s="192">
        <v>0</v>
      </c>
      <c r="AV252" s="192">
        <v>0</v>
      </c>
      <c r="AW252" s="192">
        <v>0</v>
      </c>
      <c r="AX252" s="192">
        <v>0</v>
      </c>
      <c r="AY252" s="192">
        <v>0</v>
      </c>
      <c r="AZ252" s="192">
        <v>0</v>
      </c>
      <c r="BA252" s="192">
        <v>0</v>
      </c>
      <c r="BB252" s="192">
        <v>0</v>
      </c>
      <c r="BC252" s="192">
        <v>0</v>
      </c>
      <c r="BD252" s="192">
        <v>0</v>
      </c>
      <c r="BE252" s="192">
        <v>0</v>
      </c>
      <c r="BF252" s="192">
        <v>0</v>
      </c>
      <c r="BG252" s="192">
        <v>0</v>
      </c>
      <c r="BH252" s="192">
        <v>0</v>
      </c>
      <c r="BI252" s="192">
        <v>0</v>
      </c>
      <c r="BJ252" s="192">
        <v>0</v>
      </c>
      <c r="BK252" s="192">
        <v>0</v>
      </c>
      <c r="BL252" s="192">
        <v>0</v>
      </c>
      <c r="BM252" s="192">
        <v>0</v>
      </c>
      <c r="BN252" s="192">
        <v>0</v>
      </c>
      <c r="BO252" s="192">
        <v>0</v>
      </c>
      <c r="BP252" s="192">
        <v>0</v>
      </c>
      <c r="BQ252" s="192">
        <v>0</v>
      </c>
      <c r="BR252" s="192">
        <v>0</v>
      </c>
      <c r="BS252" s="192">
        <v>0</v>
      </c>
      <c r="BT252" s="192">
        <v>0</v>
      </c>
      <c r="BU252" s="192">
        <v>0</v>
      </c>
      <c r="BV252" s="192">
        <v>0</v>
      </c>
      <c r="BW252" s="192">
        <v>0</v>
      </c>
      <c r="BX252" s="192">
        <v>0</v>
      </c>
      <c r="BY252" s="192">
        <v>0</v>
      </c>
      <c r="BZ252" s="192">
        <v>0</v>
      </c>
      <c r="CA252" s="192">
        <v>0</v>
      </c>
      <c r="CB252" s="192">
        <v>0</v>
      </c>
      <c r="CC252" s="201">
        <f t="shared" si="40"/>
        <v>220260</v>
      </c>
    </row>
    <row r="253" spans="1:81" s="109" customFormat="1" ht="25.5" customHeight="1">
      <c r="A253" s="136" t="s">
        <v>1462</v>
      </c>
      <c r="B253" s="280" t="s">
        <v>45</v>
      </c>
      <c r="C253" s="281" t="s">
        <v>770</v>
      </c>
      <c r="D253" s="282"/>
      <c r="E253" s="110"/>
      <c r="F253" s="306" t="s">
        <v>1595</v>
      </c>
      <c r="G253" s="307" t="s">
        <v>1596</v>
      </c>
      <c r="H253" s="192">
        <v>0</v>
      </c>
      <c r="I253" s="192">
        <v>0</v>
      </c>
      <c r="J253" s="192">
        <v>0</v>
      </c>
      <c r="K253" s="192">
        <v>0</v>
      </c>
      <c r="L253" s="192">
        <v>0</v>
      </c>
      <c r="M253" s="192">
        <v>0</v>
      </c>
      <c r="N253" s="192">
        <v>99930</v>
      </c>
      <c r="O253" s="192">
        <v>0</v>
      </c>
      <c r="P253" s="192">
        <v>0</v>
      </c>
      <c r="Q253" s="192">
        <v>0</v>
      </c>
      <c r="R253" s="192">
        <v>0</v>
      </c>
      <c r="S253" s="192">
        <v>0</v>
      </c>
      <c r="T253" s="192">
        <v>0</v>
      </c>
      <c r="U253" s="192">
        <v>0</v>
      </c>
      <c r="V253" s="192">
        <v>0</v>
      </c>
      <c r="W253" s="192">
        <v>31050</v>
      </c>
      <c r="X253" s="192">
        <v>0</v>
      </c>
      <c r="Y253" s="192">
        <v>0</v>
      </c>
      <c r="Z253" s="192">
        <v>0</v>
      </c>
      <c r="AA253" s="192">
        <v>0</v>
      </c>
      <c r="AB253" s="192">
        <v>0</v>
      </c>
      <c r="AC253" s="192">
        <v>0</v>
      </c>
      <c r="AD253" s="192">
        <v>0</v>
      </c>
      <c r="AE253" s="192">
        <v>0</v>
      </c>
      <c r="AF253" s="192">
        <v>0</v>
      </c>
      <c r="AG253" s="192">
        <v>0</v>
      </c>
      <c r="AH253" s="192">
        <v>0</v>
      </c>
      <c r="AI253" s="192">
        <v>0</v>
      </c>
      <c r="AJ253" s="192">
        <v>0</v>
      </c>
      <c r="AK253" s="192">
        <v>0</v>
      </c>
      <c r="AL253" s="192">
        <v>0</v>
      </c>
      <c r="AM253" s="192">
        <v>0</v>
      </c>
      <c r="AN253" s="192">
        <v>0</v>
      </c>
      <c r="AO253" s="192">
        <v>0</v>
      </c>
      <c r="AP253" s="192">
        <v>0</v>
      </c>
      <c r="AQ253" s="192">
        <v>0</v>
      </c>
      <c r="AR253" s="192">
        <v>0</v>
      </c>
      <c r="AS253" s="192">
        <v>0</v>
      </c>
      <c r="AT253" s="192">
        <v>0</v>
      </c>
      <c r="AU253" s="192">
        <v>0</v>
      </c>
      <c r="AV253" s="192">
        <v>0</v>
      </c>
      <c r="AW253" s="192">
        <v>0</v>
      </c>
      <c r="AX253" s="192">
        <v>0</v>
      </c>
      <c r="AY253" s="192">
        <v>0</v>
      </c>
      <c r="AZ253" s="192">
        <v>0</v>
      </c>
      <c r="BA253" s="192">
        <v>0</v>
      </c>
      <c r="BB253" s="192">
        <v>77910</v>
      </c>
      <c r="BC253" s="192">
        <v>0</v>
      </c>
      <c r="BD253" s="192">
        <v>0</v>
      </c>
      <c r="BE253" s="192">
        <v>0</v>
      </c>
      <c r="BF253" s="192">
        <v>0</v>
      </c>
      <c r="BG253" s="192">
        <v>0</v>
      </c>
      <c r="BH253" s="192">
        <v>0</v>
      </c>
      <c r="BI253" s="192">
        <v>0</v>
      </c>
      <c r="BJ253" s="192">
        <v>0</v>
      </c>
      <c r="BK253" s="192">
        <v>0</v>
      </c>
      <c r="BL253" s="192">
        <v>0</v>
      </c>
      <c r="BM253" s="192">
        <v>0</v>
      </c>
      <c r="BN253" s="192">
        <v>0</v>
      </c>
      <c r="BO253" s="192">
        <v>0</v>
      </c>
      <c r="BP253" s="192">
        <v>0</v>
      </c>
      <c r="BQ253" s="192">
        <v>0</v>
      </c>
      <c r="BR253" s="192">
        <v>0</v>
      </c>
      <c r="BS253" s="192">
        <v>0</v>
      </c>
      <c r="BT253" s="192">
        <v>45210</v>
      </c>
      <c r="BU253" s="192">
        <v>0</v>
      </c>
      <c r="BV253" s="192">
        <v>0</v>
      </c>
      <c r="BW253" s="192">
        <v>0</v>
      </c>
      <c r="BX253" s="192">
        <v>0</v>
      </c>
      <c r="BY253" s="192">
        <v>0</v>
      </c>
      <c r="BZ253" s="192">
        <v>0</v>
      </c>
      <c r="CA253" s="192">
        <v>0</v>
      </c>
      <c r="CB253" s="192">
        <v>0</v>
      </c>
      <c r="CC253" s="201">
        <f t="shared" si="40"/>
        <v>254100</v>
      </c>
    </row>
    <row r="254" spans="1:81" s="109" customFormat="1" ht="25.5" customHeight="1">
      <c r="A254" s="136" t="s">
        <v>1462</v>
      </c>
      <c r="B254" s="280" t="s">
        <v>45</v>
      </c>
      <c r="C254" s="281" t="s">
        <v>770</v>
      </c>
      <c r="D254" s="282">
        <v>52060</v>
      </c>
      <c r="E254" s="110" t="s">
        <v>771</v>
      </c>
      <c r="F254" s="283" t="s">
        <v>773</v>
      </c>
      <c r="G254" s="284" t="s">
        <v>774</v>
      </c>
      <c r="H254" s="192">
        <v>0</v>
      </c>
      <c r="I254" s="192">
        <v>0</v>
      </c>
      <c r="J254" s="192">
        <v>0</v>
      </c>
      <c r="K254" s="192">
        <v>0</v>
      </c>
      <c r="L254" s="192">
        <v>0</v>
      </c>
      <c r="M254" s="192">
        <v>0</v>
      </c>
      <c r="N254" s="192">
        <v>0</v>
      </c>
      <c r="O254" s="192">
        <v>0</v>
      </c>
      <c r="P254" s="192">
        <v>0</v>
      </c>
      <c r="Q254" s="192">
        <v>0</v>
      </c>
      <c r="R254" s="192">
        <v>0</v>
      </c>
      <c r="S254" s="192">
        <v>0</v>
      </c>
      <c r="T254" s="192">
        <v>0</v>
      </c>
      <c r="U254" s="192">
        <v>0</v>
      </c>
      <c r="V254" s="192">
        <v>0</v>
      </c>
      <c r="W254" s="192">
        <v>0</v>
      </c>
      <c r="X254" s="192">
        <v>0</v>
      </c>
      <c r="Y254" s="192">
        <v>0</v>
      </c>
      <c r="Z254" s="192">
        <v>0</v>
      </c>
      <c r="AA254" s="192">
        <v>0</v>
      </c>
      <c r="AB254" s="192">
        <v>0</v>
      </c>
      <c r="AC254" s="192">
        <v>0</v>
      </c>
      <c r="AD254" s="192">
        <v>0</v>
      </c>
      <c r="AE254" s="192">
        <v>0</v>
      </c>
      <c r="AF254" s="192">
        <v>0</v>
      </c>
      <c r="AG254" s="192">
        <v>0</v>
      </c>
      <c r="AH254" s="192">
        <v>0</v>
      </c>
      <c r="AI254" s="192">
        <v>0</v>
      </c>
      <c r="AJ254" s="192">
        <v>0</v>
      </c>
      <c r="AK254" s="192">
        <v>0</v>
      </c>
      <c r="AL254" s="192">
        <v>0</v>
      </c>
      <c r="AM254" s="192">
        <v>0</v>
      </c>
      <c r="AN254" s="192">
        <v>0</v>
      </c>
      <c r="AO254" s="192">
        <v>0</v>
      </c>
      <c r="AP254" s="192">
        <v>0</v>
      </c>
      <c r="AQ254" s="192">
        <v>0</v>
      </c>
      <c r="AR254" s="192">
        <v>0</v>
      </c>
      <c r="AS254" s="192">
        <v>0</v>
      </c>
      <c r="AT254" s="192">
        <v>0</v>
      </c>
      <c r="AU254" s="192">
        <v>0</v>
      </c>
      <c r="AV254" s="192">
        <v>0</v>
      </c>
      <c r="AW254" s="192">
        <v>0</v>
      </c>
      <c r="AX254" s="192">
        <v>0</v>
      </c>
      <c r="AY254" s="192">
        <v>0</v>
      </c>
      <c r="AZ254" s="192">
        <v>0</v>
      </c>
      <c r="BA254" s="192">
        <v>0</v>
      </c>
      <c r="BB254" s="192">
        <v>0</v>
      </c>
      <c r="BC254" s="192">
        <v>0</v>
      </c>
      <c r="BD254" s="192">
        <v>0</v>
      </c>
      <c r="BE254" s="192">
        <v>0</v>
      </c>
      <c r="BF254" s="192">
        <v>0</v>
      </c>
      <c r="BG254" s="192">
        <v>0</v>
      </c>
      <c r="BH254" s="192">
        <v>0</v>
      </c>
      <c r="BI254" s="192">
        <v>0</v>
      </c>
      <c r="BJ254" s="192">
        <v>0</v>
      </c>
      <c r="BK254" s="192">
        <v>0</v>
      </c>
      <c r="BL254" s="192">
        <v>0</v>
      </c>
      <c r="BM254" s="192">
        <v>0</v>
      </c>
      <c r="BN254" s="192">
        <v>0</v>
      </c>
      <c r="BO254" s="192">
        <v>0</v>
      </c>
      <c r="BP254" s="192">
        <v>0</v>
      </c>
      <c r="BQ254" s="192">
        <v>0</v>
      </c>
      <c r="BR254" s="192">
        <v>0</v>
      </c>
      <c r="BS254" s="192">
        <v>0</v>
      </c>
      <c r="BT254" s="192">
        <v>0</v>
      </c>
      <c r="BU254" s="192">
        <v>0</v>
      </c>
      <c r="BV254" s="192">
        <v>0</v>
      </c>
      <c r="BW254" s="192">
        <v>0</v>
      </c>
      <c r="BX254" s="192">
        <v>0</v>
      </c>
      <c r="BY254" s="192">
        <v>0</v>
      </c>
      <c r="BZ254" s="192">
        <v>0</v>
      </c>
      <c r="CA254" s="192">
        <v>0</v>
      </c>
      <c r="CB254" s="192">
        <v>0</v>
      </c>
      <c r="CC254" s="201">
        <f t="shared" si="40"/>
        <v>0</v>
      </c>
    </row>
    <row r="255" spans="1:81" s="109" customFormat="1" ht="25.5" customHeight="1">
      <c r="A255" s="136" t="s">
        <v>1462</v>
      </c>
      <c r="B255" s="280" t="s">
        <v>45</v>
      </c>
      <c r="C255" s="281" t="s">
        <v>770</v>
      </c>
      <c r="D255" s="282">
        <v>52060</v>
      </c>
      <c r="E255" s="110" t="s">
        <v>771</v>
      </c>
      <c r="F255" s="283" t="s">
        <v>775</v>
      </c>
      <c r="G255" s="284" t="s">
        <v>776</v>
      </c>
      <c r="H255" s="192">
        <v>2438528.34</v>
      </c>
      <c r="I255" s="171">
        <v>686738.86</v>
      </c>
      <c r="J255" s="171">
        <v>824186.78</v>
      </c>
      <c r="K255" s="171">
        <v>464982.14</v>
      </c>
      <c r="L255" s="171">
        <v>287405.05</v>
      </c>
      <c r="M255" s="171">
        <v>140165.56</v>
      </c>
      <c r="N255" s="171">
        <v>4192247.78</v>
      </c>
      <c r="O255" s="171">
        <v>0</v>
      </c>
      <c r="P255" s="171">
        <v>200399.86</v>
      </c>
      <c r="Q255" s="171">
        <v>1361503.12</v>
      </c>
      <c r="R255" s="171">
        <v>200869.76000000001</v>
      </c>
      <c r="S255" s="171">
        <v>592703.93999999994</v>
      </c>
      <c r="T255" s="171">
        <v>2191683.5099999998</v>
      </c>
      <c r="U255" s="171">
        <v>760429.45</v>
      </c>
      <c r="V255" s="171">
        <v>95334</v>
      </c>
      <c r="W255" s="171">
        <v>0</v>
      </c>
      <c r="X255" s="171">
        <v>362200.72</v>
      </c>
      <c r="Y255" s="171">
        <v>121539</v>
      </c>
      <c r="Z255" s="171">
        <v>2880000.85</v>
      </c>
      <c r="AA255" s="171">
        <v>734591.23</v>
      </c>
      <c r="AB255" s="171">
        <v>379090.85</v>
      </c>
      <c r="AC255" s="171">
        <v>870633.99</v>
      </c>
      <c r="AD255" s="171">
        <v>317413.33</v>
      </c>
      <c r="AE255" s="171">
        <v>402230.8</v>
      </c>
      <c r="AF255" s="171">
        <v>280248.5</v>
      </c>
      <c r="AG255" s="171">
        <v>164053.97</v>
      </c>
      <c r="AH255" s="171">
        <v>125428.87</v>
      </c>
      <c r="AI255" s="171">
        <v>3649625.52</v>
      </c>
      <c r="AJ255" s="171">
        <v>249358.22</v>
      </c>
      <c r="AK255" s="171">
        <v>166302.44</v>
      </c>
      <c r="AL255" s="171">
        <v>206282.02</v>
      </c>
      <c r="AM255" s="171">
        <v>183744.84</v>
      </c>
      <c r="AN255" s="171">
        <v>171571.23</v>
      </c>
      <c r="AO255" s="171">
        <v>199544.19</v>
      </c>
      <c r="AP255" s="171">
        <v>174286.38</v>
      </c>
      <c r="AQ255" s="171">
        <v>303616.40000000002</v>
      </c>
      <c r="AR255" s="171">
        <v>170831.93</v>
      </c>
      <c r="AS255" s="171">
        <v>208304.92</v>
      </c>
      <c r="AT255" s="171">
        <v>127714.62</v>
      </c>
      <c r="AU255" s="171">
        <v>929562.88</v>
      </c>
      <c r="AV255" s="171">
        <v>2038.65</v>
      </c>
      <c r="AW255" s="171">
        <v>180791.84</v>
      </c>
      <c r="AX255" s="171">
        <v>180086.5</v>
      </c>
      <c r="AY255" s="171">
        <v>146168.92000000001</v>
      </c>
      <c r="AZ255" s="171">
        <v>50755.85</v>
      </c>
      <c r="BA255" s="171">
        <v>114565.43</v>
      </c>
      <c r="BB255" s="171">
        <v>2438837.5099999998</v>
      </c>
      <c r="BC255" s="171">
        <v>240565.61</v>
      </c>
      <c r="BD255" s="171">
        <v>0</v>
      </c>
      <c r="BE255" s="171">
        <v>399123.49</v>
      </c>
      <c r="BF255" s="171">
        <v>0</v>
      </c>
      <c r="BG255" s="171">
        <v>0</v>
      </c>
      <c r="BH255" s="171">
        <v>0</v>
      </c>
      <c r="BI255" s="171">
        <v>518497.64</v>
      </c>
      <c r="BJ255" s="171">
        <v>199310.4</v>
      </c>
      <c r="BK255" s="171">
        <v>149258.4</v>
      </c>
      <c r="BL255" s="171">
        <v>87151.65</v>
      </c>
      <c r="BM255" s="171">
        <v>2359379.88</v>
      </c>
      <c r="BN255" s="171">
        <v>660669.05000000005</v>
      </c>
      <c r="BO255" s="171">
        <v>277806.87</v>
      </c>
      <c r="BP255" s="171">
        <v>0</v>
      </c>
      <c r="BQ255" s="171">
        <v>261087.49</v>
      </c>
      <c r="BR255" s="171">
        <v>333889.69</v>
      </c>
      <c r="BS255" s="171">
        <v>173230.19</v>
      </c>
      <c r="BT255" s="171">
        <v>1530074.86</v>
      </c>
      <c r="BU255" s="171">
        <v>158655.25</v>
      </c>
      <c r="BV255" s="171">
        <v>177474.59</v>
      </c>
      <c r="BW255" s="171">
        <v>295621.7</v>
      </c>
      <c r="BX255" s="171">
        <v>308006.15999999997</v>
      </c>
      <c r="BY255" s="171">
        <v>599744.39</v>
      </c>
      <c r="BZ255" s="171">
        <v>244078.67</v>
      </c>
      <c r="CA255" s="171">
        <v>96362.4</v>
      </c>
      <c r="CB255" s="171">
        <v>111047.05</v>
      </c>
      <c r="CC255" s="201">
        <f t="shared" si="40"/>
        <v>40109635.979999982</v>
      </c>
    </row>
    <row r="256" spans="1:81" s="109" customFormat="1" ht="25.5" customHeight="1">
      <c r="A256" s="136" t="s">
        <v>1462</v>
      </c>
      <c r="B256" s="280" t="s">
        <v>45</v>
      </c>
      <c r="C256" s="281" t="s">
        <v>770</v>
      </c>
      <c r="D256" s="282">
        <v>52060</v>
      </c>
      <c r="E256" s="110" t="s">
        <v>771</v>
      </c>
      <c r="F256" s="283" t="s">
        <v>777</v>
      </c>
      <c r="G256" s="284" t="s">
        <v>778</v>
      </c>
      <c r="H256" s="192">
        <v>3657792.54</v>
      </c>
      <c r="I256" s="171">
        <v>1030108.28</v>
      </c>
      <c r="J256" s="171">
        <v>1236280.1299999999</v>
      </c>
      <c r="K256" s="171">
        <v>695443.21</v>
      </c>
      <c r="L256" s="171">
        <v>431107.58</v>
      </c>
      <c r="M256" s="171">
        <v>210248.35</v>
      </c>
      <c r="N256" s="171">
        <v>6288371.7000000002</v>
      </c>
      <c r="O256" s="171">
        <v>1243243</v>
      </c>
      <c r="P256" s="171">
        <v>343791.9</v>
      </c>
      <c r="Q256" s="171">
        <v>2042254.68</v>
      </c>
      <c r="R256" s="171">
        <v>301304.65000000002</v>
      </c>
      <c r="S256" s="171">
        <v>889055.92</v>
      </c>
      <c r="T256" s="171">
        <v>832256.48</v>
      </c>
      <c r="U256" s="171">
        <v>1140644.18</v>
      </c>
      <c r="V256" s="171">
        <v>143001</v>
      </c>
      <c r="W256" s="171">
        <v>486896.35</v>
      </c>
      <c r="X256" s="171">
        <v>449144.99</v>
      </c>
      <c r="Y256" s="171">
        <v>189308.7</v>
      </c>
      <c r="Z256" s="171">
        <v>4320001.28</v>
      </c>
      <c r="AA256" s="171">
        <v>1101886.8500000001</v>
      </c>
      <c r="AB256" s="171">
        <v>568636.28</v>
      </c>
      <c r="AC256" s="171">
        <v>1286448.69</v>
      </c>
      <c r="AD256" s="171">
        <v>403169.25</v>
      </c>
      <c r="AE256" s="171">
        <v>603349.80000000005</v>
      </c>
      <c r="AF256" s="171">
        <v>417263.8</v>
      </c>
      <c r="AG256" s="171">
        <v>246080.96</v>
      </c>
      <c r="AH256" s="171">
        <v>188143.3</v>
      </c>
      <c r="AI256" s="171">
        <v>5474438.25</v>
      </c>
      <c r="AJ256" s="171">
        <v>374037.34</v>
      </c>
      <c r="AK256" s="171">
        <v>249453.66</v>
      </c>
      <c r="AL256" s="171">
        <v>309423.03000000003</v>
      </c>
      <c r="AM256" s="171">
        <v>275617.27</v>
      </c>
      <c r="AN256" s="171">
        <v>257356.84</v>
      </c>
      <c r="AO256" s="171">
        <v>291238.78999999998</v>
      </c>
      <c r="AP256" s="171">
        <v>261384.57</v>
      </c>
      <c r="AQ256" s="171">
        <v>455424.6</v>
      </c>
      <c r="AR256" s="171">
        <v>256247.81</v>
      </c>
      <c r="AS256" s="171">
        <v>312457.38</v>
      </c>
      <c r="AT256" s="171">
        <v>191571.92</v>
      </c>
      <c r="AU256" s="171">
        <v>1394344.32</v>
      </c>
      <c r="AV256" s="171">
        <v>251604.3</v>
      </c>
      <c r="AW256" s="171">
        <v>271187.77</v>
      </c>
      <c r="AX256" s="171">
        <v>229512.25</v>
      </c>
      <c r="AY256" s="171">
        <v>219254.28</v>
      </c>
      <c r="AZ256" s="171">
        <v>76133.77</v>
      </c>
      <c r="BA256" s="171">
        <v>171848.15</v>
      </c>
      <c r="BB256" s="171">
        <v>3658256.27</v>
      </c>
      <c r="BC256" s="171">
        <v>360848.42</v>
      </c>
      <c r="BD256" s="171">
        <v>287274</v>
      </c>
      <c r="BE256" s="171">
        <v>598685.24</v>
      </c>
      <c r="BF256" s="171">
        <v>726365</v>
      </c>
      <c r="BG256" s="171">
        <v>0</v>
      </c>
      <c r="BH256" s="171">
        <v>0</v>
      </c>
      <c r="BI256" s="171">
        <v>659778.69999999995</v>
      </c>
      <c r="BJ256" s="171">
        <v>298965.59999999998</v>
      </c>
      <c r="BK256" s="171">
        <v>223887.4</v>
      </c>
      <c r="BL256" s="171">
        <v>130727.48</v>
      </c>
      <c r="BM256" s="171">
        <v>3539069.82</v>
      </c>
      <c r="BN256" s="171">
        <v>991003.59</v>
      </c>
      <c r="BO256" s="171">
        <v>416710.32</v>
      </c>
      <c r="BP256" s="171">
        <v>0</v>
      </c>
      <c r="BQ256" s="171">
        <v>391631.57</v>
      </c>
      <c r="BR256" s="171">
        <v>500834.53</v>
      </c>
      <c r="BS256" s="171">
        <v>259845.28</v>
      </c>
      <c r="BT256" s="171">
        <v>2295112.31</v>
      </c>
      <c r="BU256" s="171">
        <v>237982.88</v>
      </c>
      <c r="BV256" s="171">
        <v>266211.89</v>
      </c>
      <c r="BW256" s="171">
        <v>443432.59</v>
      </c>
      <c r="BX256" s="171">
        <v>462009.24</v>
      </c>
      <c r="BY256" s="171">
        <v>899616.59</v>
      </c>
      <c r="BZ256" s="171">
        <v>366118.02</v>
      </c>
      <c r="CA256" s="171">
        <v>144543.6</v>
      </c>
      <c r="CB256" s="171">
        <v>166570.57</v>
      </c>
      <c r="CC256" s="201">
        <f t="shared" si="40"/>
        <v>60393251.060000062</v>
      </c>
    </row>
    <row r="257" spans="1:81" s="109" customFormat="1" ht="25.5" customHeight="1">
      <c r="A257" s="136" t="s">
        <v>1462</v>
      </c>
      <c r="B257" s="280" t="s">
        <v>45</v>
      </c>
      <c r="C257" s="281" t="s">
        <v>770</v>
      </c>
      <c r="D257" s="282">
        <v>52060</v>
      </c>
      <c r="E257" s="110" t="s">
        <v>771</v>
      </c>
      <c r="F257" s="283" t="s">
        <v>779</v>
      </c>
      <c r="G257" s="284" t="s">
        <v>780</v>
      </c>
      <c r="H257" s="192">
        <v>174841.5</v>
      </c>
      <c r="I257" s="171">
        <v>48729</v>
      </c>
      <c r="J257" s="171">
        <v>37093.5</v>
      </c>
      <c r="K257" s="171">
        <v>26596.799999999999</v>
      </c>
      <c r="L257" s="171">
        <v>26293.5</v>
      </c>
      <c r="M257" s="171">
        <v>0</v>
      </c>
      <c r="N257" s="171">
        <v>317941.8</v>
      </c>
      <c r="O257" s="171">
        <v>69927</v>
      </c>
      <c r="P257" s="171">
        <v>35487</v>
      </c>
      <c r="Q257" s="171">
        <v>44191.06</v>
      </c>
      <c r="R257" s="171">
        <v>39877.5</v>
      </c>
      <c r="S257" s="171">
        <v>36320.660000000003</v>
      </c>
      <c r="T257" s="171">
        <v>28500</v>
      </c>
      <c r="U257" s="171">
        <v>24075</v>
      </c>
      <c r="V257" s="171">
        <v>9034.2999999999993</v>
      </c>
      <c r="W257" s="171">
        <v>32690.1</v>
      </c>
      <c r="X257" s="171">
        <v>30417.3</v>
      </c>
      <c r="Y257" s="171">
        <v>0</v>
      </c>
      <c r="Z257" s="171">
        <v>176682</v>
      </c>
      <c r="AA257" s="171">
        <v>4020.3</v>
      </c>
      <c r="AB257" s="171">
        <v>40735.5</v>
      </c>
      <c r="AC257" s="171">
        <v>53658</v>
      </c>
      <c r="AD257" s="171">
        <v>15193.93</v>
      </c>
      <c r="AE257" s="171">
        <v>16133.1</v>
      </c>
      <c r="AF257" s="171">
        <v>13839</v>
      </c>
      <c r="AG257" s="171">
        <v>0</v>
      </c>
      <c r="AH257" s="171">
        <v>0</v>
      </c>
      <c r="AI257" s="171">
        <v>316749.59999999998</v>
      </c>
      <c r="AJ257" s="171">
        <v>15061.5</v>
      </c>
      <c r="AK257" s="171">
        <v>24673.5</v>
      </c>
      <c r="AL257" s="171">
        <v>26241</v>
      </c>
      <c r="AM257" s="171">
        <v>7002</v>
      </c>
      <c r="AN257" s="171">
        <v>38770.5</v>
      </c>
      <c r="AO257" s="171">
        <v>0</v>
      </c>
      <c r="AP257" s="171">
        <v>20016</v>
      </c>
      <c r="AQ257" s="171">
        <v>28366.5</v>
      </c>
      <c r="AR257" s="171">
        <v>22000.5</v>
      </c>
      <c r="AS257" s="171">
        <v>14373</v>
      </c>
      <c r="AT257" s="171">
        <v>14448</v>
      </c>
      <c r="AU257" s="171">
        <v>207768</v>
      </c>
      <c r="AV257" s="171">
        <v>12075</v>
      </c>
      <c r="AW257" s="171">
        <v>9240.0499999999993</v>
      </c>
      <c r="AX257" s="171">
        <v>30133.5</v>
      </c>
      <c r="AY257" s="171">
        <v>7114.5</v>
      </c>
      <c r="AZ257" s="171">
        <v>0</v>
      </c>
      <c r="BA257" s="171">
        <v>6559.5</v>
      </c>
      <c r="BB257" s="171">
        <v>178702.5</v>
      </c>
      <c r="BC257" s="171">
        <v>14680.5</v>
      </c>
      <c r="BD257" s="171">
        <v>22839</v>
      </c>
      <c r="BE257" s="171">
        <v>29103</v>
      </c>
      <c r="BF257" s="171">
        <v>21471</v>
      </c>
      <c r="BG257" s="171">
        <v>109060.44</v>
      </c>
      <c r="BH257" s="171">
        <v>0</v>
      </c>
      <c r="BI257" s="171">
        <v>36615</v>
      </c>
      <c r="BJ257" s="171">
        <v>25936.7</v>
      </c>
      <c r="BK257" s="171">
        <v>19019.099999999999</v>
      </c>
      <c r="BL257" s="171">
        <v>0</v>
      </c>
      <c r="BM257" s="171">
        <v>211086</v>
      </c>
      <c r="BN257" s="171">
        <v>11656</v>
      </c>
      <c r="BO257" s="171">
        <v>29068.5</v>
      </c>
      <c r="BP257" s="171">
        <v>0</v>
      </c>
      <c r="BQ257" s="171">
        <v>0</v>
      </c>
      <c r="BR257" s="171">
        <v>15471</v>
      </c>
      <c r="BS257" s="171">
        <v>18606</v>
      </c>
      <c r="BT257" s="171">
        <v>52323</v>
      </c>
      <c r="BU257" s="171">
        <v>30489</v>
      </c>
      <c r="BV257" s="171">
        <v>21973.5</v>
      </c>
      <c r="BW257" s="171">
        <v>14116.5</v>
      </c>
      <c r="BX257" s="171">
        <v>18784.8</v>
      </c>
      <c r="BY257" s="171">
        <v>14667</v>
      </c>
      <c r="BZ257" s="171">
        <v>19755</v>
      </c>
      <c r="CA257" s="171">
        <v>0</v>
      </c>
      <c r="CB257" s="171">
        <v>0</v>
      </c>
      <c r="CC257" s="201">
        <f t="shared" si="40"/>
        <v>3018294.04</v>
      </c>
    </row>
    <row r="258" spans="1:81" s="109" customFormat="1" ht="25.5" customHeight="1">
      <c r="A258" s="136" t="s">
        <v>1462</v>
      </c>
      <c r="B258" s="280" t="s">
        <v>45</v>
      </c>
      <c r="C258" s="281" t="s">
        <v>770</v>
      </c>
      <c r="D258" s="282">
        <v>52060</v>
      </c>
      <c r="E258" s="110" t="s">
        <v>771</v>
      </c>
      <c r="F258" s="283" t="s">
        <v>1424</v>
      </c>
      <c r="G258" s="284" t="s">
        <v>1425</v>
      </c>
      <c r="H258" s="192">
        <v>189791</v>
      </c>
      <c r="I258" s="171">
        <v>0</v>
      </c>
      <c r="J258" s="171">
        <v>32732</v>
      </c>
      <c r="K258" s="171">
        <v>37820</v>
      </c>
      <c r="L258" s="171">
        <v>0</v>
      </c>
      <c r="M258" s="171">
        <v>0</v>
      </c>
      <c r="N258" s="171">
        <v>159109</v>
      </c>
      <c r="O258" s="171">
        <v>0</v>
      </c>
      <c r="P258" s="171">
        <v>4500</v>
      </c>
      <c r="Q258" s="171">
        <v>25200</v>
      </c>
      <c r="R258" s="171">
        <v>4500</v>
      </c>
      <c r="S258" s="171">
        <v>2250</v>
      </c>
      <c r="T258" s="171">
        <v>5100</v>
      </c>
      <c r="U258" s="171">
        <v>6750</v>
      </c>
      <c r="V258" s="171">
        <v>3750</v>
      </c>
      <c r="W258" s="171">
        <v>4050</v>
      </c>
      <c r="X258" s="171">
        <v>5400</v>
      </c>
      <c r="Y258" s="171">
        <v>2250</v>
      </c>
      <c r="Z258" s="171">
        <v>94684</v>
      </c>
      <c r="AA258" s="171">
        <v>26700</v>
      </c>
      <c r="AB258" s="171">
        <v>0</v>
      </c>
      <c r="AC258" s="171">
        <v>24104</v>
      </c>
      <c r="AD258" s="171">
        <v>933</v>
      </c>
      <c r="AE258" s="171">
        <v>0</v>
      </c>
      <c r="AF258" s="171">
        <v>0</v>
      </c>
      <c r="AG258" s="171">
        <v>0</v>
      </c>
      <c r="AH258" s="171">
        <v>0</v>
      </c>
      <c r="AI258" s="171">
        <v>178932</v>
      </c>
      <c r="AJ258" s="171">
        <v>3750</v>
      </c>
      <c r="AK258" s="171">
        <v>2325</v>
      </c>
      <c r="AL258" s="171">
        <v>1875</v>
      </c>
      <c r="AM258" s="171">
        <v>2250</v>
      </c>
      <c r="AN258" s="171">
        <v>3600</v>
      </c>
      <c r="AO258" s="171">
        <v>2925</v>
      </c>
      <c r="AP258" s="171">
        <v>7013</v>
      </c>
      <c r="AQ258" s="171">
        <v>5958</v>
      </c>
      <c r="AR258" s="171">
        <v>5625</v>
      </c>
      <c r="AS258" s="171">
        <v>3225</v>
      </c>
      <c r="AT258" s="171">
        <v>2208</v>
      </c>
      <c r="AU258" s="171">
        <v>58604</v>
      </c>
      <c r="AV258" s="171">
        <v>4125</v>
      </c>
      <c r="AW258" s="171">
        <v>4446</v>
      </c>
      <c r="AX258" s="171">
        <v>4500</v>
      </c>
      <c r="AY258" s="171">
        <v>4500</v>
      </c>
      <c r="AZ258" s="171">
        <v>7538</v>
      </c>
      <c r="BA258" s="171">
        <v>5357</v>
      </c>
      <c r="BB258" s="171">
        <v>127377</v>
      </c>
      <c r="BC258" s="171">
        <v>12750</v>
      </c>
      <c r="BD258" s="171">
        <v>4200</v>
      </c>
      <c r="BE258" s="171">
        <v>8700</v>
      </c>
      <c r="BF258" s="171">
        <v>5625</v>
      </c>
      <c r="BG258" s="171">
        <v>6900</v>
      </c>
      <c r="BH258" s="171">
        <v>11529</v>
      </c>
      <c r="BI258" s="171">
        <v>6750</v>
      </c>
      <c r="BJ258" s="171">
        <v>3933</v>
      </c>
      <c r="BK258" s="171">
        <v>3600</v>
      </c>
      <c r="BL258" s="171">
        <v>2250</v>
      </c>
      <c r="BM258" s="171">
        <v>81592</v>
      </c>
      <c r="BN258" s="171">
        <v>35079</v>
      </c>
      <c r="BO258" s="171">
        <v>13111</v>
      </c>
      <c r="BP258" s="171">
        <v>23090</v>
      </c>
      <c r="BQ258" s="171">
        <v>4500</v>
      </c>
      <c r="BR258" s="171">
        <v>4500</v>
      </c>
      <c r="BS258" s="171">
        <v>6750</v>
      </c>
      <c r="BT258" s="171">
        <v>54514</v>
      </c>
      <c r="BU258" s="171">
        <v>0</v>
      </c>
      <c r="BV258" s="171">
        <v>13260</v>
      </c>
      <c r="BW258" s="171">
        <v>0</v>
      </c>
      <c r="BX258" s="171">
        <v>0</v>
      </c>
      <c r="BY258" s="171">
        <v>36713</v>
      </c>
      <c r="BZ258" s="171">
        <v>0</v>
      </c>
      <c r="CA258" s="171">
        <v>0</v>
      </c>
      <c r="CB258" s="171">
        <v>0</v>
      </c>
      <c r="CC258" s="201">
        <f t="shared" si="40"/>
        <v>1405102</v>
      </c>
    </row>
    <row r="259" spans="1:81" s="109" customFormat="1" ht="25.5" customHeight="1">
      <c r="A259" s="136" t="s">
        <v>1462</v>
      </c>
      <c r="B259" s="280" t="s">
        <v>45</v>
      </c>
      <c r="C259" s="281" t="s">
        <v>770</v>
      </c>
      <c r="D259" s="282">
        <v>52060</v>
      </c>
      <c r="E259" s="110" t="s">
        <v>771</v>
      </c>
      <c r="F259" s="283" t="s">
        <v>1426</v>
      </c>
      <c r="G259" s="284" t="s">
        <v>1427</v>
      </c>
      <c r="H259" s="192">
        <v>2257067</v>
      </c>
      <c r="I259" s="171">
        <v>301244</v>
      </c>
      <c r="J259" s="171">
        <v>440521</v>
      </c>
      <c r="K259" s="171">
        <v>125251</v>
      </c>
      <c r="L259" s="171">
        <v>108048</v>
      </c>
      <c r="M259" s="171">
        <v>90920</v>
      </c>
      <c r="N259" s="171">
        <v>2382470</v>
      </c>
      <c r="O259" s="171">
        <v>300676</v>
      </c>
      <c r="P259" s="171">
        <v>60894</v>
      </c>
      <c r="Q259" s="171">
        <v>661637</v>
      </c>
      <c r="R259" s="171">
        <v>67283</v>
      </c>
      <c r="S259" s="171">
        <v>236379</v>
      </c>
      <c r="T259" s="171">
        <v>463695</v>
      </c>
      <c r="U259" s="171">
        <v>265452</v>
      </c>
      <c r="V259" s="171">
        <v>23845</v>
      </c>
      <c r="W259" s="171">
        <v>72314</v>
      </c>
      <c r="X259" s="171">
        <v>83646</v>
      </c>
      <c r="Y259" s="171">
        <v>106889</v>
      </c>
      <c r="Z259" s="171">
        <v>1029744</v>
      </c>
      <c r="AA259" s="171">
        <v>277859</v>
      </c>
      <c r="AB259" s="171">
        <v>132872</v>
      </c>
      <c r="AC259" s="171">
        <v>365624</v>
      </c>
      <c r="AD259" s="171">
        <v>115030</v>
      </c>
      <c r="AE259" s="171">
        <v>133422</v>
      </c>
      <c r="AF259" s="171">
        <v>109808.5</v>
      </c>
      <c r="AG259" s="171">
        <v>72655</v>
      </c>
      <c r="AH259" s="171">
        <v>77801</v>
      </c>
      <c r="AI259" s="171">
        <v>1718594</v>
      </c>
      <c r="AJ259" s="171">
        <v>136811</v>
      </c>
      <c r="AK259" s="171">
        <v>56308</v>
      </c>
      <c r="AL259" s="171">
        <v>54736</v>
      </c>
      <c r="AM259" s="171">
        <v>63176</v>
      </c>
      <c r="AN259" s="171">
        <v>121253.2</v>
      </c>
      <c r="AO259" s="171">
        <v>139663</v>
      </c>
      <c r="AP259" s="171">
        <v>112502</v>
      </c>
      <c r="AQ259" s="171">
        <v>147170</v>
      </c>
      <c r="AR259" s="171">
        <v>89034</v>
      </c>
      <c r="AS259" s="171">
        <v>77367</v>
      </c>
      <c r="AT259" s="171">
        <v>59869</v>
      </c>
      <c r="AU259" s="171">
        <v>605325</v>
      </c>
      <c r="AV259" s="171">
        <v>75737</v>
      </c>
      <c r="AW259" s="171">
        <v>82453</v>
      </c>
      <c r="AX259" s="171">
        <v>77944</v>
      </c>
      <c r="AY259" s="171">
        <v>72715</v>
      </c>
      <c r="AZ259" s="171">
        <v>28717</v>
      </c>
      <c r="BA259" s="171">
        <v>67582</v>
      </c>
      <c r="BB259" s="171">
        <v>979418</v>
      </c>
      <c r="BC259" s="171">
        <v>116821</v>
      </c>
      <c r="BD259" s="171">
        <v>82473</v>
      </c>
      <c r="BE259" s="171">
        <v>169611</v>
      </c>
      <c r="BF259" s="171">
        <v>179559</v>
      </c>
      <c r="BG259" s="171">
        <v>110238</v>
      </c>
      <c r="BH259" s="171">
        <v>257838</v>
      </c>
      <c r="BI259" s="171">
        <v>190733</v>
      </c>
      <c r="BJ259" s="171">
        <v>113335</v>
      </c>
      <c r="BK259" s="171">
        <v>28259</v>
      </c>
      <c r="BL259" s="171">
        <v>33747</v>
      </c>
      <c r="BM259" s="171">
        <v>787219</v>
      </c>
      <c r="BN259" s="171">
        <v>286708</v>
      </c>
      <c r="BO259" s="171">
        <v>85279</v>
      </c>
      <c r="BP259" s="171">
        <v>51797</v>
      </c>
      <c r="BQ259" s="171">
        <v>73909</v>
      </c>
      <c r="BR259" s="171">
        <v>132975</v>
      </c>
      <c r="BS259" s="171">
        <v>59305</v>
      </c>
      <c r="BT259" s="171">
        <v>631710</v>
      </c>
      <c r="BU259" s="171">
        <v>94733</v>
      </c>
      <c r="BV259" s="171">
        <v>76927</v>
      </c>
      <c r="BW259" s="171">
        <v>175162</v>
      </c>
      <c r="BX259" s="171">
        <v>155019</v>
      </c>
      <c r="BY259" s="171">
        <v>323123</v>
      </c>
      <c r="BZ259" s="171">
        <v>83122</v>
      </c>
      <c r="CA259" s="171">
        <v>70345</v>
      </c>
      <c r="CB259" s="171">
        <v>57702</v>
      </c>
      <c r="CC259" s="201">
        <f t="shared" si="40"/>
        <v>19557069.699999999</v>
      </c>
    </row>
    <row r="260" spans="1:81" s="109" customFormat="1" ht="25.5" customHeight="1">
      <c r="A260" s="136" t="s">
        <v>1462</v>
      </c>
      <c r="B260" s="280" t="s">
        <v>45</v>
      </c>
      <c r="C260" s="281" t="s">
        <v>770</v>
      </c>
      <c r="D260" s="282">
        <v>52060</v>
      </c>
      <c r="E260" s="110" t="s">
        <v>771</v>
      </c>
      <c r="F260" s="283" t="s">
        <v>781</v>
      </c>
      <c r="G260" s="284" t="s">
        <v>782</v>
      </c>
      <c r="H260" s="192">
        <v>16400</v>
      </c>
      <c r="I260" s="171">
        <v>0</v>
      </c>
      <c r="J260" s="171">
        <v>0</v>
      </c>
      <c r="K260" s="171">
        <v>0</v>
      </c>
      <c r="L260" s="171">
        <v>0</v>
      </c>
      <c r="M260" s="171">
        <v>0</v>
      </c>
      <c r="N260" s="171">
        <v>70000</v>
      </c>
      <c r="O260" s="171">
        <v>0</v>
      </c>
      <c r="P260" s="171">
        <v>0</v>
      </c>
      <c r="Q260" s="171">
        <v>0</v>
      </c>
      <c r="R260" s="171">
        <v>0</v>
      </c>
      <c r="S260" s="171">
        <v>0</v>
      </c>
      <c r="T260" s="171">
        <v>0</v>
      </c>
      <c r="U260" s="171">
        <v>0</v>
      </c>
      <c r="V260" s="171">
        <v>0</v>
      </c>
      <c r="W260" s="171">
        <v>0</v>
      </c>
      <c r="X260" s="171">
        <v>0</v>
      </c>
      <c r="Y260" s="171">
        <v>0</v>
      </c>
      <c r="Z260" s="171">
        <v>24000</v>
      </c>
      <c r="AA260" s="171">
        <v>0</v>
      </c>
      <c r="AB260" s="171">
        <v>0</v>
      </c>
      <c r="AC260" s="171">
        <v>0</v>
      </c>
      <c r="AD260" s="171">
        <v>0</v>
      </c>
      <c r="AE260" s="171">
        <v>0</v>
      </c>
      <c r="AF260" s="171">
        <v>0</v>
      </c>
      <c r="AG260" s="171">
        <v>0</v>
      </c>
      <c r="AH260" s="171">
        <v>0</v>
      </c>
      <c r="AI260" s="171">
        <v>46051</v>
      </c>
      <c r="AJ260" s="171">
        <v>0</v>
      </c>
      <c r="AK260" s="171">
        <v>0</v>
      </c>
      <c r="AL260" s="171">
        <v>0</v>
      </c>
      <c r="AM260" s="171">
        <v>0</v>
      </c>
      <c r="AN260" s="171">
        <v>0</v>
      </c>
      <c r="AO260" s="171">
        <v>0</v>
      </c>
      <c r="AP260" s="171">
        <v>0</v>
      </c>
      <c r="AQ260" s="171">
        <v>0</v>
      </c>
      <c r="AR260" s="171">
        <v>0</v>
      </c>
      <c r="AS260" s="171">
        <v>0</v>
      </c>
      <c r="AT260" s="171">
        <v>0</v>
      </c>
      <c r="AU260" s="171">
        <v>0</v>
      </c>
      <c r="AV260" s="171">
        <v>0</v>
      </c>
      <c r="AW260" s="171">
        <v>0</v>
      </c>
      <c r="AX260" s="171">
        <v>0</v>
      </c>
      <c r="AY260" s="171">
        <v>0</v>
      </c>
      <c r="AZ260" s="171">
        <v>0</v>
      </c>
      <c r="BA260" s="171">
        <v>0</v>
      </c>
      <c r="BB260" s="171">
        <v>12000</v>
      </c>
      <c r="BC260" s="171">
        <v>0</v>
      </c>
      <c r="BD260" s="171">
        <v>0</v>
      </c>
      <c r="BE260" s="171">
        <v>0</v>
      </c>
      <c r="BF260" s="171">
        <v>0</v>
      </c>
      <c r="BG260" s="171">
        <v>0</v>
      </c>
      <c r="BH260" s="171">
        <v>0</v>
      </c>
      <c r="BI260" s="171">
        <v>0</v>
      </c>
      <c r="BJ260" s="171">
        <v>0</v>
      </c>
      <c r="BK260" s="171">
        <v>0</v>
      </c>
      <c r="BL260" s="171">
        <v>0</v>
      </c>
      <c r="BM260" s="171">
        <v>30000</v>
      </c>
      <c r="BN260" s="171">
        <v>0</v>
      </c>
      <c r="BO260" s="171">
        <v>0</v>
      </c>
      <c r="BP260" s="171">
        <v>0</v>
      </c>
      <c r="BQ260" s="171">
        <v>0</v>
      </c>
      <c r="BR260" s="171">
        <v>0</v>
      </c>
      <c r="BS260" s="171">
        <v>0</v>
      </c>
      <c r="BT260" s="171">
        <v>132000</v>
      </c>
      <c r="BU260" s="171">
        <v>0</v>
      </c>
      <c r="BV260" s="171">
        <v>0</v>
      </c>
      <c r="BW260" s="171">
        <v>0</v>
      </c>
      <c r="BX260" s="171">
        <v>0</v>
      </c>
      <c r="BY260" s="171">
        <v>0</v>
      </c>
      <c r="BZ260" s="171">
        <v>0</v>
      </c>
      <c r="CA260" s="171">
        <v>0</v>
      </c>
      <c r="CB260" s="171">
        <v>0</v>
      </c>
      <c r="CC260" s="201">
        <f t="shared" si="40"/>
        <v>330451</v>
      </c>
    </row>
    <row r="261" spans="1:81" s="109" customFormat="1" ht="25.5" customHeight="1">
      <c r="A261" s="136" t="s">
        <v>1462</v>
      </c>
      <c r="B261" s="280" t="s">
        <v>45</v>
      </c>
      <c r="C261" s="281" t="s">
        <v>770</v>
      </c>
      <c r="D261" s="282">
        <v>52060</v>
      </c>
      <c r="E261" s="110" t="s">
        <v>771</v>
      </c>
      <c r="F261" s="283" t="s">
        <v>783</v>
      </c>
      <c r="G261" s="284" t="s">
        <v>1597</v>
      </c>
      <c r="H261" s="453">
        <v>281136.18</v>
      </c>
      <c r="I261" s="453">
        <v>38849.18</v>
      </c>
      <c r="J261" s="453">
        <v>49417.46</v>
      </c>
      <c r="K261" s="453">
        <v>32233.599999999999</v>
      </c>
      <c r="L261" s="453">
        <v>40636.800000000003</v>
      </c>
      <c r="M261" s="453">
        <v>22793.16</v>
      </c>
      <c r="N261" s="453">
        <v>569121.81000000006</v>
      </c>
      <c r="O261" s="453">
        <v>40768.81</v>
      </c>
      <c r="P261" s="453">
        <v>0</v>
      </c>
      <c r="Q261" s="453">
        <v>174374.92</v>
      </c>
      <c r="R261" s="453">
        <v>0</v>
      </c>
      <c r="S261" s="453">
        <v>96734.29</v>
      </c>
      <c r="T261" s="453">
        <v>90346</v>
      </c>
      <c r="U261" s="453">
        <v>36972.129999999997</v>
      </c>
      <c r="V261" s="453">
        <v>13089</v>
      </c>
      <c r="W261" s="453">
        <v>4752.6000000000004</v>
      </c>
      <c r="X261" s="453">
        <v>0</v>
      </c>
      <c r="Y261" s="453">
        <v>0</v>
      </c>
      <c r="Z261" s="453">
        <v>178089.91</v>
      </c>
      <c r="AA261" s="453">
        <v>63423.6</v>
      </c>
      <c r="AB261" s="453">
        <v>31187.57</v>
      </c>
      <c r="AC261" s="453">
        <v>0</v>
      </c>
      <c r="AD261" s="453">
        <v>14691</v>
      </c>
      <c r="AE261" s="454">
        <v>0</v>
      </c>
      <c r="AF261" s="453">
        <v>0</v>
      </c>
      <c r="AG261" s="453">
        <v>0</v>
      </c>
      <c r="AH261" s="453">
        <v>7438.6</v>
      </c>
      <c r="AI261" s="453">
        <v>229787.98</v>
      </c>
      <c r="AJ261" s="454">
        <v>5642</v>
      </c>
      <c r="AK261" s="454">
        <v>0</v>
      </c>
      <c r="AL261" s="453">
        <v>0</v>
      </c>
      <c r="AM261" s="453">
        <v>0</v>
      </c>
      <c r="AN261" s="453">
        <v>0</v>
      </c>
      <c r="AO261" s="453">
        <v>0</v>
      </c>
      <c r="AP261" s="453">
        <v>0</v>
      </c>
      <c r="AQ261" s="453">
        <v>27402.400000000001</v>
      </c>
      <c r="AR261" s="453">
        <v>4227.3999999999996</v>
      </c>
      <c r="AS261" s="453">
        <v>11333</v>
      </c>
      <c r="AT261" s="453">
        <v>0</v>
      </c>
      <c r="AU261" s="453">
        <v>125364.41</v>
      </c>
      <c r="AV261" s="453">
        <v>0</v>
      </c>
      <c r="AW261" s="453">
        <v>0</v>
      </c>
      <c r="AX261" s="453">
        <v>23163.8</v>
      </c>
      <c r="AY261" s="453">
        <v>0</v>
      </c>
      <c r="AZ261" s="453">
        <v>0</v>
      </c>
      <c r="BA261" s="453">
        <v>0</v>
      </c>
      <c r="BB261" s="454">
        <v>179834.41</v>
      </c>
      <c r="BC261" s="453">
        <v>0</v>
      </c>
      <c r="BD261" s="453">
        <v>0</v>
      </c>
      <c r="BE261" s="454">
        <v>51943.92</v>
      </c>
      <c r="BF261" s="454">
        <v>40047.379999999997</v>
      </c>
      <c r="BG261" s="453">
        <v>0</v>
      </c>
      <c r="BH261" s="453">
        <v>56936.32</v>
      </c>
      <c r="BI261" s="454">
        <v>67527</v>
      </c>
      <c r="BJ261" s="453">
        <v>0</v>
      </c>
      <c r="BK261" s="453">
        <v>11323.8</v>
      </c>
      <c r="BL261" s="454">
        <v>0</v>
      </c>
      <c r="BM261" s="453">
        <v>227945.88</v>
      </c>
      <c r="BN261" s="453">
        <v>62649</v>
      </c>
      <c r="BO261" s="454">
        <v>0</v>
      </c>
      <c r="BP261" s="453">
        <v>25685</v>
      </c>
      <c r="BQ261" s="453">
        <v>0</v>
      </c>
      <c r="BR261" s="453">
        <v>39652.449999999997</v>
      </c>
      <c r="BS261" s="453">
        <v>0</v>
      </c>
      <c r="BT261" s="453">
        <v>134884</v>
      </c>
      <c r="BU261" s="453">
        <v>2155</v>
      </c>
      <c r="BV261" s="453">
        <v>6438</v>
      </c>
      <c r="BW261" s="453">
        <v>15316.4</v>
      </c>
      <c r="BX261" s="453">
        <v>41931.440000000002</v>
      </c>
      <c r="BY261" s="453">
        <v>90927.24</v>
      </c>
      <c r="BZ261" s="453">
        <v>15639.6</v>
      </c>
      <c r="CA261" s="453">
        <v>965</v>
      </c>
      <c r="CB261" s="453">
        <v>0</v>
      </c>
      <c r="CC261" s="201">
        <f t="shared" ref="CC261:CC326" si="47">SUM(H261:CB261)</f>
        <v>3284779.4499999997</v>
      </c>
    </row>
    <row r="262" spans="1:81" s="109" customFormat="1" ht="25.5" customHeight="1">
      <c r="A262" s="136" t="s">
        <v>1462</v>
      </c>
      <c r="B262" s="280" t="s">
        <v>45</v>
      </c>
      <c r="C262" s="281" t="s">
        <v>770</v>
      </c>
      <c r="D262" s="282">
        <v>52060</v>
      </c>
      <c r="E262" s="110" t="s">
        <v>771</v>
      </c>
      <c r="F262" s="283" t="s">
        <v>1504</v>
      </c>
      <c r="G262" s="284" t="s">
        <v>1598</v>
      </c>
      <c r="H262" s="192">
        <v>0</v>
      </c>
      <c r="I262" s="171">
        <v>0</v>
      </c>
      <c r="J262" s="171">
        <v>0</v>
      </c>
      <c r="K262" s="171">
        <v>0</v>
      </c>
      <c r="L262" s="171">
        <v>0</v>
      </c>
      <c r="M262" s="171">
        <v>0</v>
      </c>
      <c r="N262" s="171">
        <v>0</v>
      </c>
      <c r="O262" s="171">
        <v>0</v>
      </c>
      <c r="P262" s="171">
        <v>0</v>
      </c>
      <c r="Q262" s="171">
        <v>0</v>
      </c>
      <c r="R262" s="171">
        <v>0</v>
      </c>
      <c r="S262" s="171">
        <v>0</v>
      </c>
      <c r="T262" s="171">
        <v>0</v>
      </c>
      <c r="U262" s="171">
        <v>0</v>
      </c>
      <c r="V262" s="171">
        <v>0</v>
      </c>
      <c r="W262" s="171">
        <v>0</v>
      </c>
      <c r="X262" s="171">
        <v>0</v>
      </c>
      <c r="Y262" s="171">
        <v>0</v>
      </c>
      <c r="Z262" s="171">
        <v>17724</v>
      </c>
      <c r="AA262" s="171">
        <v>0</v>
      </c>
      <c r="AB262" s="171">
        <v>0</v>
      </c>
      <c r="AC262" s="171">
        <v>4896</v>
      </c>
      <c r="AD262" s="171">
        <v>0</v>
      </c>
      <c r="AE262" s="171">
        <v>0</v>
      </c>
      <c r="AF262" s="171">
        <v>0</v>
      </c>
      <c r="AG262" s="171">
        <v>0</v>
      </c>
      <c r="AH262" s="171">
        <v>0</v>
      </c>
      <c r="AI262" s="171">
        <v>32628</v>
      </c>
      <c r="AJ262" s="171">
        <v>0</v>
      </c>
      <c r="AK262" s="171">
        <v>11344</v>
      </c>
      <c r="AL262" s="171">
        <v>573.75</v>
      </c>
      <c r="AM262" s="171">
        <v>0</v>
      </c>
      <c r="AN262" s="171">
        <v>573.75</v>
      </c>
      <c r="AO262" s="171">
        <v>387.17</v>
      </c>
      <c r="AP262" s="171">
        <v>1721.25</v>
      </c>
      <c r="AQ262" s="171">
        <v>1721.25</v>
      </c>
      <c r="AR262" s="171">
        <v>1721.25</v>
      </c>
      <c r="AS262" s="171">
        <v>573.75</v>
      </c>
      <c r="AT262" s="171">
        <v>13200</v>
      </c>
      <c r="AU262" s="171">
        <v>11544</v>
      </c>
      <c r="AV262" s="171">
        <v>0</v>
      </c>
      <c r="AW262" s="171">
        <v>0</v>
      </c>
      <c r="AX262" s="171">
        <v>0</v>
      </c>
      <c r="AY262" s="171">
        <v>0</v>
      </c>
      <c r="AZ262" s="171">
        <v>0</v>
      </c>
      <c r="BA262" s="171">
        <v>0</v>
      </c>
      <c r="BB262" s="171">
        <v>24243.96</v>
      </c>
      <c r="BC262" s="171">
        <v>0</v>
      </c>
      <c r="BD262" s="171">
        <v>0</v>
      </c>
      <c r="BE262" s="171">
        <v>0</v>
      </c>
      <c r="BF262" s="171">
        <v>0</v>
      </c>
      <c r="BG262" s="171">
        <v>0</v>
      </c>
      <c r="BH262" s="171">
        <v>0</v>
      </c>
      <c r="BI262" s="171">
        <v>0</v>
      </c>
      <c r="BJ262" s="171">
        <v>0</v>
      </c>
      <c r="BK262" s="171">
        <v>0</v>
      </c>
      <c r="BL262" s="171">
        <v>0</v>
      </c>
      <c r="BM262" s="171">
        <v>15673</v>
      </c>
      <c r="BN262" s="171">
        <v>0</v>
      </c>
      <c r="BO262" s="171">
        <v>0</v>
      </c>
      <c r="BP262" s="171">
        <v>0</v>
      </c>
      <c r="BQ262" s="171">
        <v>0</v>
      </c>
      <c r="BR262" s="171">
        <v>883</v>
      </c>
      <c r="BS262" s="171">
        <v>1392</v>
      </c>
      <c r="BT262" s="171">
        <v>0</v>
      </c>
      <c r="BU262" s="171">
        <v>0</v>
      </c>
      <c r="BV262" s="171">
        <v>0</v>
      </c>
      <c r="BW262" s="171">
        <v>0</v>
      </c>
      <c r="BX262" s="171">
        <v>0</v>
      </c>
      <c r="BY262" s="171">
        <v>7236</v>
      </c>
      <c r="BZ262" s="171">
        <v>0</v>
      </c>
      <c r="CA262" s="171">
        <v>0</v>
      </c>
      <c r="CB262" s="171">
        <v>0</v>
      </c>
      <c r="CC262" s="201">
        <f t="shared" si="47"/>
        <v>148036.13</v>
      </c>
    </row>
    <row r="263" spans="1:81" s="109" customFormat="1" ht="25.5" customHeight="1">
      <c r="A263" s="136" t="s">
        <v>1462</v>
      </c>
      <c r="B263" s="280" t="s">
        <v>45</v>
      </c>
      <c r="C263" s="281" t="s">
        <v>770</v>
      </c>
      <c r="D263" s="282">
        <v>52060</v>
      </c>
      <c r="E263" s="110" t="s">
        <v>771</v>
      </c>
      <c r="F263" s="283" t="s">
        <v>1505</v>
      </c>
      <c r="G263" s="284" t="s">
        <v>1599</v>
      </c>
      <c r="H263" s="192">
        <v>250000</v>
      </c>
      <c r="I263" s="171">
        <v>48000</v>
      </c>
      <c r="J263" s="171">
        <v>68000</v>
      </c>
      <c r="K263" s="171">
        <v>38400</v>
      </c>
      <c r="L263" s="171">
        <v>24400</v>
      </c>
      <c r="M263" s="171">
        <v>12000</v>
      </c>
      <c r="N263" s="171">
        <v>459785</v>
      </c>
      <c r="O263" s="171">
        <v>95537</v>
      </c>
      <c r="P263" s="171">
        <v>14358</v>
      </c>
      <c r="Q263" s="171">
        <v>182000</v>
      </c>
      <c r="R263" s="171">
        <v>14651</v>
      </c>
      <c r="S263" s="171">
        <v>47028</v>
      </c>
      <c r="T263" s="171">
        <v>0</v>
      </c>
      <c r="U263" s="171">
        <v>70000</v>
      </c>
      <c r="V263" s="171">
        <v>5800</v>
      </c>
      <c r="W263" s="171">
        <v>17307</v>
      </c>
      <c r="X263" s="171">
        <v>35757</v>
      </c>
      <c r="Y263" s="171">
        <v>19000</v>
      </c>
      <c r="Z263" s="171">
        <v>191514.32</v>
      </c>
      <c r="AA263" s="171">
        <v>44000</v>
      </c>
      <c r="AB263" s="171">
        <v>18600</v>
      </c>
      <c r="AC263" s="171">
        <v>59460</v>
      </c>
      <c r="AD263" s="171">
        <v>25200</v>
      </c>
      <c r="AE263" s="171">
        <v>2225</v>
      </c>
      <c r="AF263" s="171">
        <v>32000</v>
      </c>
      <c r="AG263" s="171">
        <v>0</v>
      </c>
      <c r="AH263" s="171">
        <v>15600</v>
      </c>
      <c r="AI263" s="171">
        <v>307372</v>
      </c>
      <c r="AJ263" s="171">
        <v>20342</v>
      </c>
      <c r="AK263" s="171">
        <v>0</v>
      </c>
      <c r="AL263" s="171">
        <v>14200</v>
      </c>
      <c r="AM263" s="171">
        <v>12400</v>
      </c>
      <c r="AN263" s="171">
        <v>23866</v>
      </c>
      <c r="AO263" s="171">
        <v>20000</v>
      </c>
      <c r="AP263" s="171">
        <v>19200</v>
      </c>
      <c r="AQ263" s="171">
        <v>28200</v>
      </c>
      <c r="AR263" s="171">
        <v>17469</v>
      </c>
      <c r="AS263" s="171">
        <v>16600</v>
      </c>
      <c r="AT263" s="171">
        <v>0</v>
      </c>
      <c r="AU263" s="171">
        <v>112456</v>
      </c>
      <c r="AV263" s="171">
        <v>17200</v>
      </c>
      <c r="AW263" s="171">
        <v>17600</v>
      </c>
      <c r="AX263" s="171">
        <v>16200</v>
      </c>
      <c r="AY263" s="171">
        <v>14800</v>
      </c>
      <c r="AZ263" s="171">
        <v>9800</v>
      </c>
      <c r="BA263" s="171">
        <v>14600</v>
      </c>
      <c r="BB263" s="171">
        <v>148914.04</v>
      </c>
      <c r="BC263" s="171">
        <v>29000</v>
      </c>
      <c r="BD263" s="171">
        <v>19261</v>
      </c>
      <c r="BE263" s="171">
        <v>43108</v>
      </c>
      <c r="BF263" s="171">
        <v>0</v>
      </c>
      <c r="BG263" s="171">
        <v>0</v>
      </c>
      <c r="BH263" s="171">
        <v>56000</v>
      </c>
      <c r="BI263" s="171">
        <v>44000</v>
      </c>
      <c r="BJ263" s="171">
        <v>32580</v>
      </c>
      <c r="BK263" s="171">
        <v>7800</v>
      </c>
      <c r="BL263" s="171">
        <v>7841</v>
      </c>
      <c r="BM263" s="171">
        <v>113073</v>
      </c>
      <c r="BN263" s="171">
        <v>0</v>
      </c>
      <c r="BO263" s="171">
        <v>0</v>
      </c>
      <c r="BP263" s="171">
        <v>0</v>
      </c>
      <c r="BQ263" s="171">
        <v>16135</v>
      </c>
      <c r="BR263" s="171">
        <v>24717</v>
      </c>
      <c r="BS263" s="171">
        <v>8408</v>
      </c>
      <c r="BT263" s="171">
        <v>174000</v>
      </c>
      <c r="BU263" s="171">
        <v>14400</v>
      </c>
      <c r="BV263" s="171">
        <v>19600</v>
      </c>
      <c r="BW263" s="171">
        <v>34948</v>
      </c>
      <c r="BX263" s="171">
        <v>31600</v>
      </c>
      <c r="BY263" s="171">
        <v>44764</v>
      </c>
      <c r="BZ263" s="171">
        <v>20200</v>
      </c>
      <c r="CA263" s="171">
        <v>0</v>
      </c>
      <c r="CB263" s="171">
        <v>10800</v>
      </c>
      <c r="CC263" s="201">
        <f t="shared" si="47"/>
        <v>3374076.3600000003</v>
      </c>
    </row>
    <row r="264" spans="1:81" s="109" customFormat="1" ht="25.5" customHeight="1">
      <c r="A264" s="136" t="s">
        <v>1462</v>
      </c>
      <c r="B264" s="280" t="s">
        <v>45</v>
      </c>
      <c r="C264" s="281" t="s">
        <v>770</v>
      </c>
      <c r="D264" s="282">
        <v>52060</v>
      </c>
      <c r="E264" s="110" t="s">
        <v>771</v>
      </c>
      <c r="F264" s="283" t="s">
        <v>784</v>
      </c>
      <c r="G264" s="284" t="s">
        <v>785</v>
      </c>
      <c r="H264" s="192">
        <v>994400</v>
      </c>
      <c r="I264" s="171">
        <v>382645</v>
      </c>
      <c r="J264" s="171">
        <v>140080</v>
      </c>
      <c r="K264" s="171">
        <v>77840</v>
      </c>
      <c r="L264" s="171">
        <v>102315</v>
      </c>
      <c r="M264" s="171">
        <v>0</v>
      </c>
      <c r="N264" s="171">
        <v>1317690.25</v>
      </c>
      <c r="O264" s="171">
        <v>209295</v>
      </c>
      <c r="P264" s="171">
        <v>74450</v>
      </c>
      <c r="Q264" s="171">
        <v>376100</v>
      </c>
      <c r="R264" s="171">
        <v>30600</v>
      </c>
      <c r="S264" s="171">
        <v>161600</v>
      </c>
      <c r="T264" s="171">
        <v>265300</v>
      </c>
      <c r="U264" s="171">
        <v>425370</v>
      </c>
      <c r="V264" s="171">
        <v>37600</v>
      </c>
      <c r="W264" s="171">
        <v>114965</v>
      </c>
      <c r="X264" s="171">
        <v>49565</v>
      </c>
      <c r="Y264" s="171">
        <v>11002</v>
      </c>
      <c r="Z264" s="171">
        <v>1028343</v>
      </c>
      <c r="AA264" s="171">
        <v>345989.5</v>
      </c>
      <c r="AB264" s="171">
        <v>55200</v>
      </c>
      <c r="AC264" s="171">
        <v>360000</v>
      </c>
      <c r="AD264" s="171">
        <v>4800</v>
      </c>
      <c r="AE264" s="171">
        <v>0</v>
      </c>
      <c r="AF264" s="171">
        <v>0</v>
      </c>
      <c r="AG264" s="171">
        <v>0</v>
      </c>
      <c r="AH264" s="171">
        <v>0</v>
      </c>
      <c r="AI264" s="171">
        <v>1215070</v>
      </c>
      <c r="AJ264" s="171">
        <v>0</v>
      </c>
      <c r="AK264" s="171">
        <v>46060</v>
      </c>
      <c r="AL264" s="171">
        <v>33084.25</v>
      </c>
      <c r="AM264" s="171">
        <v>48000</v>
      </c>
      <c r="AN264" s="171">
        <v>136773.25</v>
      </c>
      <c r="AO264" s="171">
        <v>114100</v>
      </c>
      <c r="AP264" s="171">
        <v>76945</v>
      </c>
      <c r="AQ264" s="171">
        <v>179323</v>
      </c>
      <c r="AR264" s="171">
        <v>21964.75</v>
      </c>
      <c r="AS264" s="171">
        <v>173445.25</v>
      </c>
      <c r="AT264" s="171">
        <v>27450</v>
      </c>
      <c r="AU264" s="171">
        <v>757200</v>
      </c>
      <c r="AV264" s="171">
        <v>90605</v>
      </c>
      <c r="AW264" s="171">
        <v>94573.25</v>
      </c>
      <c r="AX264" s="171">
        <v>29625</v>
      </c>
      <c r="AY264" s="171">
        <v>149890</v>
      </c>
      <c r="AZ264" s="171">
        <v>2100</v>
      </c>
      <c r="BA264" s="171">
        <v>57206.75</v>
      </c>
      <c r="BB264" s="171">
        <v>853920.5</v>
      </c>
      <c r="BC264" s="171">
        <v>24700</v>
      </c>
      <c r="BD264" s="171">
        <v>86000</v>
      </c>
      <c r="BE264" s="171">
        <v>144012</v>
      </c>
      <c r="BF264" s="171">
        <v>207942.5</v>
      </c>
      <c r="BG264" s="171">
        <v>12180</v>
      </c>
      <c r="BH264" s="171">
        <v>212790</v>
      </c>
      <c r="BI264" s="171">
        <v>0</v>
      </c>
      <c r="BJ264" s="171">
        <v>210645</v>
      </c>
      <c r="BK264" s="171">
        <v>62332</v>
      </c>
      <c r="BL264" s="171">
        <v>9500</v>
      </c>
      <c r="BM264" s="171">
        <v>501073.5</v>
      </c>
      <c r="BN264" s="171">
        <v>340559</v>
      </c>
      <c r="BO264" s="171">
        <v>102301.75</v>
      </c>
      <c r="BP264" s="171">
        <v>49347.5</v>
      </c>
      <c r="BQ264" s="171">
        <v>163028.25</v>
      </c>
      <c r="BR264" s="171">
        <v>109980</v>
      </c>
      <c r="BS264" s="171">
        <v>61176.75</v>
      </c>
      <c r="BT264" s="171">
        <v>494028</v>
      </c>
      <c r="BU264" s="171">
        <v>16520</v>
      </c>
      <c r="BV264" s="171">
        <v>67651</v>
      </c>
      <c r="BW264" s="171">
        <v>64910</v>
      </c>
      <c r="BX264" s="171">
        <v>68656</v>
      </c>
      <c r="BY264" s="171">
        <v>43180</v>
      </c>
      <c r="BZ264" s="171">
        <v>5100</v>
      </c>
      <c r="CA264" s="171">
        <v>31650</v>
      </c>
      <c r="CB264" s="171">
        <v>6076</v>
      </c>
      <c r="CC264" s="201">
        <f t="shared" si="47"/>
        <v>13767825</v>
      </c>
    </row>
    <row r="265" spans="1:81" s="109" customFormat="1" ht="25.5" customHeight="1">
      <c r="A265" s="136" t="s">
        <v>1462</v>
      </c>
      <c r="B265" s="280" t="s">
        <v>45</v>
      </c>
      <c r="C265" s="281" t="s">
        <v>770</v>
      </c>
      <c r="D265" s="282"/>
      <c r="E265" s="110"/>
      <c r="F265" s="283" t="s">
        <v>786</v>
      </c>
      <c r="G265" s="284" t="s">
        <v>1600</v>
      </c>
      <c r="H265" s="192">
        <v>450496.5</v>
      </c>
      <c r="I265" s="192">
        <v>158321.5</v>
      </c>
      <c r="J265" s="192">
        <v>80330</v>
      </c>
      <c r="K265" s="192">
        <v>69439.5</v>
      </c>
      <c r="L265" s="192">
        <v>8704</v>
      </c>
      <c r="M265" s="192">
        <v>0</v>
      </c>
      <c r="N265" s="192">
        <v>1551113.25</v>
      </c>
      <c r="O265" s="192">
        <v>101376</v>
      </c>
      <c r="P265" s="192">
        <v>49048</v>
      </c>
      <c r="Q265" s="192">
        <v>384494.5</v>
      </c>
      <c r="R265" s="192">
        <v>14015</v>
      </c>
      <c r="S265" s="192">
        <v>97375</v>
      </c>
      <c r="T265" s="192">
        <v>111396.9</v>
      </c>
      <c r="U265" s="192">
        <v>119668</v>
      </c>
      <c r="V265" s="192">
        <v>0</v>
      </c>
      <c r="W265" s="192">
        <v>46375</v>
      </c>
      <c r="X265" s="192">
        <v>699350.5</v>
      </c>
      <c r="Y265" s="192">
        <v>0</v>
      </c>
      <c r="Z265" s="192">
        <v>120341.25</v>
      </c>
      <c r="AA265" s="192">
        <v>198970</v>
      </c>
      <c r="AB265" s="192">
        <v>95060</v>
      </c>
      <c r="AC265" s="192">
        <v>133082</v>
      </c>
      <c r="AD265" s="192">
        <v>6450</v>
      </c>
      <c r="AE265" s="192">
        <v>0</v>
      </c>
      <c r="AF265" s="192">
        <v>0</v>
      </c>
      <c r="AG265" s="192">
        <v>0</v>
      </c>
      <c r="AH265" s="192">
        <v>0</v>
      </c>
      <c r="AI265" s="192">
        <v>432265.5</v>
      </c>
      <c r="AJ265" s="192">
        <v>19852</v>
      </c>
      <c r="AK265" s="192">
        <v>2820</v>
      </c>
      <c r="AL265" s="192">
        <v>1526</v>
      </c>
      <c r="AM265" s="192">
        <v>38014</v>
      </c>
      <c r="AN265" s="192">
        <v>6665</v>
      </c>
      <c r="AO265" s="192">
        <v>0</v>
      </c>
      <c r="AP265" s="192">
        <v>27397</v>
      </c>
      <c r="AQ265" s="192">
        <v>30153</v>
      </c>
      <c r="AR265" s="192">
        <v>200</v>
      </c>
      <c r="AS265" s="192">
        <v>1888</v>
      </c>
      <c r="AT265" s="192">
        <v>33425.5</v>
      </c>
      <c r="AU265" s="192">
        <v>117578.5</v>
      </c>
      <c r="AV265" s="192">
        <v>86552.5</v>
      </c>
      <c r="AW265" s="192">
        <v>27923</v>
      </c>
      <c r="AX265" s="192">
        <v>3527</v>
      </c>
      <c r="AY265" s="192">
        <v>520</v>
      </c>
      <c r="AZ265" s="192">
        <v>0</v>
      </c>
      <c r="BA265" s="192">
        <v>0</v>
      </c>
      <c r="BB265" s="192">
        <v>436193.5</v>
      </c>
      <c r="BC265" s="192">
        <v>16310</v>
      </c>
      <c r="BD265" s="192">
        <v>200</v>
      </c>
      <c r="BE265" s="192">
        <v>47823</v>
      </c>
      <c r="BF265" s="192">
        <v>86272</v>
      </c>
      <c r="BG265" s="192">
        <v>0</v>
      </c>
      <c r="BH265" s="192">
        <v>512891</v>
      </c>
      <c r="BI265" s="192">
        <v>136518</v>
      </c>
      <c r="BJ265" s="192">
        <v>2180</v>
      </c>
      <c r="BK265" s="192">
        <v>43088</v>
      </c>
      <c r="BL265" s="192">
        <v>4350</v>
      </c>
      <c r="BM265" s="192">
        <v>282347</v>
      </c>
      <c r="BN265" s="192">
        <v>19175.5</v>
      </c>
      <c r="BO265" s="192">
        <v>0</v>
      </c>
      <c r="BP265" s="192">
        <v>6050</v>
      </c>
      <c r="BQ265" s="192">
        <v>25794</v>
      </c>
      <c r="BR265" s="192">
        <v>37903</v>
      </c>
      <c r="BS265" s="192">
        <v>34371</v>
      </c>
      <c r="BT265" s="192">
        <v>429743.5</v>
      </c>
      <c r="BU265" s="192">
        <v>7100</v>
      </c>
      <c r="BV265" s="192">
        <v>8686</v>
      </c>
      <c r="BW265" s="192">
        <v>11459.75</v>
      </c>
      <c r="BX265" s="192">
        <v>32271</v>
      </c>
      <c r="BY265" s="192">
        <v>4762</v>
      </c>
      <c r="BZ265" s="192">
        <v>8911</v>
      </c>
      <c r="CA265" s="192">
        <v>1370</v>
      </c>
      <c r="CB265" s="192">
        <v>560</v>
      </c>
      <c r="CC265" s="201">
        <f t="shared" si="47"/>
        <v>7522043.1500000004</v>
      </c>
    </row>
    <row r="266" spans="1:81" s="109" customFormat="1" ht="25.5" customHeight="1">
      <c r="A266" s="136" t="s">
        <v>1462</v>
      </c>
      <c r="B266" s="280" t="s">
        <v>45</v>
      </c>
      <c r="C266" s="281" t="s">
        <v>770</v>
      </c>
      <c r="D266" s="282">
        <v>52060</v>
      </c>
      <c r="E266" s="110" t="s">
        <v>771</v>
      </c>
      <c r="F266" s="283" t="s">
        <v>787</v>
      </c>
      <c r="G266" s="284" t="s">
        <v>1601</v>
      </c>
      <c r="H266" s="192">
        <v>0</v>
      </c>
      <c r="I266" s="192">
        <v>0</v>
      </c>
      <c r="J266" s="192">
        <v>0</v>
      </c>
      <c r="K266" s="192">
        <v>0</v>
      </c>
      <c r="L266" s="192">
        <v>0</v>
      </c>
      <c r="M266" s="192">
        <v>0</v>
      </c>
      <c r="N266" s="192">
        <v>0</v>
      </c>
      <c r="O266" s="192">
        <v>0</v>
      </c>
      <c r="P266" s="192">
        <v>0</v>
      </c>
      <c r="Q266" s="192">
        <v>0</v>
      </c>
      <c r="R266" s="192">
        <v>0</v>
      </c>
      <c r="S266" s="192">
        <v>0</v>
      </c>
      <c r="T266" s="192">
        <v>0</v>
      </c>
      <c r="U266" s="192">
        <v>0</v>
      </c>
      <c r="V266" s="192">
        <v>0</v>
      </c>
      <c r="W266" s="192">
        <v>0</v>
      </c>
      <c r="X266" s="192">
        <v>0</v>
      </c>
      <c r="Y266" s="192">
        <v>0</v>
      </c>
      <c r="Z266" s="192">
        <v>15309.22</v>
      </c>
      <c r="AA266" s="192">
        <v>0</v>
      </c>
      <c r="AB266" s="192">
        <v>0</v>
      </c>
      <c r="AC266" s="192">
        <v>0</v>
      </c>
      <c r="AD266" s="192">
        <v>0</v>
      </c>
      <c r="AE266" s="192">
        <v>0</v>
      </c>
      <c r="AF266" s="192">
        <v>0</v>
      </c>
      <c r="AG266" s="192">
        <v>0</v>
      </c>
      <c r="AH266" s="192">
        <v>0</v>
      </c>
      <c r="AI266" s="192">
        <v>0</v>
      </c>
      <c r="AJ266" s="192">
        <v>0</v>
      </c>
      <c r="AK266" s="192">
        <v>0</v>
      </c>
      <c r="AL266" s="192">
        <v>0</v>
      </c>
      <c r="AM266" s="192">
        <v>0</v>
      </c>
      <c r="AN266" s="192">
        <v>0</v>
      </c>
      <c r="AO266" s="192">
        <v>0</v>
      </c>
      <c r="AP266" s="192">
        <v>0</v>
      </c>
      <c r="AQ266" s="192">
        <v>0</v>
      </c>
      <c r="AR266" s="192">
        <v>0</v>
      </c>
      <c r="AS266" s="192">
        <v>0</v>
      </c>
      <c r="AT266" s="192">
        <v>0</v>
      </c>
      <c r="AU266" s="192">
        <v>0</v>
      </c>
      <c r="AV266" s="192">
        <v>0</v>
      </c>
      <c r="AW266" s="192">
        <v>0</v>
      </c>
      <c r="AX266" s="192">
        <v>0</v>
      </c>
      <c r="AY266" s="192">
        <v>0</v>
      </c>
      <c r="AZ266" s="192">
        <v>0</v>
      </c>
      <c r="BA266" s="192">
        <v>0</v>
      </c>
      <c r="BB266" s="192">
        <v>0</v>
      </c>
      <c r="BC266" s="192">
        <v>0</v>
      </c>
      <c r="BD266" s="192">
        <v>0</v>
      </c>
      <c r="BE266" s="192">
        <v>0</v>
      </c>
      <c r="BF266" s="192">
        <v>0</v>
      </c>
      <c r="BG266" s="192">
        <v>37270</v>
      </c>
      <c r="BH266" s="192">
        <v>0</v>
      </c>
      <c r="BI266" s="192">
        <v>0</v>
      </c>
      <c r="BJ266" s="192">
        <v>0</v>
      </c>
      <c r="BK266" s="192">
        <v>0</v>
      </c>
      <c r="BL266" s="192">
        <v>0</v>
      </c>
      <c r="BM266" s="192">
        <v>0</v>
      </c>
      <c r="BN266" s="192">
        <v>0</v>
      </c>
      <c r="BO266" s="192">
        <v>0</v>
      </c>
      <c r="BP266" s="192">
        <v>0</v>
      </c>
      <c r="BQ266" s="192">
        <v>0</v>
      </c>
      <c r="BR266" s="192">
        <v>0</v>
      </c>
      <c r="BS266" s="192">
        <v>0</v>
      </c>
      <c r="BT266" s="192">
        <v>0</v>
      </c>
      <c r="BU266" s="192">
        <v>0</v>
      </c>
      <c r="BV266" s="192">
        <v>0</v>
      </c>
      <c r="BW266" s="192">
        <v>0</v>
      </c>
      <c r="BX266" s="192">
        <v>0</v>
      </c>
      <c r="BY266" s="192">
        <v>0</v>
      </c>
      <c r="BZ266" s="192">
        <v>0</v>
      </c>
      <c r="CA266" s="192">
        <v>0</v>
      </c>
      <c r="CB266" s="192">
        <v>0</v>
      </c>
      <c r="CC266" s="201">
        <f t="shared" si="47"/>
        <v>52579.22</v>
      </c>
    </row>
    <row r="267" spans="1:81" s="109" customFormat="1" ht="25.5" customHeight="1">
      <c r="A267" s="136" t="s">
        <v>1462</v>
      </c>
      <c r="B267" s="280" t="s">
        <v>45</v>
      </c>
      <c r="C267" s="281" t="s">
        <v>770</v>
      </c>
      <c r="D267" s="282">
        <v>52060</v>
      </c>
      <c r="E267" s="110" t="s">
        <v>771</v>
      </c>
      <c r="F267" s="283" t="s">
        <v>788</v>
      </c>
      <c r="G267" s="284" t="s">
        <v>1602</v>
      </c>
      <c r="H267" s="192">
        <v>0</v>
      </c>
      <c r="I267" s="192">
        <v>0</v>
      </c>
      <c r="J267" s="192">
        <v>0</v>
      </c>
      <c r="K267" s="192">
        <v>0</v>
      </c>
      <c r="L267" s="192">
        <v>0</v>
      </c>
      <c r="M267" s="192">
        <v>0</v>
      </c>
      <c r="N267" s="192">
        <v>0</v>
      </c>
      <c r="O267" s="192">
        <v>0</v>
      </c>
      <c r="P267" s="192">
        <v>0</v>
      </c>
      <c r="Q267" s="192">
        <v>0</v>
      </c>
      <c r="R267" s="192">
        <v>0</v>
      </c>
      <c r="S267" s="192">
        <v>0</v>
      </c>
      <c r="T267" s="192">
        <v>0</v>
      </c>
      <c r="U267" s="192">
        <v>0</v>
      </c>
      <c r="V267" s="192">
        <v>0</v>
      </c>
      <c r="W267" s="192">
        <v>3000</v>
      </c>
      <c r="X267" s="192">
        <v>0</v>
      </c>
      <c r="Y267" s="192">
        <v>0</v>
      </c>
      <c r="Z267" s="192">
        <v>0</v>
      </c>
      <c r="AA267" s="192">
        <v>0</v>
      </c>
      <c r="AB267" s="192">
        <v>0</v>
      </c>
      <c r="AC267" s="192">
        <v>0</v>
      </c>
      <c r="AD267" s="192">
        <v>860</v>
      </c>
      <c r="AE267" s="192">
        <v>0</v>
      </c>
      <c r="AF267" s="192">
        <v>0</v>
      </c>
      <c r="AG267" s="192">
        <v>0</v>
      </c>
      <c r="AH267" s="192">
        <v>0</v>
      </c>
      <c r="AI267" s="192">
        <v>0</v>
      </c>
      <c r="AJ267" s="192">
        <v>0</v>
      </c>
      <c r="AK267" s="192">
        <v>0</v>
      </c>
      <c r="AL267" s="192">
        <v>0</v>
      </c>
      <c r="AM267" s="192">
        <v>0</v>
      </c>
      <c r="AN267" s="192">
        <v>0</v>
      </c>
      <c r="AO267" s="192">
        <v>0</v>
      </c>
      <c r="AP267" s="192">
        <v>0</v>
      </c>
      <c r="AQ267" s="192">
        <v>0</v>
      </c>
      <c r="AR267" s="192">
        <v>0</v>
      </c>
      <c r="AS267" s="192">
        <v>0</v>
      </c>
      <c r="AT267" s="192">
        <v>0</v>
      </c>
      <c r="AU267" s="192">
        <v>0</v>
      </c>
      <c r="AV267" s="192">
        <v>0</v>
      </c>
      <c r="AW267" s="192">
        <v>0</v>
      </c>
      <c r="AX267" s="192">
        <v>0</v>
      </c>
      <c r="AY267" s="192">
        <v>0</v>
      </c>
      <c r="AZ267" s="192">
        <v>0</v>
      </c>
      <c r="BA267" s="192">
        <v>0</v>
      </c>
      <c r="BB267" s="192">
        <v>8623</v>
      </c>
      <c r="BC267" s="192">
        <v>0</v>
      </c>
      <c r="BD267" s="192">
        <v>0</v>
      </c>
      <c r="BE267" s="192">
        <v>0</v>
      </c>
      <c r="BF267" s="192">
        <v>0</v>
      </c>
      <c r="BG267" s="192">
        <v>0</v>
      </c>
      <c r="BH267" s="192">
        <v>0</v>
      </c>
      <c r="BI267" s="192">
        <v>0</v>
      </c>
      <c r="BJ267" s="192">
        <v>0</v>
      </c>
      <c r="BK267" s="192">
        <v>0</v>
      </c>
      <c r="BL267" s="192">
        <v>0</v>
      </c>
      <c r="BM267" s="192">
        <v>0</v>
      </c>
      <c r="BN267" s="192">
        <v>0</v>
      </c>
      <c r="BO267" s="192">
        <v>0</v>
      </c>
      <c r="BP267" s="192">
        <v>0</v>
      </c>
      <c r="BQ267" s="192">
        <v>0</v>
      </c>
      <c r="BR267" s="192">
        <v>0</v>
      </c>
      <c r="BS267" s="192">
        <v>0</v>
      </c>
      <c r="BT267" s="192">
        <v>0</v>
      </c>
      <c r="BU267" s="192">
        <v>0</v>
      </c>
      <c r="BV267" s="192">
        <v>0</v>
      </c>
      <c r="BW267" s="192">
        <v>0</v>
      </c>
      <c r="BX267" s="192">
        <v>0</v>
      </c>
      <c r="BY267" s="192">
        <v>0</v>
      </c>
      <c r="BZ267" s="192">
        <v>0</v>
      </c>
      <c r="CA267" s="192">
        <v>0</v>
      </c>
      <c r="CB267" s="192">
        <v>0</v>
      </c>
      <c r="CC267" s="201">
        <f t="shared" si="47"/>
        <v>12483</v>
      </c>
    </row>
    <row r="268" spans="1:81" s="109" customFormat="1" ht="25.5" customHeight="1">
      <c r="A268" s="136" t="s">
        <v>1462</v>
      </c>
      <c r="B268" s="280" t="s">
        <v>45</v>
      </c>
      <c r="C268" s="281" t="s">
        <v>770</v>
      </c>
      <c r="D268" s="282">
        <v>52060</v>
      </c>
      <c r="E268" s="110" t="s">
        <v>771</v>
      </c>
      <c r="F268" s="283" t="s">
        <v>789</v>
      </c>
      <c r="G268" s="284" t="s">
        <v>1603</v>
      </c>
      <c r="H268" s="192">
        <v>17538</v>
      </c>
      <c r="I268" s="192">
        <v>0</v>
      </c>
      <c r="J268" s="192">
        <v>0</v>
      </c>
      <c r="K268" s="192">
        <v>0</v>
      </c>
      <c r="L268" s="192">
        <v>0</v>
      </c>
      <c r="M268" s="192">
        <v>0</v>
      </c>
      <c r="N268" s="192">
        <v>10010.5</v>
      </c>
      <c r="O268" s="192">
        <v>0</v>
      </c>
      <c r="P268" s="192">
        <v>0</v>
      </c>
      <c r="Q268" s="192">
        <v>0</v>
      </c>
      <c r="R268" s="192">
        <v>0</v>
      </c>
      <c r="S268" s="192">
        <v>0</v>
      </c>
      <c r="T268" s="192">
        <v>31409</v>
      </c>
      <c r="U268" s="192">
        <v>0</v>
      </c>
      <c r="V268" s="192">
        <v>0</v>
      </c>
      <c r="W268" s="192">
        <v>0</v>
      </c>
      <c r="X268" s="192">
        <v>0</v>
      </c>
      <c r="Y268" s="192">
        <v>0</v>
      </c>
      <c r="Z268" s="192">
        <v>16271</v>
      </c>
      <c r="AA268" s="192">
        <v>0</v>
      </c>
      <c r="AB268" s="192">
        <v>0</v>
      </c>
      <c r="AC268" s="192">
        <v>0</v>
      </c>
      <c r="AD268" s="192">
        <v>0</v>
      </c>
      <c r="AE268" s="192">
        <v>0</v>
      </c>
      <c r="AF268" s="192">
        <v>0</v>
      </c>
      <c r="AG268" s="192">
        <v>0</v>
      </c>
      <c r="AH268" s="192">
        <v>0</v>
      </c>
      <c r="AI268" s="192">
        <v>9500</v>
      </c>
      <c r="AJ268" s="192">
        <v>0</v>
      </c>
      <c r="AK268" s="192">
        <v>0</v>
      </c>
      <c r="AL268" s="192">
        <v>0</v>
      </c>
      <c r="AM268" s="192">
        <v>0</v>
      </c>
      <c r="AN268" s="192">
        <v>0</v>
      </c>
      <c r="AO268" s="192">
        <v>0</v>
      </c>
      <c r="AP268" s="192">
        <v>0</v>
      </c>
      <c r="AQ268" s="192">
        <v>0</v>
      </c>
      <c r="AR268" s="192">
        <v>0</v>
      </c>
      <c r="AS268" s="192">
        <v>0</v>
      </c>
      <c r="AT268" s="192">
        <v>0</v>
      </c>
      <c r="AU268" s="192">
        <v>10000</v>
      </c>
      <c r="AV268" s="192">
        <v>0</v>
      </c>
      <c r="AW268" s="192">
        <v>0</v>
      </c>
      <c r="AX268" s="192">
        <v>0</v>
      </c>
      <c r="AY268" s="192">
        <v>0</v>
      </c>
      <c r="AZ268" s="192">
        <v>0</v>
      </c>
      <c r="BA268" s="192">
        <v>0</v>
      </c>
      <c r="BB268" s="192">
        <v>8004.95</v>
      </c>
      <c r="BC268" s="192">
        <v>0</v>
      </c>
      <c r="BD268" s="192">
        <v>0</v>
      </c>
      <c r="BE268" s="192">
        <v>0</v>
      </c>
      <c r="BF268" s="192">
        <v>0</v>
      </c>
      <c r="BG268" s="192">
        <v>0</v>
      </c>
      <c r="BH268" s="192">
        <v>0</v>
      </c>
      <c r="BI268" s="192">
        <v>0</v>
      </c>
      <c r="BJ268" s="192">
        <v>0</v>
      </c>
      <c r="BK268" s="192">
        <v>0</v>
      </c>
      <c r="BL268" s="192">
        <v>41115.25</v>
      </c>
      <c r="BM268" s="192">
        <v>0</v>
      </c>
      <c r="BN268" s="192">
        <v>0</v>
      </c>
      <c r="BO268" s="192">
        <v>0</v>
      </c>
      <c r="BP268" s="192">
        <v>0</v>
      </c>
      <c r="BQ268" s="192">
        <v>0</v>
      </c>
      <c r="BR268" s="192">
        <v>0</v>
      </c>
      <c r="BS268" s="192">
        <v>0</v>
      </c>
      <c r="BT268" s="192">
        <v>0</v>
      </c>
      <c r="BU268" s="192">
        <v>0</v>
      </c>
      <c r="BV268" s="192">
        <v>0</v>
      </c>
      <c r="BW268" s="192">
        <v>0</v>
      </c>
      <c r="BX268" s="192">
        <v>0</v>
      </c>
      <c r="BY268" s="192">
        <v>0</v>
      </c>
      <c r="BZ268" s="192">
        <v>0</v>
      </c>
      <c r="CA268" s="192">
        <v>0</v>
      </c>
      <c r="CB268" s="192">
        <v>0</v>
      </c>
      <c r="CC268" s="201">
        <f t="shared" si="47"/>
        <v>143848.70000000001</v>
      </c>
    </row>
    <row r="269" spans="1:81" s="109" customFormat="1" ht="25.5" customHeight="1">
      <c r="A269" s="136" t="s">
        <v>1462</v>
      </c>
      <c r="B269" s="280" t="s">
        <v>45</v>
      </c>
      <c r="C269" s="281" t="s">
        <v>770</v>
      </c>
      <c r="D269" s="282">
        <v>52060</v>
      </c>
      <c r="E269" s="110" t="s">
        <v>771</v>
      </c>
      <c r="F269" s="283" t="s">
        <v>790</v>
      </c>
      <c r="G269" s="284" t="s">
        <v>791</v>
      </c>
      <c r="H269" s="192">
        <v>0</v>
      </c>
      <c r="I269" s="192">
        <v>0</v>
      </c>
      <c r="J269" s="192">
        <v>0</v>
      </c>
      <c r="K269" s="192">
        <v>0</v>
      </c>
      <c r="L269" s="192">
        <v>0</v>
      </c>
      <c r="M269" s="192">
        <v>0</v>
      </c>
      <c r="N269" s="192">
        <v>0</v>
      </c>
      <c r="O269" s="192">
        <v>0</v>
      </c>
      <c r="P269" s="192">
        <v>0</v>
      </c>
      <c r="Q269" s="192">
        <v>0</v>
      </c>
      <c r="R269" s="192">
        <v>0</v>
      </c>
      <c r="S269" s="192">
        <v>0</v>
      </c>
      <c r="T269" s="192">
        <v>0</v>
      </c>
      <c r="U269" s="192">
        <v>0</v>
      </c>
      <c r="V269" s="192">
        <v>0</v>
      </c>
      <c r="W269" s="192">
        <v>0</v>
      </c>
      <c r="X269" s="192">
        <v>0</v>
      </c>
      <c r="Y269" s="192">
        <v>0</v>
      </c>
      <c r="Z269" s="192">
        <v>0</v>
      </c>
      <c r="AA269" s="192">
        <v>0</v>
      </c>
      <c r="AB269" s="192">
        <v>0</v>
      </c>
      <c r="AC269" s="192">
        <v>0</v>
      </c>
      <c r="AD269" s="192">
        <v>0</v>
      </c>
      <c r="AE269" s="192">
        <v>0</v>
      </c>
      <c r="AF269" s="192">
        <v>0</v>
      </c>
      <c r="AG269" s="192">
        <v>0</v>
      </c>
      <c r="AH269" s="192">
        <v>0</v>
      </c>
      <c r="AI269" s="192">
        <v>0</v>
      </c>
      <c r="AJ269" s="192">
        <v>0</v>
      </c>
      <c r="AK269" s="192">
        <v>0</v>
      </c>
      <c r="AL269" s="192">
        <v>0</v>
      </c>
      <c r="AM269" s="192">
        <v>0</v>
      </c>
      <c r="AN269" s="192">
        <v>0</v>
      </c>
      <c r="AO269" s="192">
        <v>0</v>
      </c>
      <c r="AP269" s="192">
        <v>0</v>
      </c>
      <c r="AQ269" s="192">
        <v>0</v>
      </c>
      <c r="AR269" s="192">
        <v>0</v>
      </c>
      <c r="AS269" s="192">
        <v>0</v>
      </c>
      <c r="AT269" s="192">
        <v>0</v>
      </c>
      <c r="AU269" s="192">
        <v>0</v>
      </c>
      <c r="AV269" s="192">
        <v>0</v>
      </c>
      <c r="AW269" s="192">
        <v>0</v>
      </c>
      <c r="AX269" s="192">
        <v>0</v>
      </c>
      <c r="AY269" s="192">
        <v>0</v>
      </c>
      <c r="AZ269" s="192">
        <v>0</v>
      </c>
      <c r="BA269" s="192">
        <v>0</v>
      </c>
      <c r="BB269" s="192">
        <v>0</v>
      </c>
      <c r="BC269" s="192">
        <v>0</v>
      </c>
      <c r="BD269" s="192">
        <v>0</v>
      </c>
      <c r="BE269" s="192">
        <v>0</v>
      </c>
      <c r="BF269" s="192">
        <v>0</v>
      </c>
      <c r="BG269" s="192">
        <v>0</v>
      </c>
      <c r="BH269" s="192">
        <v>0</v>
      </c>
      <c r="BI269" s="192">
        <v>0</v>
      </c>
      <c r="BJ269" s="192">
        <v>0</v>
      </c>
      <c r="BK269" s="192">
        <v>0</v>
      </c>
      <c r="BL269" s="192">
        <v>0</v>
      </c>
      <c r="BM269" s="192">
        <v>0</v>
      </c>
      <c r="BN269" s="192">
        <v>0</v>
      </c>
      <c r="BO269" s="192">
        <v>0</v>
      </c>
      <c r="BP269" s="192">
        <v>0</v>
      </c>
      <c r="BQ269" s="192">
        <v>0</v>
      </c>
      <c r="BR269" s="192">
        <v>0</v>
      </c>
      <c r="BS269" s="192">
        <v>0</v>
      </c>
      <c r="BT269" s="192">
        <v>0</v>
      </c>
      <c r="BU269" s="192">
        <v>0</v>
      </c>
      <c r="BV269" s="192">
        <v>0</v>
      </c>
      <c r="BW269" s="192">
        <v>0</v>
      </c>
      <c r="BX269" s="192">
        <v>0</v>
      </c>
      <c r="BY269" s="192">
        <v>0</v>
      </c>
      <c r="BZ269" s="192">
        <v>0</v>
      </c>
      <c r="CA269" s="192">
        <v>0</v>
      </c>
      <c r="CB269" s="192">
        <v>0</v>
      </c>
      <c r="CC269" s="201">
        <f t="shared" si="47"/>
        <v>0</v>
      </c>
    </row>
    <row r="270" spans="1:81" s="109" customFormat="1" ht="25.5" customHeight="1">
      <c r="A270" s="136" t="s">
        <v>1460</v>
      </c>
      <c r="B270" s="280" t="s">
        <v>45</v>
      </c>
      <c r="C270" s="281" t="s">
        <v>770</v>
      </c>
      <c r="D270" s="282">
        <v>52060</v>
      </c>
      <c r="E270" s="110" t="s">
        <v>771</v>
      </c>
      <c r="F270" s="283" t="s">
        <v>792</v>
      </c>
      <c r="G270" s="284" t="s">
        <v>793</v>
      </c>
      <c r="H270" s="192">
        <v>0</v>
      </c>
      <c r="I270" s="192">
        <v>0</v>
      </c>
      <c r="J270" s="192">
        <v>0</v>
      </c>
      <c r="K270" s="192">
        <v>0</v>
      </c>
      <c r="L270" s="192">
        <v>0</v>
      </c>
      <c r="M270" s="192">
        <v>0</v>
      </c>
      <c r="N270" s="192">
        <v>0</v>
      </c>
      <c r="O270" s="192">
        <v>0</v>
      </c>
      <c r="P270" s="192">
        <v>0</v>
      </c>
      <c r="Q270" s="192">
        <v>0</v>
      </c>
      <c r="R270" s="192">
        <v>0</v>
      </c>
      <c r="S270" s="192">
        <v>0</v>
      </c>
      <c r="T270" s="192">
        <v>0</v>
      </c>
      <c r="U270" s="192">
        <v>0</v>
      </c>
      <c r="V270" s="192">
        <v>0</v>
      </c>
      <c r="W270" s="192">
        <v>0</v>
      </c>
      <c r="X270" s="192">
        <v>0</v>
      </c>
      <c r="Y270" s="192">
        <v>0</v>
      </c>
      <c r="Z270" s="192">
        <v>0</v>
      </c>
      <c r="AA270" s="192">
        <v>0</v>
      </c>
      <c r="AB270" s="192">
        <v>0</v>
      </c>
      <c r="AC270" s="192">
        <v>0</v>
      </c>
      <c r="AD270" s="192">
        <v>0</v>
      </c>
      <c r="AE270" s="192">
        <v>0</v>
      </c>
      <c r="AF270" s="192">
        <v>0</v>
      </c>
      <c r="AG270" s="192">
        <v>0</v>
      </c>
      <c r="AH270" s="192">
        <v>0</v>
      </c>
      <c r="AI270" s="192">
        <v>0</v>
      </c>
      <c r="AJ270" s="192">
        <v>0</v>
      </c>
      <c r="AK270" s="192">
        <v>0</v>
      </c>
      <c r="AL270" s="192">
        <v>0</v>
      </c>
      <c r="AM270" s="192">
        <v>0</v>
      </c>
      <c r="AN270" s="192">
        <v>0</v>
      </c>
      <c r="AO270" s="192">
        <v>0</v>
      </c>
      <c r="AP270" s="192">
        <v>0</v>
      </c>
      <c r="AQ270" s="192">
        <v>0</v>
      </c>
      <c r="AR270" s="192">
        <v>0</v>
      </c>
      <c r="AS270" s="192">
        <v>0</v>
      </c>
      <c r="AT270" s="192">
        <v>0</v>
      </c>
      <c r="AU270" s="192">
        <v>0</v>
      </c>
      <c r="AV270" s="192">
        <v>0</v>
      </c>
      <c r="AW270" s="192">
        <v>0</v>
      </c>
      <c r="AX270" s="192">
        <v>0</v>
      </c>
      <c r="AY270" s="192">
        <v>0</v>
      </c>
      <c r="AZ270" s="192">
        <v>0</v>
      </c>
      <c r="BA270" s="192">
        <v>0</v>
      </c>
      <c r="BB270" s="192">
        <v>0</v>
      </c>
      <c r="BC270" s="192">
        <v>0</v>
      </c>
      <c r="BD270" s="192">
        <v>0</v>
      </c>
      <c r="BE270" s="192">
        <v>0</v>
      </c>
      <c r="BF270" s="192">
        <v>0</v>
      </c>
      <c r="BG270" s="192">
        <v>0</v>
      </c>
      <c r="BH270" s="192">
        <v>0</v>
      </c>
      <c r="BI270" s="192">
        <v>0</v>
      </c>
      <c r="BJ270" s="192">
        <v>0</v>
      </c>
      <c r="BK270" s="192">
        <v>0</v>
      </c>
      <c r="BL270" s="192">
        <v>0</v>
      </c>
      <c r="BM270" s="192">
        <v>0</v>
      </c>
      <c r="BN270" s="192">
        <v>0</v>
      </c>
      <c r="BO270" s="192">
        <v>0</v>
      </c>
      <c r="BP270" s="192">
        <v>0</v>
      </c>
      <c r="BQ270" s="192">
        <v>0</v>
      </c>
      <c r="BR270" s="192">
        <v>0</v>
      </c>
      <c r="BS270" s="192">
        <v>0</v>
      </c>
      <c r="BT270" s="192">
        <v>0</v>
      </c>
      <c r="BU270" s="192">
        <v>0</v>
      </c>
      <c r="BV270" s="192">
        <v>0</v>
      </c>
      <c r="BW270" s="192">
        <v>0</v>
      </c>
      <c r="BX270" s="192">
        <v>0</v>
      </c>
      <c r="BY270" s="192">
        <v>0</v>
      </c>
      <c r="BZ270" s="192">
        <v>0</v>
      </c>
      <c r="CA270" s="192">
        <v>0</v>
      </c>
      <c r="CB270" s="192">
        <v>0</v>
      </c>
      <c r="CC270" s="201">
        <f t="shared" si="47"/>
        <v>0</v>
      </c>
    </row>
    <row r="271" spans="1:81" s="109" customFormat="1" ht="25.5" customHeight="1">
      <c r="A271" s="136" t="s">
        <v>1460</v>
      </c>
      <c r="B271" s="280" t="s">
        <v>45</v>
      </c>
      <c r="C271" s="281" t="s">
        <v>770</v>
      </c>
      <c r="D271" s="282">
        <v>52060</v>
      </c>
      <c r="E271" s="110" t="s">
        <v>771</v>
      </c>
      <c r="F271" s="283" t="s">
        <v>794</v>
      </c>
      <c r="G271" s="284" t="s">
        <v>795</v>
      </c>
      <c r="H271" s="192">
        <v>83960.4</v>
      </c>
      <c r="I271" s="192">
        <v>0</v>
      </c>
      <c r="J271" s="192">
        <v>0</v>
      </c>
      <c r="K271" s="192">
        <v>0</v>
      </c>
      <c r="L271" s="192">
        <v>0</v>
      </c>
      <c r="M271" s="192">
        <v>0</v>
      </c>
      <c r="N271" s="192">
        <v>240561.06</v>
      </c>
      <c r="O271" s="192">
        <v>0</v>
      </c>
      <c r="P271" s="192">
        <v>0</v>
      </c>
      <c r="Q271" s="192">
        <v>0</v>
      </c>
      <c r="R271" s="192">
        <v>0</v>
      </c>
      <c r="S271" s="192">
        <v>0</v>
      </c>
      <c r="T271" s="192">
        <v>0</v>
      </c>
      <c r="U271" s="192">
        <v>0</v>
      </c>
      <c r="V271" s="192">
        <v>0</v>
      </c>
      <c r="W271" s="192">
        <v>0</v>
      </c>
      <c r="X271" s="192">
        <v>0</v>
      </c>
      <c r="Y271" s="192">
        <v>0</v>
      </c>
      <c r="Z271" s="192">
        <v>114895.8</v>
      </c>
      <c r="AA271" s="192">
        <v>0</v>
      </c>
      <c r="AB271" s="192">
        <v>0</v>
      </c>
      <c r="AC271" s="192">
        <v>0</v>
      </c>
      <c r="AD271" s="192">
        <v>0</v>
      </c>
      <c r="AE271" s="192">
        <v>0</v>
      </c>
      <c r="AF271" s="192">
        <v>0</v>
      </c>
      <c r="AG271" s="192">
        <v>0</v>
      </c>
      <c r="AH271" s="192">
        <v>0</v>
      </c>
      <c r="AI271" s="192">
        <v>0</v>
      </c>
      <c r="AJ271" s="192">
        <v>0</v>
      </c>
      <c r="AK271" s="192">
        <v>0</v>
      </c>
      <c r="AL271" s="192">
        <v>0</v>
      </c>
      <c r="AM271" s="192">
        <v>0</v>
      </c>
      <c r="AN271" s="192">
        <v>0</v>
      </c>
      <c r="AO271" s="192">
        <v>0</v>
      </c>
      <c r="AP271" s="192">
        <v>0</v>
      </c>
      <c r="AQ271" s="192">
        <v>0</v>
      </c>
      <c r="AR271" s="192">
        <v>0</v>
      </c>
      <c r="AS271" s="192">
        <v>0</v>
      </c>
      <c r="AT271" s="192">
        <v>0</v>
      </c>
      <c r="AU271" s="192">
        <v>0</v>
      </c>
      <c r="AV271" s="192">
        <v>0</v>
      </c>
      <c r="AW271" s="192">
        <v>0</v>
      </c>
      <c r="AX271" s="192">
        <v>0</v>
      </c>
      <c r="AY271" s="192">
        <v>0</v>
      </c>
      <c r="AZ271" s="192">
        <v>0</v>
      </c>
      <c r="BA271" s="192">
        <v>0</v>
      </c>
      <c r="BB271" s="192">
        <v>0</v>
      </c>
      <c r="BC271" s="192">
        <v>0</v>
      </c>
      <c r="BD271" s="192">
        <v>0</v>
      </c>
      <c r="BE271" s="192">
        <v>0</v>
      </c>
      <c r="BF271" s="192">
        <v>0</v>
      </c>
      <c r="BG271" s="192">
        <v>0</v>
      </c>
      <c r="BH271" s="192">
        <v>0</v>
      </c>
      <c r="BI271" s="192">
        <v>0</v>
      </c>
      <c r="BJ271" s="192">
        <v>0</v>
      </c>
      <c r="BK271" s="192">
        <v>0</v>
      </c>
      <c r="BL271" s="192">
        <v>0</v>
      </c>
      <c r="BM271" s="192">
        <v>0</v>
      </c>
      <c r="BN271" s="192">
        <v>0</v>
      </c>
      <c r="BO271" s="192">
        <v>0</v>
      </c>
      <c r="BP271" s="192">
        <v>0</v>
      </c>
      <c r="BQ271" s="192">
        <v>0</v>
      </c>
      <c r="BR271" s="192">
        <v>0</v>
      </c>
      <c r="BS271" s="192">
        <v>0</v>
      </c>
      <c r="BT271" s="192">
        <v>0</v>
      </c>
      <c r="BU271" s="192">
        <v>0</v>
      </c>
      <c r="BV271" s="192">
        <v>0</v>
      </c>
      <c r="BW271" s="192">
        <v>0</v>
      </c>
      <c r="BX271" s="192">
        <v>0</v>
      </c>
      <c r="BY271" s="192">
        <v>0</v>
      </c>
      <c r="BZ271" s="192">
        <v>0</v>
      </c>
      <c r="CA271" s="192">
        <v>0</v>
      </c>
      <c r="CB271" s="192">
        <v>0</v>
      </c>
      <c r="CC271" s="201">
        <f t="shared" si="47"/>
        <v>439417.25999999995</v>
      </c>
    </row>
    <row r="272" spans="1:81" s="109" customFormat="1" ht="25.5" customHeight="1">
      <c r="A272" s="136" t="s">
        <v>1460</v>
      </c>
      <c r="B272" s="280" t="s">
        <v>45</v>
      </c>
      <c r="C272" s="281" t="s">
        <v>770</v>
      </c>
      <c r="D272" s="282">
        <v>52060</v>
      </c>
      <c r="E272" s="110" t="s">
        <v>771</v>
      </c>
      <c r="F272" s="283" t="s">
        <v>796</v>
      </c>
      <c r="G272" s="284" t="s">
        <v>797</v>
      </c>
      <c r="H272" s="192">
        <v>0</v>
      </c>
      <c r="I272" s="171">
        <v>0</v>
      </c>
      <c r="J272" s="171">
        <v>0</v>
      </c>
      <c r="K272" s="171">
        <v>0</v>
      </c>
      <c r="L272" s="171">
        <v>0</v>
      </c>
      <c r="M272" s="171">
        <v>0</v>
      </c>
      <c r="N272" s="171">
        <v>0</v>
      </c>
      <c r="O272" s="171">
        <v>0</v>
      </c>
      <c r="P272" s="171">
        <v>0</v>
      </c>
      <c r="Q272" s="171">
        <v>0</v>
      </c>
      <c r="R272" s="171">
        <v>0</v>
      </c>
      <c r="S272" s="171">
        <v>0</v>
      </c>
      <c r="T272" s="171">
        <v>0</v>
      </c>
      <c r="U272" s="171">
        <v>0</v>
      </c>
      <c r="V272" s="171">
        <v>0</v>
      </c>
      <c r="W272" s="171">
        <v>0</v>
      </c>
      <c r="X272" s="171">
        <v>0</v>
      </c>
      <c r="Y272" s="171">
        <v>0</v>
      </c>
      <c r="Z272" s="171">
        <v>0</v>
      </c>
      <c r="AA272" s="171">
        <v>0</v>
      </c>
      <c r="AB272" s="171">
        <v>0</v>
      </c>
      <c r="AC272" s="171">
        <v>0</v>
      </c>
      <c r="AD272" s="171">
        <v>0</v>
      </c>
      <c r="AE272" s="171">
        <v>0</v>
      </c>
      <c r="AF272" s="171">
        <v>0</v>
      </c>
      <c r="AG272" s="171">
        <v>0</v>
      </c>
      <c r="AH272" s="171">
        <v>0</v>
      </c>
      <c r="AI272" s="171">
        <v>0</v>
      </c>
      <c r="AJ272" s="171">
        <v>0</v>
      </c>
      <c r="AK272" s="171">
        <v>0</v>
      </c>
      <c r="AL272" s="171">
        <v>0</v>
      </c>
      <c r="AM272" s="171">
        <v>0</v>
      </c>
      <c r="AN272" s="171">
        <v>0</v>
      </c>
      <c r="AO272" s="171">
        <v>0</v>
      </c>
      <c r="AP272" s="171">
        <v>0</v>
      </c>
      <c r="AQ272" s="171">
        <v>0</v>
      </c>
      <c r="AR272" s="171">
        <v>0</v>
      </c>
      <c r="AS272" s="171">
        <v>0</v>
      </c>
      <c r="AT272" s="171">
        <v>0</v>
      </c>
      <c r="AU272" s="171">
        <v>0</v>
      </c>
      <c r="AV272" s="171">
        <v>0</v>
      </c>
      <c r="AW272" s="171">
        <v>0</v>
      </c>
      <c r="AX272" s="171">
        <v>0</v>
      </c>
      <c r="AY272" s="171">
        <v>0</v>
      </c>
      <c r="AZ272" s="171">
        <v>0</v>
      </c>
      <c r="BA272" s="171">
        <v>0</v>
      </c>
      <c r="BB272" s="171">
        <v>0</v>
      </c>
      <c r="BC272" s="171">
        <v>0</v>
      </c>
      <c r="BD272" s="171">
        <v>0</v>
      </c>
      <c r="BE272" s="171">
        <v>0</v>
      </c>
      <c r="BF272" s="171">
        <v>0</v>
      </c>
      <c r="BG272" s="171">
        <v>0</v>
      </c>
      <c r="BH272" s="171">
        <v>0</v>
      </c>
      <c r="BI272" s="171">
        <v>0</v>
      </c>
      <c r="BJ272" s="171">
        <v>0</v>
      </c>
      <c r="BK272" s="171">
        <v>0</v>
      </c>
      <c r="BL272" s="171">
        <v>0</v>
      </c>
      <c r="BM272" s="171">
        <v>0</v>
      </c>
      <c r="BN272" s="171">
        <v>0</v>
      </c>
      <c r="BO272" s="171">
        <v>0</v>
      </c>
      <c r="BP272" s="171">
        <v>0</v>
      </c>
      <c r="BQ272" s="171">
        <v>0</v>
      </c>
      <c r="BR272" s="171">
        <v>0</v>
      </c>
      <c r="BS272" s="171">
        <v>0</v>
      </c>
      <c r="BT272" s="171">
        <v>0</v>
      </c>
      <c r="BU272" s="171">
        <v>0</v>
      </c>
      <c r="BV272" s="171">
        <v>0</v>
      </c>
      <c r="BW272" s="171">
        <v>0</v>
      </c>
      <c r="BX272" s="171">
        <v>0</v>
      </c>
      <c r="BY272" s="171">
        <v>0</v>
      </c>
      <c r="BZ272" s="171">
        <v>0</v>
      </c>
      <c r="CA272" s="171">
        <v>0</v>
      </c>
      <c r="CB272" s="171">
        <v>0</v>
      </c>
      <c r="CC272" s="201">
        <f t="shared" si="47"/>
        <v>0</v>
      </c>
    </row>
    <row r="273" spans="1:81" s="109" customFormat="1" ht="25.5" customHeight="1">
      <c r="A273" s="136" t="s">
        <v>1460</v>
      </c>
      <c r="B273" s="280" t="s">
        <v>45</v>
      </c>
      <c r="C273" s="281" t="s">
        <v>770</v>
      </c>
      <c r="D273" s="282">
        <v>52060</v>
      </c>
      <c r="E273" s="110" t="s">
        <v>771</v>
      </c>
      <c r="F273" s="283" t="s">
        <v>798</v>
      </c>
      <c r="G273" s="284" t="s">
        <v>785</v>
      </c>
      <c r="H273" s="192">
        <v>114320</v>
      </c>
      <c r="I273" s="171">
        <v>0</v>
      </c>
      <c r="J273" s="171">
        <v>0</v>
      </c>
      <c r="K273" s="171">
        <v>0</v>
      </c>
      <c r="L273" s="171">
        <v>0</v>
      </c>
      <c r="M273" s="171">
        <v>0</v>
      </c>
      <c r="N273" s="171">
        <v>275525</v>
      </c>
      <c r="O273" s="171">
        <v>0</v>
      </c>
      <c r="P273" s="171">
        <v>0</v>
      </c>
      <c r="Q273" s="171">
        <v>0</v>
      </c>
      <c r="R273" s="171">
        <v>0</v>
      </c>
      <c r="S273" s="171">
        <v>0</v>
      </c>
      <c r="T273" s="171">
        <v>0</v>
      </c>
      <c r="U273" s="171">
        <v>0</v>
      </c>
      <c r="V273" s="171">
        <v>0</v>
      </c>
      <c r="W273" s="171">
        <v>0</v>
      </c>
      <c r="X273" s="171">
        <v>0</v>
      </c>
      <c r="Y273" s="171">
        <v>0</v>
      </c>
      <c r="Z273" s="171">
        <v>247400</v>
      </c>
      <c r="AA273" s="171">
        <v>0</v>
      </c>
      <c r="AB273" s="171">
        <v>0</v>
      </c>
      <c r="AC273" s="171">
        <v>0</v>
      </c>
      <c r="AD273" s="171">
        <v>0</v>
      </c>
      <c r="AE273" s="171">
        <v>0</v>
      </c>
      <c r="AF273" s="171">
        <v>0</v>
      </c>
      <c r="AG273" s="171">
        <v>28700</v>
      </c>
      <c r="AH273" s="171">
        <v>0</v>
      </c>
      <c r="AI273" s="171">
        <v>209400</v>
      </c>
      <c r="AJ273" s="171">
        <v>380687</v>
      </c>
      <c r="AK273" s="171">
        <v>0</v>
      </c>
      <c r="AL273" s="171">
        <v>0</v>
      </c>
      <c r="AM273" s="171">
        <v>0</v>
      </c>
      <c r="AN273" s="171">
        <v>0</v>
      </c>
      <c r="AO273" s="171">
        <v>0</v>
      </c>
      <c r="AP273" s="171">
        <v>0</v>
      </c>
      <c r="AQ273" s="171">
        <v>0</v>
      </c>
      <c r="AR273" s="171">
        <v>0</v>
      </c>
      <c r="AS273" s="171">
        <v>0</v>
      </c>
      <c r="AT273" s="171">
        <v>0</v>
      </c>
      <c r="AU273" s="171">
        <v>194785</v>
      </c>
      <c r="AV273" s="171">
        <v>0</v>
      </c>
      <c r="AW273" s="171">
        <v>0</v>
      </c>
      <c r="AX273" s="171">
        <v>0</v>
      </c>
      <c r="AY273" s="171">
        <v>0</v>
      </c>
      <c r="AZ273" s="171">
        <v>0</v>
      </c>
      <c r="BA273" s="171">
        <v>0</v>
      </c>
      <c r="BB273" s="171">
        <v>57530</v>
      </c>
      <c r="BC273" s="171">
        <v>0</v>
      </c>
      <c r="BD273" s="171">
        <v>0</v>
      </c>
      <c r="BE273" s="171">
        <v>0</v>
      </c>
      <c r="BF273" s="171">
        <v>0</v>
      </c>
      <c r="BG273" s="171">
        <v>108450</v>
      </c>
      <c r="BH273" s="171">
        <v>0</v>
      </c>
      <c r="BI273" s="171">
        <v>32704</v>
      </c>
      <c r="BJ273" s="171">
        <v>0</v>
      </c>
      <c r="BK273" s="171">
        <v>0</v>
      </c>
      <c r="BL273" s="171">
        <v>0</v>
      </c>
      <c r="BM273" s="171">
        <v>100750</v>
      </c>
      <c r="BN273" s="171">
        <v>0</v>
      </c>
      <c r="BO273" s="171">
        <v>0</v>
      </c>
      <c r="BP273" s="171">
        <v>37453.5</v>
      </c>
      <c r="BQ273" s="171">
        <v>0</v>
      </c>
      <c r="BR273" s="171">
        <v>0</v>
      </c>
      <c r="BS273" s="171">
        <v>0</v>
      </c>
      <c r="BT273" s="171">
        <v>18900</v>
      </c>
      <c r="BU273" s="171">
        <v>0</v>
      </c>
      <c r="BV273" s="171">
        <v>0</v>
      </c>
      <c r="BW273" s="171">
        <v>0</v>
      </c>
      <c r="BX273" s="171">
        <v>0</v>
      </c>
      <c r="BY273" s="171">
        <v>0</v>
      </c>
      <c r="BZ273" s="171">
        <v>58100</v>
      </c>
      <c r="CA273" s="171">
        <v>0</v>
      </c>
      <c r="CB273" s="171">
        <v>0</v>
      </c>
      <c r="CC273" s="201">
        <f t="shared" si="47"/>
        <v>1864704.5</v>
      </c>
    </row>
    <row r="274" spans="1:81" s="109" customFormat="1" ht="25.5" customHeight="1">
      <c r="A274" s="136" t="s">
        <v>1460</v>
      </c>
      <c r="B274" s="280" t="s">
        <v>45</v>
      </c>
      <c r="C274" s="281" t="s">
        <v>770</v>
      </c>
      <c r="D274" s="282"/>
      <c r="E274" s="110"/>
      <c r="F274" s="283" t="s">
        <v>799</v>
      </c>
      <c r="G274" s="284" t="s">
        <v>1604</v>
      </c>
      <c r="H274" s="192">
        <v>141333.25</v>
      </c>
      <c r="I274" s="192">
        <v>0</v>
      </c>
      <c r="J274" s="192">
        <v>0</v>
      </c>
      <c r="K274" s="192">
        <v>0</v>
      </c>
      <c r="L274" s="192">
        <v>0</v>
      </c>
      <c r="M274" s="192">
        <v>0</v>
      </c>
      <c r="N274" s="192">
        <v>584292</v>
      </c>
      <c r="O274" s="192">
        <v>0</v>
      </c>
      <c r="P274" s="192">
        <v>0</v>
      </c>
      <c r="Q274" s="192">
        <v>0</v>
      </c>
      <c r="R274" s="192">
        <v>0</v>
      </c>
      <c r="S274" s="192">
        <v>0</v>
      </c>
      <c r="T274" s="192">
        <v>0</v>
      </c>
      <c r="U274" s="192">
        <v>0</v>
      </c>
      <c r="V274" s="192">
        <v>0</v>
      </c>
      <c r="W274" s="192">
        <v>0</v>
      </c>
      <c r="X274" s="192">
        <v>0</v>
      </c>
      <c r="Y274" s="192">
        <v>12055</v>
      </c>
      <c r="Z274" s="192">
        <v>55380</v>
      </c>
      <c r="AA274" s="192">
        <v>0</v>
      </c>
      <c r="AB274" s="192">
        <v>0</v>
      </c>
      <c r="AC274" s="192">
        <v>0</v>
      </c>
      <c r="AD274" s="192">
        <v>0</v>
      </c>
      <c r="AE274" s="192">
        <v>0</v>
      </c>
      <c r="AF274" s="192">
        <v>0</v>
      </c>
      <c r="AG274" s="192">
        <v>4480</v>
      </c>
      <c r="AH274" s="192">
        <v>0</v>
      </c>
      <c r="AI274" s="192">
        <v>113430.5</v>
      </c>
      <c r="AJ274" s="192">
        <v>0</v>
      </c>
      <c r="AK274" s="192">
        <v>0</v>
      </c>
      <c r="AL274" s="192">
        <v>0</v>
      </c>
      <c r="AM274" s="192">
        <v>0</v>
      </c>
      <c r="AN274" s="192">
        <v>0</v>
      </c>
      <c r="AO274" s="192">
        <v>0</v>
      </c>
      <c r="AP274" s="192">
        <v>0</v>
      </c>
      <c r="AQ274" s="192">
        <v>0</v>
      </c>
      <c r="AR274" s="192">
        <v>0</v>
      </c>
      <c r="AS274" s="192">
        <v>0</v>
      </c>
      <c r="AT274" s="192">
        <v>0</v>
      </c>
      <c r="AU274" s="192">
        <v>37726</v>
      </c>
      <c r="AV274" s="192">
        <v>0</v>
      </c>
      <c r="AW274" s="192">
        <v>0</v>
      </c>
      <c r="AX274" s="192">
        <v>0</v>
      </c>
      <c r="AY274" s="192">
        <v>0</v>
      </c>
      <c r="AZ274" s="192">
        <v>810</v>
      </c>
      <c r="BA274" s="192">
        <v>0</v>
      </c>
      <c r="BB274" s="192">
        <v>136060</v>
      </c>
      <c r="BC274" s="192">
        <v>0</v>
      </c>
      <c r="BD274" s="192">
        <v>0</v>
      </c>
      <c r="BE274" s="192">
        <v>0</v>
      </c>
      <c r="BF274" s="192">
        <v>0</v>
      </c>
      <c r="BG274" s="192">
        <v>15728</v>
      </c>
      <c r="BH274" s="192">
        <v>0</v>
      </c>
      <c r="BI274" s="192">
        <v>0</v>
      </c>
      <c r="BJ274" s="192">
        <v>0</v>
      </c>
      <c r="BK274" s="192">
        <v>0</v>
      </c>
      <c r="BL274" s="192">
        <v>0</v>
      </c>
      <c r="BM274" s="192">
        <v>65263</v>
      </c>
      <c r="BN274" s="192">
        <v>0</v>
      </c>
      <c r="BO274" s="192">
        <v>28648</v>
      </c>
      <c r="BP274" s="192">
        <v>0</v>
      </c>
      <c r="BQ274" s="192">
        <v>0</v>
      </c>
      <c r="BR274" s="192">
        <v>0</v>
      </c>
      <c r="BS274" s="192">
        <v>0</v>
      </c>
      <c r="BT274" s="192">
        <v>1052</v>
      </c>
      <c r="BU274" s="192">
        <v>0</v>
      </c>
      <c r="BV274" s="192">
        <v>0</v>
      </c>
      <c r="BW274" s="192">
        <v>0</v>
      </c>
      <c r="BX274" s="192">
        <v>0</v>
      </c>
      <c r="BY274" s="192">
        <v>9994.6299999999992</v>
      </c>
      <c r="BZ274" s="192">
        <v>0</v>
      </c>
      <c r="CA274" s="192">
        <v>0</v>
      </c>
      <c r="CB274" s="192">
        <v>0</v>
      </c>
      <c r="CC274" s="201">
        <f t="shared" si="47"/>
        <v>1206252.3799999999</v>
      </c>
    </row>
    <row r="275" spans="1:81" s="109" customFormat="1" ht="25.5" customHeight="1">
      <c r="A275" s="136" t="s">
        <v>1460</v>
      </c>
      <c r="B275" s="280" t="s">
        <v>45</v>
      </c>
      <c r="C275" s="281" t="s">
        <v>770</v>
      </c>
      <c r="D275" s="282">
        <v>52060</v>
      </c>
      <c r="E275" s="110" t="s">
        <v>771</v>
      </c>
      <c r="F275" s="283" t="s">
        <v>800</v>
      </c>
      <c r="G275" s="284" t="s">
        <v>1605</v>
      </c>
      <c r="H275" s="192">
        <v>0</v>
      </c>
      <c r="I275" s="192">
        <v>0</v>
      </c>
      <c r="J275" s="192">
        <v>0</v>
      </c>
      <c r="K275" s="192">
        <v>0</v>
      </c>
      <c r="L275" s="192">
        <v>0</v>
      </c>
      <c r="M275" s="192">
        <v>0</v>
      </c>
      <c r="N275" s="192">
        <v>0</v>
      </c>
      <c r="O275" s="192">
        <v>0</v>
      </c>
      <c r="P275" s="192">
        <v>0</v>
      </c>
      <c r="Q275" s="192">
        <v>0</v>
      </c>
      <c r="R275" s="192">
        <v>0</v>
      </c>
      <c r="S275" s="192">
        <v>0</v>
      </c>
      <c r="T275" s="192">
        <v>0</v>
      </c>
      <c r="U275" s="192">
        <v>0</v>
      </c>
      <c r="V275" s="192">
        <v>0</v>
      </c>
      <c r="W275" s="192">
        <v>0</v>
      </c>
      <c r="X275" s="192">
        <v>0</v>
      </c>
      <c r="Y275" s="192">
        <v>0</v>
      </c>
      <c r="Z275" s="192">
        <v>0</v>
      </c>
      <c r="AA275" s="192">
        <v>0</v>
      </c>
      <c r="AB275" s="192">
        <v>0</v>
      </c>
      <c r="AC275" s="192">
        <v>0</v>
      </c>
      <c r="AD275" s="192">
        <v>0</v>
      </c>
      <c r="AE275" s="192">
        <v>0</v>
      </c>
      <c r="AF275" s="192">
        <v>0</v>
      </c>
      <c r="AG275" s="192">
        <v>0</v>
      </c>
      <c r="AH275" s="192">
        <v>0</v>
      </c>
      <c r="AI275" s="192">
        <v>0</v>
      </c>
      <c r="AJ275" s="192">
        <v>0</v>
      </c>
      <c r="AK275" s="192">
        <v>0</v>
      </c>
      <c r="AL275" s="192">
        <v>0</v>
      </c>
      <c r="AM275" s="192">
        <v>0</v>
      </c>
      <c r="AN275" s="192">
        <v>0</v>
      </c>
      <c r="AO275" s="192">
        <v>0</v>
      </c>
      <c r="AP275" s="192">
        <v>0</v>
      </c>
      <c r="AQ275" s="192">
        <v>0</v>
      </c>
      <c r="AR275" s="192">
        <v>0</v>
      </c>
      <c r="AS275" s="192">
        <v>0</v>
      </c>
      <c r="AT275" s="192">
        <v>0</v>
      </c>
      <c r="AU275" s="192">
        <v>0</v>
      </c>
      <c r="AV275" s="192">
        <v>0</v>
      </c>
      <c r="AW275" s="192">
        <v>0</v>
      </c>
      <c r="AX275" s="192">
        <v>0</v>
      </c>
      <c r="AY275" s="192">
        <v>0</v>
      </c>
      <c r="AZ275" s="192">
        <v>0</v>
      </c>
      <c r="BA275" s="192">
        <v>0</v>
      </c>
      <c r="BB275" s="192">
        <v>0</v>
      </c>
      <c r="BC275" s="192">
        <v>0</v>
      </c>
      <c r="BD275" s="192">
        <v>0</v>
      </c>
      <c r="BE275" s="192">
        <v>0</v>
      </c>
      <c r="BF275" s="192">
        <v>0</v>
      </c>
      <c r="BG275" s="192">
        <v>7664</v>
      </c>
      <c r="BH275" s="192">
        <v>0</v>
      </c>
      <c r="BI275" s="192">
        <v>0</v>
      </c>
      <c r="BJ275" s="192">
        <v>0</v>
      </c>
      <c r="BK275" s="192">
        <v>0</v>
      </c>
      <c r="BL275" s="192">
        <v>0</v>
      </c>
      <c r="BM275" s="192">
        <v>0</v>
      </c>
      <c r="BN275" s="192">
        <v>0</v>
      </c>
      <c r="BO275" s="192">
        <v>0</v>
      </c>
      <c r="BP275" s="192">
        <v>0</v>
      </c>
      <c r="BQ275" s="192">
        <v>0</v>
      </c>
      <c r="BR275" s="192">
        <v>0</v>
      </c>
      <c r="BS275" s="192">
        <v>0</v>
      </c>
      <c r="BT275" s="192">
        <v>0</v>
      </c>
      <c r="BU275" s="192">
        <v>0</v>
      </c>
      <c r="BV275" s="192">
        <v>0</v>
      </c>
      <c r="BW275" s="192">
        <v>0</v>
      </c>
      <c r="BX275" s="192">
        <v>0</v>
      </c>
      <c r="BY275" s="192">
        <v>0</v>
      </c>
      <c r="BZ275" s="192">
        <v>0</v>
      </c>
      <c r="CA275" s="192">
        <v>0</v>
      </c>
      <c r="CB275" s="192">
        <v>0</v>
      </c>
      <c r="CC275" s="201">
        <f t="shared" si="47"/>
        <v>7664</v>
      </c>
    </row>
    <row r="276" spans="1:81" s="109" customFormat="1" ht="25.5" customHeight="1">
      <c r="A276" s="136" t="s">
        <v>1460</v>
      </c>
      <c r="B276" s="280" t="s">
        <v>45</v>
      </c>
      <c r="C276" s="281" t="s">
        <v>770</v>
      </c>
      <c r="D276" s="282">
        <v>52060</v>
      </c>
      <c r="E276" s="110" t="s">
        <v>771</v>
      </c>
      <c r="F276" s="283" t="s">
        <v>801</v>
      </c>
      <c r="G276" s="284" t="s">
        <v>1606</v>
      </c>
      <c r="H276" s="192">
        <v>14000</v>
      </c>
      <c r="I276" s="192">
        <v>0</v>
      </c>
      <c r="J276" s="192">
        <v>0</v>
      </c>
      <c r="K276" s="192">
        <v>0</v>
      </c>
      <c r="L276" s="192">
        <v>0</v>
      </c>
      <c r="M276" s="192">
        <v>0</v>
      </c>
      <c r="N276" s="192">
        <v>0</v>
      </c>
      <c r="O276" s="192">
        <v>0</v>
      </c>
      <c r="P276" s="192">
        <v>0</v>
      </c>
      <c r="Q276" s="192">
        <v>0</v>
      </c>
      <c r="R276" s="192">
        <v>0</v>
      </c>
      <c r="S276" s="192">
        <v>0</v>
      </c>
      <c r="T276" s="192">
        <v>0</v>
      </c>
      <c r="U276" s="192">
        <v>0</v>
      </c>
      <c r="V276" s="192">
        <v>0</v>
      </c>
      <c r="W276" s="192">
        <v>0</v>
      </c>
      <c r="X276" s="192">
        <v>0</v>
      </c>
      <c r="Y276" s="192">
        <v>0</v>
      </c>
      <c r="Z276" s="192">
        <v>0</v>
      </c>
      <c r="AA276" s="192">
        <v>0</v>
      </c>
      <c r="AB276" s="192">
        <v>0</v>
      </c>
      <c r="AC276" s="192">
        <v>0</v>
      </c>
      <c r="AD276" s="192">
        <v>0</v>
      </c>
      <c r="AE276" s="192">
        <v>0</v>
      </c>
      <c r="AF276" s="192">
        <v>0</v>
      </c>
      <c r="AG276" s="192">
        <v>0</v>
      </c>
      <c r="AH276" s="192">
        <v>0</v>
      </c>
      <c r="AI276" s="192">
        <v>0</v>
      </c>
      <c r="AJ276" s="192">
        <v>0</v>
      </c>
      <c r="AK276" s="192">
        <v>0</v>
      </c>
      <c r="AL276" s="192">
        <v>0</v>
      </c>
      <c r="AM276" s="192">
        <v>0</v>
      </c>
      <c r="AN276" s="192">
        <v>0</v>
      </c>
      <c r="AO276" s="192">
        <v>0</v>
      </c>
      <c r="AP276" s="192">
        <v>0</v>
      </c>
      <c r="AQ276" s="192">
        <v>0</v>
      </c>
      <c r="AR276" s="192">
        <v>0</v>
      </c>
      <c r="AS276" s="192">
        <v>0</v>
      </c>
      <c r="AT276" s="192">
        <v>0</v>
      </c>
      <c r="AU276" s="192">
        <v>0</v>
      </c>
      <c r="AV276" s="192">
        <v>0</v>
      </c>
      <c r="AW276" s="192">
        <v>0</v>
      </c>
      <c r="AX276" s="192">
        <v>0</v>
      </c>
      <c r="AY276" s="192">
        <v>0</v>
      </c>
      <c r="AZ276" s="192">
        <v>0</v>
      </c>
      <c r="BA276" s="192">
        <v>0</v>
      </c>
      <c r="BB276" s="192">
        <v>0</v>
      </c>
      <c r="BC276" s="192">
        <v>0</v>
      </c>
      <c r="BD276" s="192">
        <v>0</v>
      </c>
      <c r="BE276" s="192">
        <v>0</v>
      </c>
      <c r="BF276" s="192">
        <v>0</v>
      </c>
      <c r="BG276" s="192">
        <v>0</v>
      </c>
      <c r="BH276" s="192">
        <v>0</v>
      </c>
      <c r="BI276" s="192">
        <v>0</v>
      </c>
      <c r="BJ276" s="192">
        <v>0</v>
      </c>
      <c r="BK276" s="192">
        <v>0</v>
      </c>
      <c r="BL276" s="192">
        <v>0</v>
      </c>
      <c r="BM276" s="192">
        <v>0</v>
      </c>
      <c r="BN276" s="192">
        <v>0</v>
      </c>
      <c r="BO276" s="192">
        <v>0</v>
      </c>
      <c r="BP276" s="192">
        <v>0</v>
      </c>
      <c r="BQ276" s="192">
        <v>0</v>
      </c>
      <c r="BR276" s="192">
        <v>0</v>
      </c>
      <c r="BS276" s="192">
        <v>0</v>
      </c>
      <c r="BT276" s="192">
        <v>0</v>
      </c>
      <c r="BU276" s="192">
        <v>0</v>
      </c>
      <c r="BV276" s="192">
        <v>0</v>
      </c>
      <c r="BW276" s="192">
        <v>0</v>
      </c>
      <c r="BX276" s="192">
        <v>0</v>
      </c>
      <c r="BY276" s="192">
        <v>0</v>
      </c>
      <c r="BZ276" s="192">
        <v>0</v>
      </c>
      <c r="CA276" s="192">
        <v>0</v>
      </c>
      <c r="CB276" s="192">
        <v>0</v>
      </c>
      <c r="CC276" s="201">
        <f t="shared" si="47"/>
        <v>14000</v>
      </c>
    </row>
    <row r="277" spans="1:81" s="109" customFormat="1" ht="25.5" customHeight="1">
      <c r="A277" s="136" t="s">
        <v>1460</v>
      </c>
      <c r="B277" s="280" t="s">
        <v>45</v>
      </c>
      <c r="C277" s="281" t="s">
        <v>770</v>
      </c>
      <c r="D277" s="282">
        <v>52060</v>
      </c>
      <c r="E277" s="110" t="s">
        <v>771</v>
      </c>
      <c r="F277" s="283" t="s">
        <v>802</v>
      </c>
      <c r="G277" s="284" t="s">
        <v>1607</v>
      </c>
      <c r="H277" s="192">
        <v>0</v>
      </c>
      <c r="I277" s="171">
        <v>0</v>
      </c>
      <c r="J277" s="171">
        <v>0</v>
      </c>
      <c r="K277" s="171">
        <v>0</v>
      </c>
      <c r="L277" s="171">
        <v>0</v>
      </c>
      <c r="M277" s="171">
        <v>0</v>
      </c>
      <c r="N277" s="171">
        <v>6256</v>
      </c>
      <c r="O277" s="171">
        <v>0</v>
      </c>
      <c r="P277" s="171">
        <v>0</v>
      </c>
      <c r="Q277" s="171">
        <v>0</v>
      </c>
      <c r="R277" s="171">
        <v>0</v>
      </c>
      <c r="S277" s="171">
        <v>0</v>
      </c>
      <c r="T277" s="171">
        <v>0</v>
      </c>
      <c r="U277" s="171">
        <v>0</v>
      </c>
      <c r="V277" s="171">
        <v>0</v>
      </c>
      <c r="W277" s="171">
        <v>0</v>
      </c>
      <c r="X277" s="171">
        <v>0</v>
      </c>
      <c r="Y277" s="171">
        <v>0</v>
      </c>
      <c r="Z277" s="171">
        <v>0</v>
      </c>
      <c r="AA277" s="171">
        <v>0</v>
      </c>
      <c r="AB277" s="171">
        <v>0</v>
      </c>
      <c r="AC277" s="171">
        <v>0</v>
      </c>
      <c r="AD277" s="171">
        <v>0</v>
      </c>
      <c r="AE277" s="171">
        <v>0</v>
      </c>
      <c r="AF277" s="171">
        <v>0</v>
      </c>
      <c r="AG277" s="171">
        <v>0</v>
      </c>
      <c r="AH277" s="171">
        <v>0</v>
      </c>
      <c r="AI277" s="171">
        <v>5331</v>
      </c>
      <c r="AJ277" s="171">
        <v>0</v>
      </c>
      <c r="AK277" s="171">
        <v>0</v>
      </c>
      <c r="AL277" s="171">
        <v>0</v>
      </c>
      <c r="AM277" s="171">
        <v>0</v>
      </c>
      <c r="AN277" s="171">
        <v>0</v>
      </c>
      <c r="AO277" s="171">
        <v>0</v>
      </c>
      <c r="AP277" s="171">
        <v>0</v>
      </c>
      <c r="AQ277" s="171">
        <v>0</v>
      </c>
      <c r="AR277" s="171">
        <v>0</v>
      </c>
      <c r="AS277" s="171">
        <v>0</v>
      </c>
      <c r="AT277" s="171">
        <v>0</v>
      </c>
      <c r="AU277" s="171">
        <v>0</v>
      </c>
      <c r="AV277" s="171">
        <v>0</v>
      </c>
      <c r="AW277" s="171">
        <v>0</v>
      </c>
      <c r="AX277" s="171">
        <v>0</v>
      </c>
      <c r="AY277" s="171">
        <v>0</v>
      </c>
      <c r="AZ277" s="171">
        <v>0</v>
      </c>
      <c r="BA277" s="171">
        <v>0</v>
      </c>
      <c r="BB277" s="171">
        <v>0</v>
      </c>
      <c r="BC277" s="171">
        <v>0</v>
      </c>
      <c r="BD277" s="171">
        <v>0</v>
      </c>
      <c r="BE277" s="171">
        <v>0</v>
      </c>
      <c r="BF277" s="171">
        <v>0</v>
      </c>
      <c r="BG277" s="171">
        <v>0</v>
      </c>
      <c r="BH277" s="171">
        <v>0</v>
      </c>
      <c r="BI277" s="171">
        <v>0</v>
      </c>
      <c r="BJ277" s="171">
        <v>0</v>
      </c>
      <c r="BK277" s="171">
        <v>0</v>
      </c>
      <c r="BL277" s="171">
        <v>0</v>
      </c>
      <c r="BM277" s="171">
        <v>0</v>
      </c>
      <c r="BN277" s="171">
        <v>0</v>
      </c>
      <c r="BO277" s="171">
        <v>0</v>
      </c>
      <c r="BP277" s="171">
        <v>0</v>
      </c>
      <c r="BQ277" s="171">
        <v>0</v>
      </c>
      <c r="BR277" s="171">
        <v>0</v>
      </c>
      <c r="BS277" s="171">
        <v>0</v>
      </c>
      <c r="BT277" s="171">
        <v>0</v>
      </c>
      <c r="BU277" s="171">
        <v>0</v>
      </c>
      <c r="BV277" s="171">
        <v>0</v>
      </c>
      <c r="BW277" s="171">
        <v>0</v>
      </c>
      <c r="BX277" s="171">
        <v>0</v>
      </c>
      <c r="BY277" s="171">
        <v>0</v>
      </c>
      <c r="BZ277" s="171">
        <v>0</v>
      </c>
      <c r="CA277" s="171">
        <v>0</v>
      </c>
      <c r="CB277" s="171">
        <v>0</v>
      </c>
      <c r="CC277" s="201">
        <f t="shared" si="47"/>
        <v>11587</v>
      </c>
    </row>
    <row r="278" spans="1:81" s="109" customFormat="1" ht="25.5" customHeight="1">
      <c r="A278" s="136" t="s">
        <v>1462</v>
      </c>
      <c r="B278" s="280" t="s">
        <v>45</v>
      </c>
      <c r="C278" s="281" t="s">
        <v>770</v>
      </c>
      <c r="D278" s="282">
        <v>52060</v>
      </c>
      <c r="E278" s="110" t="s">
        <v>771</v>
      </c>
      <c r="F278" s="283" t="s">
        <v>803</v>
      </c>
      <c r="G278" s="284" t="s">
        <v>1608</v>
      </c>
      <c r="H278" s="192">
        <v>0</v>
      </c>
      <c r="I278" s="171">
        <v>0</v>
      </c>
      <c r="J278" s="171">
        <v>0</v>
      </c>
      <c r="K278" s="171">
        <v>0</v>
      </c>
      <c r="L278" s="171">
        <v>0</v>
      </c>
      <c r="M278" s="171">
        <v>0</v>
      </c>
      <c r="N278" s="171">
        <v>0</v>
      </c>
      <c r="O278" s="171">
        <v>0</v>
      </c>
      <c r="P278" s="171">
        <v>160000</v>
      </c>
      <c r="Q278" s="171">
        <v>0</v>
      </c>
      <c r="R278" s="171">
        <v>120000</v>
      </c>
      <c r="S278" s="171">
        <v>0</v>
      </c>
      <c r="T278" s="171">
        <v>0</v>
      </c>
      <c r="U278" s="171">
        <v>0</v>
      </c>
      <c r="V278" s="171">
        <v>0</v>
      </c>
      <c r="W278" s="171">
        <v>0</v>
      </c>
      <c r="X278" s="171">
        <v>0</v>
      </c>
      <c r="Y278" s="171">
        <v>0</v>
      </c>
      <c r="Z278" s="171">
        <v>0</v>
      </c>
      <c r="AA278" s="171">
        <v>0</v>
      </c>
      <c r="AB278" s="171">
        <v>160000</v>
      </c>
      <c r="AC278" s="171">
        <v>0</v>
      </c>
      <c r="AD278" s="171">
        <v>40000</v>
      </c>
      <c r="AE278" s="171">
        <v>240000</v>
      </c>
      <c r="AF278" s="171">
        <v>0</v>
      </c>
      <c r="AG278" s="171">
        <v>0</v>
      </c>
      <c r="AH278" s="171">
        <v>400000</v>
      </c>
      <c r="AI278" s="171">
        <v>1600000</v>
      </c>
      <c r="AJ278" s="171">
        <v>80000</v>
      </c>
      <c r="AK278" s="171">
        <v>0</v>
      </c>
      <c r="AL278" s="171">
        <v>0</v>
      </c>
      <c r="AM278" s="171">
        <v>0</v>
      </c>
      <c r="AN278" s="171">
        <v>0</v>
      </c>
      <c r="AO278" s="171">
        <v>0</v>
      </c>
      <c r="AP278" s="171">
        <v>0</v>
      </c>
      <c r="AQ278" s="171">
        <v>0</v>
      </c>
      <c r="AR278" s="171">
        <v>0</v>
      </c>
      <c r="AS278" s="171">
        <v>0</v>
      </c>
      <c r="AT278" s="171">
        <v>0</v>
      </c>
      <c r="AU278" s="171">
        <v>0</v>
      </c>
      <c r="AV278" s="171">
        <v>0</v>
      </c>
      <c r="AW278" s="171">
        <v>0</v>
      </c>
      <c r="AX278" s="171">
        <v>0</v>
      </c>
      <c r="AY278" s="171">
        <v>0</v>
      </c>
      <c r="AZ278" s="171">
        <v>0</v>
      </c>
      <c r="BA278" s="171">
        <v>0</v>
      </c>
      <c r="BB278" s="171">
        <v>0</v>
      </c>
      <c r="BC278" s="171">
        <v>470000</v>
      </c>
      <c r="BD278" s="171">
        <v>0</v>
      </c>
      <c r="BE278" s="171">
        <v>0</v>
      </c>
      <c r="BF278" s="171">
        <v>0</v>
      </c>
      <c r="BG278" s="171">
        <v>60000</v>
      </c>
      <c r="BH278" s="171">
        <v>0</v>
      </c>
      <c r="BI278" s="171">
        <v>0</v>
      </c>
      <c r="BJ278" s="171">
        <v>0</v>
      </c>
      <c r="BK278" s="171">
        <v>0</v>
      </c>
      <c r="BL278" s="171">
        <v>80000</v>
      </c>
      <c r="BM278" s="171">
        <v>0</v>
      </c>
      <c r="BN278" s="171">
        <v>240000</v>
      </c>
      <c r="BO278" s="171">
        <v>120000</v>
      </c>
      <c r="BP278" s="171">
        <v>0</v>
      </c>
      <c r="BQ278" s="171">
        <v>0</v>
      </c>
      <c r="BR278" s="171">
        <v>0</v>
      </c>
      <c r="BS278" s="171">
        <v>0</v>
      </c>
      <c r="BT278" s="171">
        <v>0</v>
      </c>
      <c r="BU278" s="171">
        <v>0</v>
      </c>
      <c r="BV278" s="171">
        <v>0</v>
      </c>
      <c r="BW278" s="171">
        <v>160000</v>
      </c>
      <c r="BX278" s="171">
        <v>0</v>
      </c>
      <c r="BY278" s="171">
        <v>0</v>
      </c>
      <c r="BZ278" s="171">
        <v>0</v>
      </c>
      <c r="CA278" s="171">
        <v>0</v>
      </c>
      <c r="CB278" s="171">
        <v>0</v>
      </c>
      <c r="CC278" s="201">
        <f t="shared" si="47"/>
        <v>3930000</v>
      </c>
    </row>
    <row r="279" spans="1:81" s="109" customFormat="1" ht="25.5" customHeight="1">
      <c r="A279" s="136" t="s">
        <v>1462</v>
      </c>
      <c r="B279" s="280" t="s">
        <v>45</v>
      </c>
      <c r="C279" s="281" t="s">
        <v>770</v>
      </c>
      <c r="D279" s="282">
        <v>52060</v>
      </c>
      <c r="E279" s="110" t="s">
        <v>771</v>
      </c>
      <c r="F279" s="283" t="s">
        <v>804</v>
      </c>
      <c r="G279" s="284" t="s">
        <v>1506</v>
      </c>
      <c r="H279" s="192">
        <v>0</v>
      </c>
      <c r="I279" s="171">
        <v>6600</v>
      </c>
      <c r="J279" s="171">
        <v>0</v>
      </c>
      <c r="K279" s="171">
        <v>0</v>
      </c>
      <c r="L279" s="171">
        <v>0</v>
      </c>
      <c r="M279" s="171">
        <v>0</v>
      </c>
      <c r="N279" s="171">
        <v>0</v>
      </c>
      <c r="O279" s="171">
        <v>60000</v>
      </c>
      <c r="P279" s="171">
        <v>0</v>
      </c>
      <c r="Q279" s="171">
        <v>0</v>
      </c>
      <c r="R279" s="171">
        <v>0</v>
      </c>
      <c r="S279" s="171">
        <v>0</v>
      </c>
      <c r="T279" s="171">
        <v>0</v>
      </c>
      <c r="U279" s="171">
        <v>60000</v>
      </c>
      <c r="V279" s="171">
        <v>0</v>
      </c>
      <c r="W279" s="171">
        <v>3180</v>
      </c>
      <c r="X279" s="171">
        <v>0</v>
      </c>
      <c r="Y279" s="171">
        <v>0</v>
      </c>
      <c r="Z279" s="171">
        <v>77200</v>
      </c>
      <c r="AA279" s="171">
        <v>0</v>
      </c>
      <c r="AB279" s="171">
        <v>0</v>
      </c>
      <c r="AC279" s="171">
        <v>0</v>
      </c>
      <c r="AD279" s="171">
        <v>0</v>
      </c>
      <c r="AE279" s="171">
        <v>0</v>
      </c>
      <c r="AF279" s="171">
        <v>0</v>
      </c>
      <c r="AG279" s="171">
        <v>0</v>
      </c>
      <c r="AH279" s="171">
        <v>0</v>
      </c>
      <c r="AI279" s="171">
        <v>0</v>
      </c>
      <c r="AJ279" s="171">
        <v>0</v>
      </c>
      <c r="AK279" s="171">
        <v>0</v>
      </c>
      <c r="AL279" s="171">
        <v>0</v>
      </c>
      <c r="AM279" s="171">
        <v>0</v>
      </c>
      <c r="AN279" s="171">
        <v>0</v>
      </c>
      <c r="AO279" s="171">
        <v>0</v>
      </c>
      <c r="AP279" s="171">
        <v>0</v>
      </c>
      <c r="AQ279" s="171">
        <v>0</v>
      </c>
      <c r="AR279" s="171">
        <v>0</v>
      </c>
      <c r="AS279" s="171">
        <v>0</v>
      </c>
      <c r="AT279" s="171">
        <v>0</v>
      </c>
      <c r="AU279" s="171">
        <v>16085</v>
      </c>
      <c r="AV279" s="171">
        <v>3565</v>
      </c>
      <c r="AW279" s="171">
        <v>3065</v>
      </c>
      <c r="AX279" s="171">
        <v>6150</v>
      </c>
      <c r="AY279" s="171">
        <v>0</v>
      </c>
      <c r="AZ279" s="171">
        <v>0</v>
      </c>
      <c r="BA279" s="171">
        <v>0</v>
      </c>
      <c r="BB279" s="171">
        <v>0</v>
      </c>
      <c r="BC279" s="171">
        <v>0</v>
      </c>
      <c r="BD279" s="171">
        <v>0</v>
      </c>
      <c r="BE279" s="171">
        <v>0</v>
      </c>
      <c r="BF279" s="171">
        <v>0</v>
      </c>
      <c r="BG279" s="171">
        <v>0</v>
      </c>
      <c r="BH279" s="171">
        <v>0</v>
      </c>
      <c r="BI279" s="171">
        <v>30128</v>
      </c>
      <c r="BJ279" s="171">
        <v>0</v>
      </c>
      <c r="BK279" s="171">
        <v>0</v>
      </c>
      <c r="BL279" s="171">
        <v>0</v>
      </c>
      <c r="BM279" s="171">
        <v>0</v>
      </c>
      <c r="BN279" s="171">
        <v>17400</v>
      </c>
      <c r="BO279" s="171">
        <v>0</v>
      </c>
      <c r="BP279" s="171">
        <v>0</v>
      </c>
      <c r="BQ279" s="171">
        <v>0</v>
      </c>
      <c r="BR279" s="171">
        <v>0</v>
      </c>
      <c r="BS279" s="171">
        <v>0</v>
      </c>
      <c r="BT279" s="171">
        <v>0</v>
      </c>
      <c r="BU279" s="171">
        <v>0</v>
      </c>
      <c r="BV279" s="171">
        <v>0</v>
      </c>
      <c r="BW279" s="171">
        <v>0</v>
      </c>
      <c r="BX279" s="171">
        <v>0</v>
      </c>
      <c r="BY279" s="171">
        <v>0</v>
      </c>
      <c r="BZ279" s="171">
        <v>0</v>
      </c>
      <c r="CA279" s="171">
        <v>0</v>
      </c>
      <c r="CB279" s="171">
        <v>0</v>
      </c>
      <c r="CC279" s="201">
        <f t="shared" si="47"/>
        <v>283373</v>
      </c>
    </row>
    <row r="280" spans="1:81" s="109" customFormat="1" ht="25.5" customHeight="1">
      <c r="A280" s="136" t="s">
        <v>1462</v>
      </c>
      <c r="B280" s="280" t="s">
        <v>45</v>
      </c>
      <c r="C280" s="281" t="s">
        <v>770</v>
      </c>
      <c r="D280" s="282">
        <v>52060</v>
      </c>
      <c r="E280" s="110" t="s">
        <v>771</v>
      </c>
      <c r="F280" s="283" t="s">
        <v>1428</v>
      </c>
      <c r="G280" s="284" t="s">
        <v>1609</v>
      </c>
      <c r="H280" s="192">
        <v>1172522.56</v>
      </c>
      <c r="I280" s="171">
        <v>263460</v>
      </c>
      <c r="J280" s="171">
        <v>337494</v>
      </c>
      <c r="K280" s="171">
        <v>129527</v>
      </c>
      <c r="L280" s="171">
        <v>154799.48000000001</v>
      </c>
      <c r="M280" s="171">
        <v>79214.8</v>
      </c>
      <c r="N280" s="171">
        <v>1223081</v>
      </c>
      <c r="O280" s="171">
        <v>330064.84000000003</v>
      </c>
      <c r="P280" s="171">
        <v>51266.76</v>
      </c>
      <c r="Q280" s="171">
        <v>1018411.32</v>
      </c>
      <c r="R280" s="171">
        <v>64324</v>
      </c>
      <c r="S280" s="171">
        <v>118052</v>
      </c>
      <c r="T280" s="171">
        <v>40399</v>
      </c>
      <c r="U280" s="171">
        <v>114165</v>
      </c>
      <c r="V280" s="171">
        <v>59000</v>
      </c>
      <c r="W280" s="171">
        <v>38362.699999999997</v>
      </c>
      <c r="X280" s="171">
        <v>0</v>
      </c>
      <c r="Y280" s="171">
        <v>43700</v>
      </c>
      <c r="Z280" s="171">
        <v>434916</v>
      </c>
      <c r="AA280" s="171">
        <v>196985</v>
      </c>
      <c r="AB280" s="171">
        <v>189880</v>
      </c>
      <c r="AC280" s="171">
        <v>14000</v>
      </c>
      <c r="AD280" s="171">
        <v>22334</v>
      </c>
      <c r="AE280" s="171">
        <v>225100</v>
      </c>
      <c r="AF280" s="171">
        <v>0</v>
      </c>
      <c r="AG280" s="171">
        <v>0</v>
      </c>
      <c r="AH280" s="171">
        <v>18000</v>
      </c>
      <c r="AI280" s="171">
        <v>2977228.1</v>
      </c>
      <c r="AJ280" s="171">
        <v>290984</v>
      </c>
      <c r="AK280" s="171">
        <v>34084</v>
      </c>
      <c r="AL280" s="171">
        <v>145406</v>
      </c>
      <c r="AM280" s="171">
        <v>97654</v>
      </c>
      <c r="AN280" s="171">
        <v>1464173.43</v>
      </c>
      <c r="AO280" s="171">
        <v>135336</v>
      </c>
      <c r="AP280" s="171">
        <v>324397</v>
      </c>
      <c r="AQ280" s="171">
        <v>93716.36</v>
      </c>
      <c r="AR280" s="171">
        <v>91129</v>
      </c>
      <c r="AS280" s="171">
        <v>100800</v>
      </c>
      <c r="AT280" s="171">
        <v>39676</v>
      </c>
      <c r="AU280" s="171">
        <v>681864.35</v>
      </c>
      <c r="AV280" s="171">
        <v>113770</v>
      </c>
      <c r="AW280" s="171">
        <v>151396.85</v>
      </c>
      <c r="AX280" s="171">
        <v>61536</v>
      </c>
      <c r="AY280" s="171">
        <v>67836.399999999994</v>
      </c>
      <c r="AZ280" s="171">
        <v>39445</v>
      </c>
      <c r="BA280" s="171">
        <v>36236.14</v>
      </c>
      <c r="BB280" s="171">
        <v>1469889.79</v>
      </c>
      <c r="BC280" s="171">
        <v>35000</v>
      </c>
      <c r="BD280" s="171">
        <v>83300</v>
      </c>
      <c r="BE280" s="171">
        <v>110804</v>
      </c>
      <c r="BF280" s="171">
        <v>512606</v>
      </c>
      <c r="BG280" s="171">
        <v>109714</v>
      </c>
      <c r="BH280" s="171">
        <v>113930</v>
      </c>
      <c r="BI280" s="171">
        <v>114200</v>
      </c>
      <c r="BJ280" s="171">
        <v>83828</v>
      </c>
      <c r="BK280" s="171">
        <v>0</v>
      </c>
      <c r="BL280" s="171">
        <v>12000</v>
      </c>
      <c r="BM280" s="171">
        <v>876294.9</v>
      </c>
      <c r="BN280" s="171">
        <v>237450</v>
      </c>
      <c r="BO280" s="171">
        <v>61310</v>
      </c>
      <c r="BP280" s="171">
        <v>31892</v>
      </c>
      <c r="BQ280" s="171">
        <v>37506</v>
      </c>
      <c r="BR280" s="171">
        <v>128309</v>
      </c>
      <c r="BS280" s="171">
        <v>17320</v>
      </c>
      <c r="BT280" s="171">
        <v>1075261.29</v>
      </c>
      <c r="BU280" s="171">
        <v>40034.730000000003</v>
      </c>
      <c r="BV280" s="171">
        <v>58149.440000000002</v>
      </c>
      <c r="BW280" s="171">
        <v>0</v>
      </c>
      <c r="BX280" s="171">
        <v>48000</v>
      </c>
      <c r="BY280" s="171">
        <v>354036.96</v>
      </c>
      <c r="BZ280" s="171">
        <v>209352.88</v>
      </c>
      <c r="CA280" s="171">
        <v>134042</v>
      </c>
      <c r="CB280" s="171">
        <v>119318</v>
      </c>
      <c r="CC280" s="201">
        <f t="shared" si="47"/>
        <v>19359277.079999998</v>
      </c>
    </row>
    <row r="281" spans="1:81" s="109" customFormat="1" ht="25.5" customHeight="1">
      <c r="A281" s="136" t="s">
        <v>1462</v>
      </c>
      <c r="B281" s="280" t="s">
        <v>45</v>
      </c>
      <c r="C281" s="281" t="s">
        <v>770</v>
      </c>
      <c r="D281" s="282">
        <v>52060</v>
      </c>
      <c r="E281" s="110" t="s">
        <v>771</v>
      </c>
      <c r="F281" s="283" t="s">
        <v>805</v>
      </c>
      <c r="G281" s="284" t="s">
        <v>1610</v>
      </c>
      <c r="H281" s="192">
        <v>0</v>
      </c>
      <c r="I281" s="171">
        <v>0</v>
      </c>
      <c r="J281" s="171">
        <v>0</v>
      </c>
      <c r="K281" s="171">
        <v>0</v>
      </c>
      <c r="L281" s="171">
        <v>0</v>
      </c>
      <c r="M281" s="171">
        <v>0</v>
      </c>
      <c r="N281" s="171">
        <v>0</v>
      </c>
      <c r="O281" s="171">
        <v>0</v>
      </c>
      <c r="P281" s="171">
        <v>0</v>
      </c>
      <c r="Q281" s="171">
        <v>0</v>
      </c>
      <c r="R281" s="171">
        <v>0</v>
      </c>
      <c r="S281" s="171">
        <v>0</v>
      </c>
      <c r="T281" s="171">
        <v>0</v>
      </c>
      <c r="U281" s="171">
        <v>0</v>
      </c>
      <c r="V281" s="171">
        <v>0</v>
      </c>
      <c r="W281" s="171">
        <v>0</v>
      </c>
      <c r="X281" s="171">
        <v>0</v>
      </c>
      <c r="Y281" s="171">
        <v>0</v>
      </c>
      <c r="Z281" s="171">
        <v>0</v>
      </c>
      <c r="AA281" s="171">
        <v>0</v>
      </c>
      <c r="AB281" s="171">
        <v>0</v>
      </c>
      <c r="AC281" s="171">
        <v>0</v>
      </c>
      <c r="AD281" s="171">
        <v>0</v>
      </c>
      <c r="AE281" s="171">
        <v>0</v>
      </c>
      <c r="AF281" s="171">
        <v>0</v>
      </c>
      <c r="AG281" s="171">
        <v>0</v>
      </c>
      <c r="AH281" s="171">
        <v>0</v>
      </c>
      <c r="AI281" s="171">
        <v>0</v>
      </c>
      <c r="AJ281" s="171">
        <v>0</v>
      </c>
      <c r="AK281" s="171">
        <v>0</v>
      </c>
      <c r="AL281" s="171">
        <v>0</v>
      </c>
      <c r="AM281" s="171">
        <v>0</v>
      </c>
      <c r="AN281" s="171">
        <v>0</v>
      </c>
      <c r="AO281" s="171">
        <v>0</v>
      </c>
      <c r="AP281" s="171">
        <v>0</v>
      </c>
      <c r="AQ281" s="171">
        <v>0</v>
      </c>
      <c r="AR281" s="171">
        <v>0</v>
      </c>
      <c r="AS281" s="171">
        <v>0</v>
      </c>
      <c r="AT281" s="171">
        <v>0</v>
      </c>
      <c r="AU281" s="171">
        <v>0</v>
      </c>
      <c r="AV281" s="171">
        <v>0</v>
      </c>
      <c r="AW281" s="171">
        <v>0</v>
      </c>
      <c r="AX281" s="171">
        <v>0</v>
      </c>
      <c r="AY281" s="171">
        <v>3315</v>
      </c>
      <c r="AZ281" s="171">
        <v>0</v>
      </c>
      <c r="BA281" s="171">
        <v>0</v>
      </c>
      <c r="BB281" s="171">
        <v>0</v>
      </c>
      <c r="BC281" s="171">
        <v>0</v>
      </c>
      <c r="BD281" s="171">
        <v>0</v>
      </c>
      <c r="BE281" s="171">
        <v>0</v>
      </c>
      <c r="BF281" s="171">
        <v>0</v>
      </c>
      <c r="BG281" s="171">
        <v>0</v>
      </c>
      <c r="BH281" s="171">
        <v>0</v>
      </c>
      <c r="BI281" s="171">
        <v>0</v>
      </c>
      <c r="BJ281" s="171">
        <v>0</v>
      </c>
      <c r="BK281" s="171">
        <v>0</v>
      </c>
      <c r="BL281" s="171">
        <v>0</v>
      </c>
      <c r="BM281" s="171">
        <v>0</v>
      </c>
      <c r="BN281" s="171">
        <v>0</v>
      </c>
      <c r="BO281" s="171">
        <v>0</v>
      </c>
      <c r="BP281" s="171">
        <v>0</v>
      </c>
      <c r="BQ281" s="171">
        <v>0</v>
      </c>
      <c r="BR281" s="171">
        <v>0</v>
      </c>
      <c r="BS281" s="171">
        <v>0</v>
      </c>
      <c r="BT281" s="171">
        <v>0</v>
      </c>
      <c r="BU281" s="171">
        <v>0</v>
      </c>
      <c r="BV281" s="171">
        <v>0</v>
      </c>
      <c r="BW281" s="171">
        <v>0</v>
      </c>
      <c r="BX281" s="171">
        <v>0</v>
      </c>
      <c r="BY281" s="171">
        <v>0</v>
      </c>
      <c r="BZ281" s="171">
        <v>0</v>
      </c>
      <c r="CA281" s="171">
        <v>0</v>
      </c>
      <c r="CB281" s="171">
        <v>0</v>
      </c>
      <c r="CC281" s="201">
        <f t="shared" si="47"/>
        <v>3315</v>
      </c>
    </row>
    <row r="282" spans="1:81" s="109" customFormat="1" ht="25.5" customHeight="1">
      <c r="A282" s="136" t="s">
        <v>1462</v>
      </c>
      <c r="B282" s="280" t="s">
        <v>45</v>
      </c>
      <c r="C282" s="281" t="s">
        <v>770</v>
      </c>
      <c r="D282" s="282">
        <v>52060</v>
      </c>
      <c r="E282" s="110" t="s">
        <v>771</v>
      </c>
      <c r="F282" s="283" t="s">
        <v>1429</v>
      </c>
      <c r="G282" s="284" t="s">
        <v>1611</v>
      </c>
      <c r="H282" s="192">
        <v>0</v>
      </c>
      <c r="I282" s="171">
        <v>23200</v>
      </c>
      <c r="J282" s="171">
        <v>13064</v>
      </c>
      <c r="K282" s="171">
        <v>1625</v>
      </c>
      <c r="L282" s="171">
        <v>0</v>
      </c>
      <c r="M282" s="171">
        <v>0</v>
      </c>
      <c r="N282" s="171">
        <v>0</v>
      </c>
      <c r="O282" s="171">
        <v>0</v>
      </c>
      <c r="P282" s="171">
        <v>0</v>
      </c>
      <c r="Q282" s="171">
        <v>0</v>
      </c>
      <c r="R282" s="171">
        <v>0</v>
      </c>
      <c r="S282" s="171">
        <v>0</v>
      </c>
      <c r="T282" s="171">
        <v>0</v>
      </c>
      <c r="U282" s="171">
        <v>0</v>
      </c>
      <c r="V282" s="171">
        <v>0</v>
      </c>
      <c r="W282" s="171">
        <v>1440</v>
      </c>
      <c r="X282" s="171">
        <v>0</v>
      </c>
      <c r="Y282" s="171">
        <v>0</v>
      </c>
      <c r="Z282" s="171">
        <v>504276</v>
      </c>
      <c r="AA282" s="171">
        <v>3000</v>
      </c>
      <c r="AB282" s="171">
        <v>0</v>
      </c>
      <c r="AC282" s="171">
        <v>0</v>
      </c>
      <c r="AD282" s="171">
        <v>0</v>
      </c>
      <c r="AE282" s="171">
        <v>0</v>
      </c>
      <c r="AF282" s="171">
        <v>0</v>
      </c>
      <c r="AG282" s="171">
        <v>0</v>
      </c>
      <c r="AH282" s="171">
        <v>0</v>
      </c>
      <c r="AI282" s="171">
        <v>0</v>
      </c>
      <c r="AJ282" s="171">
        <v>0</v>
      </c>
      <c r="AK282" s="171">
        <v>0</v>
      </c>
      <c r="AL282" s="171">
        <v>0</v>
      </c>
      <c r="AM282" s="171">
        <v>0</v>
      </c>
      <c r="AN282" s="171">
        <v>0</v>
      </c>
      <c r="AO282" s="171">
        <v>0</v>
      </c>
      <c r="AP282" s="171">
        <v>0</v>
      </c>
      <c r="AQ282" s="171">
        <v>0</v>
      </c>
      <c r="AR282" s="171">
        <v>0</v>
      </c>
      <c r="AS282" s="171">
        <v>0</v>
      </c>
      <c r="AT282" s="171">
        <v>0</v>
      </c>
      <c r="AU282" s="171">
        <v>0</v>
      </c>
      <c r="AV282" s="171">
        <v>0</v>
      </c>
      <c r="AW282" s="171">
        <v>0</v>
      </c>
      <c r="AX282" s="171">
        <v>65000</v>
      </c>
      <c r="AY282" s="171">
        <v>0</v>
      </c>
      <c r="AZ282" s="171">
        <v>0</v>
      </c>
      <c r="BA282" s="171">
        <v>0</v>
      </c>
      <c r="BB282" s="171">
        <v>0</v>
      </c>
      <c r="BC282" s="171">
        <v>25400</v>
      </c>
      <c r="BD282" s="171">
        <v>0</v>
      </c>
      <c r="BE282" s="171">
        <v>0</v>
      </c>
      <c r="BF282" s="171">
        <v>0</v>
      </c>
      <c r="BG282" s="171">
        <v>0</v>
      </c>
      <c r="BH282" s="171">
        <v>0</v>
      </c>
      <c r="BI282" s="171">
        <v>0</v>
      </c>
      <c r="BJ282" s="171">
        <v>0</v>
      </c>
      <c r="BK282" s="171">
        <v>0</v>
      </c>
      <c r="BL282" s="171">
        <v>0</v>
      </c>
      <c r="BM282" s="171">
        <v>0</v>
      </c>
      <c r="BN282" s="171">
        <v>10780</v>
      </c>
      <c r="BO282" s="171">
        <v>0</v>
      </c>
      <c r="BP282" s="171">
        <v>0</v>
      </c>
      <c r="BQ282" s="171">
        <v>0</v>
      </c>
      <c r="BR282" s="171">
        <v>0</v>
      </c>
      <c r="BS282" s="171">
        <v>0</v>
      </c>
      <c r="BT282" s="171">
        <v>0</v>
      </c>
      <c r="BU282" s="171">
        <v>0</v>
      </c>
      <c r="BV282" s="171">
        <v>0</v>
      </c>
      <c r="BW282" s="171">
        <v>0</v>
      </c>
      <c r="BX282" s="171">
        <v>0</v>
      </c>
      <c r="BY282" s="171">
        <v>0</v>
      </c>
      <c r="BZ282" s="171">
        <v>0</v>
      </c>
      <c r="CA282" s="171">
        <v>2462</v>
      </c>
      <c r="CB282" s="171">
        <v>0</v>
      </c>
      <c r="CC282" s="201">
        <f t="shared" si="47"/>
        <v>650247</v>
      </c>
    </row>
    <row r="283" spans="1:81" s="299" customFormat="1" ht="25.5" customHeight="1">
      <c r="A283" s="298"/>
      <c r="B283" s="521" t="s">
        <v>806</v>
      </c>
      <c r="C283" s="522"/>
      <c r="D283" s="522"/>
      <c r="E283" s="522"/>
      <c r="F283" s="522"/>
      <c r="G283" s="523"/>
      <c r="H283" s="196">
        <f>SUM(H252:H282)</f>
        <v>12285237.27</v>
      </c>
      <c r="I283" s="196">
        <f t="shared" ref="I283:BT283" si="48">SUM(I252:I282)</f>
        <v>2987895.8200000003</v>
      </c>
      <c r="J283" s="196">
        <f t="shared" si="48"/>
        <v>3259198.87</v>
      </c>
      <c r="K283" s="196">
        <f t="shared" si="48"/>
        <v>1699158.2500000002</v>
      </c>
      <c r="L283" s="196">
        <f t="shared" si="48"/>
        <v>1183709.4100000001</v>
      </c>
      <c r="M283" s="196">
        <f t="shared" si="48"/>
        <v>555341.87</v>
      </c>
      <c r="N283" s="196">
        <f t="shared" si="48"/>
        <v>19747506.150000002</v>
      </c>
      <c r="O283" s="196">
        <f t="shared" si="48"/>
        <v>2450887.65</v>
      </c>
      <c r="P283" s="196">
        <f t="shared" si="48"/>
        <v>994195.52</v>
      </c>
      <c r="Q283" s="196">
        <f t="shared" si="48"/>
        <v>6270166.6000000006</v>
      </c>
      <c r="R283" s="196">
        <f t="shared" si="48"/>
        <v>857424.91</v>
      </c>
      <c r="S283" s="196">
        <f t="shared" si="48"/>
        <v>2277498.8099999996</v>
      </c>
      <c r="T283" s="196">
        <f t="shared" si="48"/>
        <v>4060085.8899999997</v>
      </c>
      <c r="U283" s="196">
        <f t="shared" si="48"/>
        <v>3023525.76</v>
      </c>
      <c r="V283" s="196">
        <f t="shared" si="48"/>
        <v>390453.3</v>
      </c>
      <c r="W283" s="196">
        <f t="shared" si="48"/>
        <v>856382.74999999988</v>
      </c>
      <c r="X283" s="196">
        <f t="shared" si="48"/>
        <v>1715481.51</v>
      </c>
      <c r="Y283" s="196">
        <f t="shared" si="48"/>
        <v>505743.7</v>
      </c>
      <c r="Z283" s="196">
        <f t="shared" si="48"/>
        <v>11634532.630000003</v>
      </c>
      <c r="AA283" s="196">
        <f t="shared" si="48"/>
        <v>2997425.48</v>
      </c>
      <c r="AB283" s="196">
        <f t="shared" si="48"/>
        <v>1671262.2</v>
      </c>
      <c r="AC283" s="196">
        <f t="shared" si="48"/>
        <v>3171906.6799999997</v>
      </c>
      <c r="AD283" s="196">
        <f t="shared" si="48"/>
        <v>966074.51000000013</v>
      </c>
      <c r="AE283" s="196">
        <f t="shared" si="48"/>
        <v>1622460.7000000002</v>
      </c>
      <c r="AF283" s="196">
        <f t="shared" si="48"/>
        <v>853159.8</v>
      </c>
      <c r="AG283" s="196">
        <f t="shared" si="48"/>
        <v>515969.93</v>
      </c>
      <c r="AH283" s="196">
        <f t="shared" si="48"/>
        <v>832411.77</v>
      </c>
      <c r="AI283" s="196">
        <f t="shared" si="48"/>
        <v>18597793.449999999</v>
      </c>
      <c r="AJ283" s="196">
        <f t="shared" si="48"/>
        <v>1576525.06</v>
      </c>
      <c r="AK283" s="196">
        <f t="shared" si="48"/>
        <v>593370.6</v>
      </c>
      <c r="AL283" s="196">
        <f t="shared" si="48"/>
        <v>793347.05</v>
      </c>
      <c r="AM283" s="196">
        <f t="shared" si="48"/>
        <v>727858.11</v>
      </c>
      <c r="AN283" s="196">
        <f t="shared" si="48"/>
        <v>2224603.2000000002</v>
      </c>
      <c r="AO283" s="196">
        <f t="shared" si="48"/>
        <v>903194.15</v>
      </c>
      <c r="AP283" s="196">
        <f t="shared" si="48"/>
        <v>1024862.2</v>
      </c>
      <c r="AQ283" s="196">
        <f t="shared" si="48"/>
        <v>1301051.51</v>
      </c>
      <c r="AR283" s="196">
        <f t="shared" si="48"/>
        <v>680450.64</v>
      </c>
      <c r="AS283" s="196">
        <f t="shared" si="48"/>
        <v>920367.3</v>
      </c>
      <c r="AT283" s="196">
        <f t="shared" si="48"/>
        <v>509563.04000000004</v>
      </c>
      <c r="AU283" s="196">
        <f t="shared" si="48"/>
        <v>5260207.46</v>
      </c>
      <c r="AV283" s="196">
        <f t="shared" si="48"/>
        <v>657272.44999999995</v>
      </c>
      <c r="AW283" s="196">
        <f t="shared" si="48"/>
        <v>842676.75999999989</v>
      </c>
      <c r="AX283" s="196">
        <f t="shared" si="48"/>
        <v>727378.05</v>
      </c>
      <c r="AY283" s="196">
        <f t="shared" si="48"/>
        <v>686114.1</v>
      </c>
      <c r="AZ283" s="196">
        <f t="shared" si="48"/>
        <v>215299.62</v>
      </c>
      <c r="BA283" s="196">
        <f t="shared" si="48"/>
        <v>473954.97</v>
      </c>
      <c r="BB283" s="196">
        <f t="shared" si="48"/>
        <v>10795715.43</v>
      </c>
      <c r="BC283" s="196">
        <f t="shared" si="48"/>
        <v>1346075.53</v>
      </c>
      <c r="BD283" s="196">
        <f t="shared" si="48"/>
        <v>585547</v>
      </c>
      <c r="BE283" s="196">
        <f t="shared" si="48"/>
        <v>1602913.65</v>
      </c>
      <c r="BF283" s="196">
        <f t="shared" si="48"/>
        <v>1779887.88</v>
      </c>
      <c r="BG283" s="196">
        <f t="shared" si="48"/>
        <v>577204.43999999994</v>
      </c>
      <c r="BH283" s="196">
        <f t="shared" si="48"/>
        <v>1221914.32</v>
      </c>
      <c r="BI283" s="196">
        <f t="shared" si="48"/>
        <v>1837451.3399999999</v>
      </c>
      <c r="BJ283" s="196">
        <f t="shared" si="48"/>
        <v>970713.7</v>
      </c>
      <c r="BK283" s="196">
        <f t="shared" si="48"/>
        <v>548567.69999999995</v>
      </c>
      <c r="BL283" s="196">
        <f t="shared" si="48"/>
        <v>408682.38</v>
      </c>
      <c r="BM283" s="196">
        <f t="shared" si="48"/>
        <v>9190766.9799999986</v>
      </c>
      <c r="BN283" s="196">
        <f t="shared" si="48"/>
        <v>2913129.14</v>
      </c>
      <c r="BO283" s="196">
        <f t="shared" si="48"/>
        <v>1134235.44</v>
      </c>
      <c r="BP283" s="196">
        <f t="shared" si="48"/>
        <v>225315</v>
      </c>
      <c r="BQ283" s="196">
        <f t="shared" si="48"/>
        <v>973591.31</v>
      </c>
      <c r="BR283" s="196">
        <f t="shared" si="48"/>
        <v>1329114.67</v>
      </c>
      <c r="BS283" s="196">
        <f t="shared" si="48"/>
        <v>640404.22</v>
      </c>
      <c r="BT283" s="196">
        <f t="shared" si="48"/>
        <v>7068812.96</v>
      </c>
      <c r="BU283" s="196">
        <f t="shared" ref="BU283:CB283" si="49">SUM(BU252:BU282)</f>
        <v>602069.86</v>
      </c>
      <c r="BV283" s="196">
        <f t="shared" si="49"/>
        <v>716371.41999999993</v>
      </c>
      <c r="BW283" s="196">
        <f t="shared" si="49"/>
        <v>1214966.94</v>
      </c>
      <c r="BX283" s="196">
        <f t="shared" si="49"/>
        <v>1166277.6399999999</v>
      </c>
      <c r="BY283" s="196">
        <f t="shared" si="49"/>
        <v>2428764.81</v>
      </c>
      <c r="BZ283" s="196">
        <f t="shared" si="49"/>
        <v>1030377.17</v>
      </c>
      <c r="CA283" s="196">
        <f t="shared" si="49"/>
        <v>481740</v>
      </c>
      <c r="CB283" s="196">
        <f t="shared" si="49"/>
        <v>472073.62</v>
      </c>
      <c r="CC283" s="196">
        <f>SUM(CC252:CC282)</f>
        <v>181363672.01000005</v>
      </c>
    </row>
    <row r="284" spans="1:81" s="109" customFormat="1" ht="25.5" customHeight="1">
      <c r="A284" s="136" t="s">
        <v>1462</v>
      </c>
      <c r="B284" s="280" t="s">
        <v>47</v>
      </c>
      <c r="C284" s="281" t="s">
        <v>48</v>
      </c>
      <c r="D284" s="282">
        <v>51130</v>
      </c>
      <c r="E284" s="110" t="s">
        <v>807</v>
      </c>
      <c r="F284" s="283" t="s">
        <v>808</v>
      </c>
      <c r="G284" s="284" t="s">
        <v>1430</v>
      </c>
      <c r="H284" s="192">
        <v>0</v>
      </c>
      <c r="I284" s="171">
        <v>0</v>
      </c>
      <c r="J284" s="171">
        <v>0</v>
      </c>
      <c r="K284" s="171">
        <v>0</v>
      </c>
      <c r="L284" s="171">
        <v>0</v>
      </c>
      <c r="M284" s="171">
        <v>0</v>
      </c>
      <c r="N284" s="171">
        <v>0</v>
      </c>
      <c r="O284" s="171">
        <v>0</v>
      </c>
      <c r="P284" s="171">
        <v>0</v>
      </c>
      <c r="Q284" s="171">
        <v>0</v>
      </c>
      <c r="R284" s="171">
        <v>0</v>
      </c>
      <c r="S284" s="171">
        <v>0</v>
      </c>
      <c r="T284" s="171">
        <v>0</v>
      </c>
      <c r="U284" s="171">
        <v>0</v>
      </c>
      <c r="V284" s="171">
        <v>0</v>
      </c>
      <c r="W284" s="171">
        <v>0</v>
      </c>
      <c r="X284" s="171">
        <v>0</v>
      </c>
      <c r="Y284" s="171">
        <v>720</v>
      </c>
      <c r="Z284" s="171">
        <v>12220</v>
      </c>
      <c r="AA284" s="171">
        <v>0</v>
      </c>
      <c r="AB284" s="171">
        <v>0</v>
      </c>
      <c r="AC284" s="171">
        <v>0</v>
      </c>
      <c r="AD284" s="171">
        <v>0</v>
      </c>
      <c r="AE284" s="171">
        <v>0</v>
      </c>
      <c r="AF284" s="171">
        <v>0</v>
      </c>
      <c r="AG284" s="171">
        <v>0</v>
      </c>
      <c r="AH284" s="171">
        <v>0</v>
      </c>
      <c r="AI284" s="171">
        <v>0</v>
      </c>
      <c r="AJ284" s="171">
        <v>0</v>
      </c>
      <c r="AK284" s="171">
        <v>0</v>
      </c>
      <c r="AL284" s="171">
        <v>0</v>
      </c>
      <c r="AM284" s="171">
        <v>0</v>
      </c>
      <c r="AN284" s="171">
        <v>0</v>
      </c>
      <c r="AO284" s="171">
        <v>0</v>
      </c>
      <c r="AP284" s="171">
        <v>0</v>
      </c>
      <c r="AQ284" s="171">
        <v>0</v>
      </c>
      <c r="AR284" s="171">
        <v>0</v>
      </c>
      <c r="AS284" s="171">
        <v>0</v>
      </c>
      <c r="AT284" s="171">
        <v>0</v>
      </c>
      <c r="AU284" s="171">
        <v>10500</v>
      </c>
      <c r="AV284" s="171">
        <v>0</v>
      </c>
      <c r="AW284" s="171">
        <v>0</v>
      </c>
      <c r="AX284" s="171">
        <v>0</v>
      </c>
      <c r="AY284" s="171">
        <v>0</v>
      </c>
      <c r="AZ284" s="171">
        <v>0</v>
      </c>
      <c r="BA284" s="171">
        <v>0</v>
      </c>
      <c r="BB284" s="171">
        <v>0</v>
      </c>
      <c r="BC284" s="171">
        <v>0</v>
      </c>
      <c r="BD284" s="171">
        <v>0</v>
      </c>
      <c r="BE284" s="171">
        <v>0</v>
      </c>
      <c r="BF284" s="171">
        <v>0</v>
      </c>
      <c r="BG284" s="171">
        <v>0</v>
      </c>
      <c r="BH284" s="171">
        <v>0</v>
      </c>
      <c r="BI284" s="171">
        <v>0</v>
      </c>
      <c r="BJ284" s="171">
        <v>0</v>
      </c>
      <c r="BK284" s="171">
        <v>0</v>
      </c>
      <c r="BL284" s="171">
        <v>0</v>
      </c>
      <c r="BM284" s="171">
        <v>0</v>
      </c>
      <c r="BN284" s="171">
        <v>0</v>
      </c>
      <c r="BO284" s="171">
        <v>0</v>
      </c>
      <c r="BP284" s="171">
        <v>0</v>
      </c>
      <c r="BQ284" s="171">
        <v>0</v>
      </c>
      <c r="BR284" s="171">
        <v>0</v>
      </c>
      <c r="BS284" s="171">
        <v>0</v>
      </c>
      <c r="BT284" s="171">
        <v>0</v>
      </c>
      <c r="BU284" s="171">
        <v>0</v>
      </c>
      <c r="BV284" s="171">
        <v>0</v>
      </c>
      <c r="BW284" s="171">
        <v>0</v>
      </c>
      <c r="BX284" s="171">
        <v>0</v>
      </c>
      <c r="BY284" s="171">
        <v>0</v>
      </c>
      <c r="BZ284" s="171">
        <v>0</v>
      </c>
      <c r="CA284" s="171">
        <v>0</v>
      </c>
      <c r="CB284" s="171">
        <v>0</v>
      </c>
      <c r="CC284" s="201">
        <f t="shared" si="47"/>
        <v>23440</v>
      </c>
    </row>
    <row r="285" spans="1:81" s="109" customFormat="1" ht="25.5" customHeight="1">
      <c r="A285" s="136" t="s">
        <v>1462</v>
      </c>
      <c r="B285" s="280" t="s">
        <v>47</v>
      </c>
      <c r="C285" s="281" t="s">
        <v>48</v>
      </c>
      <c r="D285" s="282">
        <v>51130</v>
      </c>
      <c r="E285" s="110" t="s">
        <v>807</v>
      </c>
      <c r="F285" s="283" t="s">
        <v>1431</v>
      </c>
      <c r="G285" s="284" t="s">
        <v>1507</v>
      </c>
      <c r="H285" s="192">
        <v>24540</v>
      </c>
      <c r="I285" s="171">
        <v>17600</v>
      </c>
      <c r="J285" s="171">
        <v>0</v>
      </c>
      <c r="K285" s="171">
        <v>0</v>
      </c>
      <c r="L285" s="171">
        <v>4240</v>
      </c>
      <c r="M285" s="171">
        <v>0</v>
      </c>
      <c r="N285" s="171">
        <v>0</v>
      </c>
      <c r="O285" s="171">
        <v>0</v>
      </c>
      <c r="P285" s="171">
        <v>0</v>
      </c>
      <c r="Q285" s="171">
        <v>0</v>
      </c>
      <c r="R285" s="171">
        <v>1920</v>
      </c>
      <c r="S285" s="171">
        <v>0</v>
      </c>
      <c r="T285" s="171">
        <v>17920</v>
      </c>
      <c r="U285" s="171">
        <v>1920</v>
      </c>
      <c r="V285" s="171">
        <v>0</v>
      </c>
      <c r="W285" s="171">
        <v>0</v>
      </c>
      <c r="X285" s="171">
        <v>45281.4</v>
      </c>
      <c r="Y285" s="171">
        <v>5600</v>
      </c>
      <c r="Z285" s="171">
        <v>275060</v>
      </c>
      <c r="AA285" s="171">
        <v>7600</v>
      </c>
      <c r="AB285" s="171">
        <v>15555</v>
      </c>
      <c r="AC285" s="171">
        <v>0</v>
      </c>
      <c r="AD285" s="171">
        <v>0</v>
      </c>
      <c r="AE285" s="171">
        <v>0</v>
      </c>
      <c r="AF285" s="171">
        <v>37620</v>
      </c>
      <c r="AG285" s="171">
        <v>0</v>
      </c>
      <c r="AH285" s="171">
        <v>1040</v>
      </c>
      <c r="AI285" s="171">
        <v>86650</v>
      </c>
      <c r="AJ285" s="171">
        <v>4320</v>
      </c>
      <c r="AK285" s="171">
        <v>0</v>
      </c>
      <c r="AL285" s="171">
        <v>0</v>
      </c>
      <c r="AM285" s="171">
        <v>0</v>
      </c>
      <c r="AN285" s="171">
        <v>0</v>
      </c>
      <c r="AO285" s="171">
        <v>0</v>
      </c>
      <c r="AP285" s="171">
        <v>0</v>
      </c>
      <c r="AQ285" s="171">
        <v>0</v>
      </c>
      <c r="AR285" s="171">
        <v>0</v>
      </c>
      <c r="AS285" s="171">
        <v>3920</v>
      </c>
      <c r="AT285" s="171">
        <v>0</v>
      </c>
      <c r="AU285" s="171">
        <v>43100</v>
      </c>
      <c r="AV285" s="171">
        <v>0</v>
      </c>
      <c r="AW285" s="171">
        <v>1920</v>
      </c>
      <c r="AX285" s="171">
        <v>0</v>
      </c>
      <c r="AY285" s="171">
        <v>3810</v>
      </c>
      <c r="AZ285" s="171">
        <v>240</v>
      </c>
      <c r="BA285" s="171">
        <v>160</v>
      </c>
      <c r="BB285" s="171">
        <v>142104</v>
      </c>
      <c r="BC285" s="171">
        <v>2480</v>
      </c>
      <c r="BD285" s="171">
        <v>28480</v>
      </c>
      <c r="BE285" s="171">
        <v>0</v>
      </c>
      <c r="BF285" s="171">
        <v>0</v>
      </c>
      <c r="BG285" s="171">
        <v>0</v>
      </c>
      <c r="BH285" s="171">
        <v>5600</v>
      </c>
      <c r="BI285" s="171">
        <v>6320</v>
      </c>
      <c r="BJ285" s="171">
        <v>694</v>
      </c>
      <c r="BK285" s="171">
        <v>160</v>
      </c>
      <c r="BL285" s="171">
        <v>1120</v>
      </c>
      <c r="BM285" s="171">
        <v>25898</v>
      </c>
      <c r="BN285" s="171">
        <v>84492</v>
      </c>
      <c r="BO285" s="171">
        <v>12180</v>
      </c>
      <c r="BP285" s="171">
        <v>3810</v>
      </c>
      <c r="BQ285" s="171">
        <v>3480</v>
      </c>
      <c r="BR285" s="171">
        <v>0</v>
      </c>
      <c r="BS285" s="171">
        <v>3040</v>
      </c>
      <c r="BT285" s="171">
        <v>90430</v>
      </c>
      <c r="BU285" s="171">
        <v>4560</v>
      </c>
      <c r="BV285" s="171">
        <v>0</v>
      </c>
      <c r="BW285" s="171">
        <v>10480</v>
      </c>
      <c r="BX285" s="171">
        <v>12240</v>
      </c>
      <c r="BY285" s="171">
        <v>26944</v>
      </c>
      <c r="BZ285" s="171">
        <v>7200</v>
      </c>
      <c r="CA285" s="171">
        <v>1280</v>
      </c>
      <c r="CB285" s="171">
        <v>640</v>
      </c>
      <c r="CC285" s="201">
        <f t="shared" si="47"/>
        <v>1073648.3999999999</v>
      </c>
    </row>
    <row r="286" spans="1:81" s="109" customFormat="1" ht="25.5" customHeight="1">
      <c r="A286" s="136" t="s">
        <v>1462</v>
      </c>
      <c r="B286" s="280" t="s">
        <v>47</v>
      </c>
      <c r="C286" s="281" t="s">
        <v>48</v>
      </c>
      <c r="D286" s="282">
        <v>51130</v>
      </c>
      <c r="E286" s="110" t="s">
        <v>807</v>
      </c>
      <c r="F286" s="283" t="s">
        <v>809</v>
      </c>
      <c r="G286" s="284" t="s">
        <v>1508</v>
      </c>
      <c r="H286" s="192">
        <v>0</v>
      </c>
      <c r="I286" s="171">
        <v>0</v>
      </c>
      <c r="J286" s="171">
        <v>0</v>
      </c>
      <c r="K286" s="171">
        <v>0</v>
      </c>
      <c r="L286" s="171">
        <v>0</v>
      </c>
      <c r="M286" s="171">
        <v>0</v>
      </c>
      <c r="N286" s="171">
        <v>0</v>
      </c>
      <c r="O286" s="171">
        <v>0</v>
      </c>
      <c r="P286" s="171">
        <v>0</v>
      </c>
      <c r="Q286" s="171">
        <v>0</v>
      </c>
      <c r="R286" s="171">
        <v>0</v>
      </c>
      <c r="S286" s="171">
        <v>0</v>
      </c>
      <c r="T286" s="171">
        <v>0</v>
      </c>
      <c r="U286" s="171">
        <v>0</v>
      </c>
      <c r="V286" s="171">
        <v>0</v>
      </c>
      <c r="W286" s="171">
        <v>0</v>
      </c>
      <c r="X286" s="171">
        <v>0</v>
      </c>
      <c r="Y286" s="171">
        <v>5100</v>
      </c>
      <c r="Z286" s="171">
        <v>63864.04</v>
      </c>
      <c r="AA286" s="171">
        <v>0</v>
      </c>
      <c r="AB286" s="171">
        <v>0</v>
      </c>
      <c r="AC286" s="171">
        <v>0</v>
      </c>
      <c r="AD286" s="171">
        <v>0</v>
      </c>
      <c r="AE286" s="171">
        <v>0</v>
      </c>
      <c r="AF286" s="171">
        <v>0</v>
      </c>
      <c r="AG286" s="171">
        <v>0</v>
      </c>
      <c r="AH286" s="171">
        <v>0</v>
      </c>
      <c r="AI286" s="171">
        <v>0</v>
      </c>
      <c r="AJ286" s="171">
        <v>0</v>
      </c>
      <c r="AK286" s="171">
        <v>0</v>
      </c>
      <c r="AL286" s="171">
        <v>0</v>
      </c>
      <c r="AM286" s="171">
        <v>0</v>
      </c>
      <c r="AN286" s="171">
        <v>0</v>
      </c>
      <c r="AO286" s="171">
        <v>0</v>
      </c>
      <c r="AP286" s="171">
        <v>0</v>
      </c>
      <c r="AQ286" s="171">
        <v>0</v>
      </c>
      <c r="AR286" s="171">
        <v>0</v>
      </c>
      <c r="AS286" s="171">
        <v>0</v>
      </c>
      <c r="AT286" s="171">
        <v>0</v>
      </c>
      <c r="AU286" s="171">
        <v>19200</v>
      </c>
      <c r="AV286" s="171">
        <v>0</v>
      </c>
      <c r="AW286" s="171">
        <v>0</v>
      </c>
      <c r="AX286" s="171">
        <v>0</v>
      </c>
      <c r="AY286" s="171">
        <v>0</v>
      </c>
      <c r="AZ286" s="171">
        <v>0</v>
      </c>
      <c r="BA286" s="171">
        <v>0</v>
      </c>
      <c r="BB286" s="171">
        <v>0</v>
      </c>
      <c r="BC286" s="171">
        <v>0</v>
      </c>
      <c r="BD286" s="171">
        <v>0</v>
      </c>
      <c r="BE286" s="171">
        <v>0</v>
      </c>
      <c r="BF286" s="171">
        <v>0</v>
      </c>
      <c r="BG286" s="171">
        <v>0</v>
      </c>
      <c r="BH286" s="171">
        <v>0</v>
      </c>
      <c r="BI286" s="171">
        <v>0</v>
      </c>
      <c r="BJ286" s="171">
        <v>0</v>
      </c>
      <c r="BK286" s="171">
        <v>0</v>
      </c>
      <c r="BL286" s="171">
        <v>0</v>
      </c>
      <c r="BM286" s="171">
        <v>0</v>
      </c>
      <c r="BN286" s="171">
        <v>0</v>
      </c>
      <c r="BO286" s="171">
        <v>0</v>
      </c>
      <c r="BP286" s="171">
        <v>0</v>
      </c>
      <c r="BQ286" s="171">
        <v>0</v>
      </c>
      <c r="BR286" s="171">
        <v>0</v>
      </c>
      <c r="BS286" s="171">
        <v>0</v>
      </c>
      <c r="BT286" s="171">
        <v>0</v>
      </c>
      <c r="BU286" s="171">
        <v>0</v>
      </c>
      <c r="BV286" s="171">
        <v>0</v>
      </c>
      <c r="BW286" s="171">
        <v>0</v>
      </c>
      <c r="BX286" s="171">
        <v>0</v>
      </c>
      <c r="BY286" s="171">
        <v>0</v>
      </c>
      <c r="BZ286" s="171">
        <v>0</v>
      </c>
      <c r="CA286" s="171">
        <v>0</v>
      </c>
      <c r="CB286" s="171">
        <v>0</v>
      </c>
      <c r="CC286" s="201">
        <f t="shared" si="47"/>
        <v>88164.040000000008</v>
      </c>
    </row>
    <row r="287" spans="1:81" s="109" customFormat="1" ht="25.5" customHeight="1">
      <c r="A287" s="136" t="s">
        <v>1462</v>
      </c>
      <c r="B287" s="280" t="s">
        <v>47</v>
      </c>
      <c r="C287" s="281" t="s">
        <v>48</v>
      </c>
      <c r="D287" s="282">
        <v>51120</v>
      </c>
      <c r="E287" s="110" t="s">
        <v>811</v>
      </c>
      <c r="F287" s="283" t="s">
        <v>1432</v>
      </c>
      <c r="G287" s="284" t="s">
        <v>1509</v>
      </c>
      <c r="H287" s="192">
        <v>62560</v>
      </c>
      <c r="I287" s="171">
        <v>14405</v>
      </c>
      <c r="J287" s="171">
        <v>0</v>
      </c>
      <c r="K287" s="171">
        <v>0</v>
      </c>
      <c r="L287" s="171">
        <v>0</v>
      </c>
      <c r="M287" s="171">
        <v>0</v>
      </c>
      <c r="N287" s="171">
        <v>0</v>
      </c>
      <c r="O287" s="171">
        <v>0</v>
      </c>
      <c r="P287" s="171">
        <v>0</v>
      </c>
      <c r="Q287" s="171">
        <v>0</v>
      </c>
      <c r="R287" s="171">
        <v>0</v>
      </c>
      <c r="S287" s="171">
        <v>0</v>
      </c>
      <c r="T287" s="171">
        <v>22250</v>
      </c>
      <c r="U287" s="171">
        <v>2900</v>
      </c>
      <c r="V287" s="171">
        <v>9899</v>
      </c>
      <c r="W287" s="171">
        <v>0</v>
      </c>
      <c r="X287" s="171">
        <v>50122.75</v>
      </c>
      <c r="Y287" s="171">
        <v>22400</v>
      </c>
      <c r="Z287" s="171">
        <v>288337.93</v>
      </c>
      <c r="AA287" s="171">
        <v>75750</v>
      </c>
      <c r="AB287" s="171">
        <v>25690</v>
      </c>
      <c r="AC287" s="171">
        <v>0</v>
      </c>
      <c r="AD287" s="171">
        <v>0</v>
      </c>
      <c r="AE287" s="171">
        <v>0</v>
      </c>
      <c r="AF287" s="171">
        <v>43980</v>
      </c>
      <c r="AG287" s="171">
        <v>0</v>
      </c>
      <c r="AH287" s="171">
        <v>3450</v>
      </c>
      <c r="AI287" s="171">
        <v>3600</v>
      </c>
      <c r="AJ287" s="171">
        <v>38900</v>
      </c>
      <c r="AK287" s="171">
        <v>0</v>
      </c>
      <c r="AL287" s="171">
        <v>0</v>
      </c>
      <c r="AM287" s="171">
        <v>0</v>
      </c>
      <c r="AN287" s="171">
        <v>0</v>
      </c>
      <c r="AO287" s="171">
        <v>0</v>
      </c>
      <c r="AP287" s="171">
        <v>0</v>
      </c>
      <c r="AQ287" s="171">
        <v>0</v>
      </c>
      <c r="AR287" s="171">
        <v>0</v>
      </c>
      <c r="AS287" s="171">
        <v>11193.43</v>
      </c>
      <c r="AT287" s="171">
        <v>0</v>
      </c>
      <c r="AU287" s="171">
        <v>24250</v>
      </c>
      <c r="AV287" s="171">
        <v>0</v>
      </c>
      <c r="AW287" s="171">
        <v>0</v>
      </c>
      <c r="AX287" s="171">
        <v>0</v>
      </c>
      <c r="AY287" s="171">
        <v>0</v>
      </c>
      <c r="AZ287" s="171">
        <v>700</v>
      </c>
      <c r="BA287" s="171">
        <v>0</v>
      </c>
      <c r="BB287" s="171">
        <v>0</v>
      </c>
      <c r="BC287" s="171">
        <v>24875.75</v>
      </c>
      <c r="BD287" s="171">
        <v>31492</v>
      </c>
      <c r="BE287" s="171">
        <v>0</v>
      </c>
      <c r="BF287" s="171">
        <v>0</v>
      </c>
      <c r="BG287" s="171">
        <v>3300</v>
      </c>
      <c r="BH287" s="171">
        <v>18681.439999999999</v>
      </c>
      <c r="BI287" s="171">
        <v>21193.279999999999</v>
      </c>
      <c r="BJ287" s="171">
        <v>0</v>
      </c>
      <c r="BK287" s="171">
        <v>0</v>
      </c>
      <c r="BL287" s="171">
        <v>650</v>
      </c>
      <c r="BM287" s="171">
        <v>26050</v>
      </c>
      <c r="BN287" s="171">
        <v>124435.74</v>
      </c>
      <c r="BO287" s="171">
        <v>5000</v>
      </c>
      <c r="BP287" s="171">
        <v>15748</v>
      </c>
      <c r="BQ287" s="171">
        <v>16494</v>
      </c>
      <c r="BR287" s="171">
        <v>0</v>
      </c>
      <c r="BS287" s="171">
        <v>3850</v>
      </c>
      <c r="BT287" s="171">
        <v>14850</v>
      </c>
      <c r="BU287" s="171">
        <v>13100</v>
      </c>
      <c r="BV287" s="171">
        <v>0</v>
      </c>
      <c r="BW287" s="171">
        <v>23900</v>
      </c>
      <c r="BX287" s="171">
        <v>25250</v>
      </c>
      <c r="BY287" s="171">
        <v>22106</v>
      </c>
      <c r="BZ287" s="171">
        <v>0</v>
      </c>
      <c r="CA287" s="171">
        <v>4400</v>
      </c>
      <c r="CB287" s="171">
        <v>750</v>
      </c>
      <c r="CC287" s="201">
        <f t="shared" si="47"/>
        <v>1096514.3199999998</v>
      </c>
    </row>
    <row r="288" spans="1:81" s="109" customFormat="1" ht="25.5" customHeight="1">
      <c r="A288" s="136" t="s">
        <v>1462</v>
      </c>
      <c r="B288" s="280" t="s">
        <v>47</v>
      </c>
      <c r="C288" s="281" t="s">
        <v>48</v>
      </c>
      <c r="D288" s="282">
        <v>51120</v>
      </c>
      <c r="E288" s="110" t="s">
        <v>811</v>
      </c>
      <c r="F288" s="283" t="s">
        <v>810</v>
      </c>
      <c r="G288" s="284" t="s">
        <v>1510</v>
      </c>
      <c r="H288" s="192">
        <v>0</v>
      </c>
      <c r="I288" s="171">
        <v>0</v>
      </c>
      <c r="J288" s="171">
        <v>0</v>
      </c>
      <c r="K288" s="171">
        <v>240</v>
      </c>
      <c r="L288" s="171">
        <v>0</v>
      </c>
      <c r="M288" s="171">
        <v>0</v>
      </c>
      <c r="N288" s="171">
        <v>0</v>
      </c>
      <c r="O288" s="171">
        <v>3192</v>
      </c>
      <c r="P288" s="171">
        <v>0</v>
      </c>
      <c r="Q288" s="171">
        <v>0</v>
      </c>
      <c r="R288" s="171">
        <v>0</v>
      </c>
      <c r="S288" s="171">
        <v>0</v>
      </c>
      <c r="T288" s="171">
        <v>0</v>
      </c>
      <c r="U288" s="171">
        <v>0</v>
      </c>
      <c r="V288" s="171">
        <v>0</v>
      </c>
      <c r="W288" s="171">
        <v>0</v>
      </c>
      <c r="X288" s="171">
        <v>0</v>
      </c>
      <c r="Y288" s="171">
        <v>1560</v>
      </c>
      <c r="Z288" s="171">
        <v>362396</v>
      </c>
      <c r="AA288" s="171">
        <v>0</v>
      </c>
      <c r="AB288" s="171">
        <v>0</v>
      </c>
      <c r="AC288" s="171">
        <v>0</v>
      </c>
      <c r="AD288" s="171">
        <v>0</v>
      </c>
      <c r="AE288" s="171">
        <v>0</v>
      </c>
      <c r="AF288" s="171">
        <v>0</v>
      </c>
      <c r="AG288" s="171">
        <v>0</v>
      </c>
      <c r="AH288" s="171">
        <v>0</v>
      </c>
      <c r="AI288" s="171">
        <v>0</v>
      </c>
      <c r="AJ288" s="171">
        <v>0</v>
      </c>
      <c r="AK288" s="171">
        <v>0</v>
      </c>
      <c r="AL288" s="171">
        <v>0</v>
      </c>
      <c r="AM288" s="171">
        <v>0</v>
      </c>
      <c r="AN288" s="171">
        <v>0</v>
      </c>
      <c r="AO288" s="171">
        <v>0</v>
      </c>
      <c r="AP288" s="171">
        <v>0</v>
      </c>
      <c r="AQ288" s="171">
        <v>0</v>
      </c>
      <c r="AR288" s="171">
        <v>0</v>
      </c>
      <c r="AS288" s="171">
        <v>0</v>
      </c>
      <c r="AT288" s="171">
        <v>0</v>
      </c>
      <c r="AU288" s="171">
        <v>40938</v>
      </c>
      <c r="AV288" s="171">
        <v>0</v>
      </c>
      <c r="AW288" s="171">
        <v>0</v>
      </c>
      <c r="AX288" s="171">
        <v>0</v>
      </c>
      <c r="AY288" s="171">
        <v>0</v>
      </c>
      <c r="AZ288" s="171">
        <v>0</v>
      </c>
      <c r="BA288" s="171">
        <v>0</v>
      </c>
      <c r="BB288" s="171">
        <v>0</v>
      </c>
      <c r="BC288" s="171">
        <v>0</v>
      </c>
      <c r="BD288" s="171">
        <v>0</v>
      </c>
      <c r="BE288" s="171">
        <v>0</v>
      </c>
      <c r="BF288" s="171">
        <v>0</v>
      </c>
      <c r="BG288" s="171">
        <v>0</v>
      </c>
      <c r="BH288" s="171">
        <v>0</v>
      </c>
      <c r="BI288" s="171">
        <v>0</v>
      </c>
      <c r="BJ288" s="171">
        <v>0</v>
      </c>
      <c r="BK288" s="171">
        <v>0</v>
      </c>
      <c r="BL288" s="171">
        <v>0</v>
      </c>
      <c r="BM288" s="171">
        <v>0</v>
      </c>
      <c r="BN288" s="171">
        <v>0</v>
      </c>
      <c r="BO288" s="171">
        <v>0</v>
      </c>
      <c r="BP288" s="171">
        <v>0</v>
      </c>
      <c r="BQ288" s="171">
        <v>0</v>
      </c>
      <c r="BR288" s="171">
        <v>0</v>
      </c>
      <c r="BS288" s="171">
        <v>0</v>
      </c>
      <c r="BT288" s="171">
        <v>0</v>
      </c>
      <c r="BU288" s="171">
        <v>0</v>
      </c>
      <c r="BV288" s="171">
        <v>0</v>
      </c>
      <c r="BW288" s="171">
        <v>0</v>
      </c>
      <c r="BX288" s="171">
        <v>0</v>
      </c>
      <c r="BY288" s="171">
        <v>0</v>
      </c>
      <c r="BZ288" s="171">
        <v>0</v>
      </c>
      <c r="CA288" s="171">
        <v>0</v>
      </c>
      <c r="CB288" s="171">
        <v>0</v>
      </c>
      <c r="CC288" s="201">
        <f t="shared" si="47"/>
        <v>408326</v>
      </c>
    </row>
    <row r="289" spans="1:81" s="109" customFormat="1" ht="25.5" customHeight="1">
      <c r="A289" s="136" t="s">
        <v>1462</v>
      </c>
      <c r="B289" s="280" t="s">
        <v>47</v>
      </c>
      <c r="C289" s="281" t="s">
        <v>48</v>
      </c>
      <c r="D289" s="282">
        <v>51120</v>
      </c>
      <c r="E289" s="110" t="s">
        <v>811</v>
      </c>
      <c r="F289" s="283" t="s">
        <v>1433</v>
      </c>
      <c r="G289" s="284" t="s">
        <v>1511</v>
      </c>
      <c r="H289" s="192">
        <v>74965.5</v>
      </c>
      <c r="I289" s="171">
        <v>21794</v>
      </c>
      <c r="J289" s="171">
        <v>11813</v>
      </c>
      <c r="K289" s="171">
        <v>31025</v>
      </c>
      <c r="L289" s="171">
        <v>6025</v>
      </c>
      <c r="M289" s="171">
        <v>0</v>
      </c>
      <c r="N289" s="171">
        <v>24935</v>
      </c>
      <c r="O289" s="171">
        <v>120</v>
      </c>
      <c r="P289" s="171">
        <v>1776.48</v>
      </c>
      <c r="Q289" s="171">
        <v>18295</v>
      </c>
      <c r="R289" s="171">
        <v>490</v>
      </c>
      <c r="S289" s="171">
        <v>0</v>
      </c>
      <c r="T289" s="171">
        <v>113561</v>
      </c>
      <c r="U289" s="171">
        <v>1143</v>
      </c>
      <c r="V289" s="171">
        <v>40233</v>
      </c>
      <c r="W289" s="171">
        <v>0</v>
      </c>
      <c r="X289" s="171">
        <v>10600</v>
      </c>
      <c r="Y289" s="171">
        <v>9685</v>
      </c>
      <c r="Z289" s="171">
        <v>228944.17</v>
      </c>
      <c r="AA289" s="171">
        <v>23466</v>
      </c>
      <c r="AB289" s="171">
        <v>13259</v>
      </c>
      <c r="AC289" s="171">
        <v>-2700</v>
      </c>
      <c r="AD289" s="171">
        <v>4647</v>
      </c>
      <c r="AE289" s="171">
        <v>0</v>
      </c>
      <c r="AF289" s="171">
        <v>145812</v>
      </c>
      <c r="AG289" s="171">
        <v>74032.070000000007</v>
      </c>
      <c r="AH289" s="171">
        <v>760</v>
      </c>
      <c r="AI289" s="171">
        <v>178842</v>
      </c>
      <c r="AJ289" s="171">
        <v>29760</v>
      </c>
      <c r="AK289" s="171">
        <v>0</v>
      </c>
      <c r="AL289" s="171">
        <v>0</v>
      </c>
      <c r="AM289" s="171">
        <v>0</v>
      </c>
      <c r="AN289" s="171">
        <v>0</v>
      </c>
      <c r="AO289" s="171">
        <v>0</v>
      </c>
      <c r="AP289" s="171">
        <v>0</v>
      </c>
      <c r="AQ289" s="171">
        <v>0</v>
      </c>
      <c r="AR289" s="171">
        <v>0</v>
      </c>
      <c r="AS289" s="171">
        <v>5212</v>
      </c>
      <c r="AT289" s="171">
        <v>0</v>
      </c>
      <c r="AU289" s="171">
        <v>46248</v>
      </c>
      <c r="AV289" s="171">
        <v>0</v>
      </c>
      <c r="AW289" s="171">
        <v>1300</v>
      </c>
      <c r="AX289" s="171">
        <v>0</v>
      </c>
      <c r="AY289" s="171">
        <v>0</v>
      </c>
      <c r="AZ289" s="171">
        <v>29744</v>
      </c>
      <c r="BA289" s="171">
        <v>22365</v>
      </c>
      <c r="BB289" s="171">
        <v>34432</v>
      </c>
      <c r="BC289" s="171">
        <v>4305</v>
      </c>
      <c r="BD289" s="171">
        <v>22699.56</v>
      </c>
      <c r="BE289" s="171">
        <v>0</v>
      </c>
      <c r="BF289" s="171">
        <v>856</v>
      </c>
      <c r="BG289" s="171">
        <v>2328</v>
      </c>
      <c r="BH289" s="171">
        <v>22385.56</v>
      </c>
      <c r="BI289" s="171">
        <v>17016</v>
      </c>
      <c r="BJ289" s="171">
        <v>1282</v>
      </c>
      <c r="BK289" s="171">
        <v>15930.2</v>
      </c>
      <c r="BL289" s="171">
        <v>9392</v>
      </c>
      <c r="BM289" s="171">
        <v>15152</v>
      </c>
      <c r="BN289" s="171">
        <v>134826</v>
      </c>
      <c r="BO289" s="171">
        <v>0</v>
      </c>
      <c r="BP289" s="171">
        <v>0</v>
      </c>
      <c r="BQ289" s="171">
        <v>1790</v>
      </c>
      <c r="BR289" s="171">
        <v>0</v>
      </c>
      <c r="BS289" s="171">
        <v>1260</v>
      </c>
      <c r="BT289" s="171">
        <v>52830</v>
      </c>
      <c r="BU289" s="171">
        <v>6268</v>
      </c>
      <c r="BV289" s="171">
        <v>9902.2800000000007</v>
      </c>
      <c r="BW289" s="171">
        <v>90358</v>
      </c>
      <c r="BX289" s="171">
        <v>51972</v>
      </c>
      <c r="BY289" s="171">
        <v>46238</v>
      </c>
      <c r="BZ289" s="171">
        <v>0</v>
      </c>
      <c r="CA289" s="171">
        <v>11117.6</v>
      </c>
      <c r="CB289" s="171">
        <v>1906</v>
      </c>
      <c r="CC289" s="201">
        <f t="shared" si="47"/>
        <v>1722398.4200000002</v>
      </c>
    </row>
    <row r="290" spans="1:81" s="109" customFormat="1" ht="25.5" customHeight="1">
      <c r="A290" s="136" t="s">
        <v>1461</v>
      </c>
      <c r="B290" s="280" t="s">
        <v>47</v>
      </c>
      <c r="C290" s="281" t="s">
        <v>48</v>
      </c>
      <c r="D290" s="282">
        <v>51120</v>
      </c>
      <c r="E290" s="291" t="s">
        <v>811</v>
      </c>
      <c r="F290" s="283" t="s">
        <v>812</v>
      </c>
      <c r="G290" s="284" t="s">
        <v>813</v>
      </c>
      <c r="H290" s="192">
        <v>16203478.66</v>
      </c>
      <c r="I290" s="171">
        <v>75440</v>
      </c>
      <c r="J290" s="171">
        <v>43200</v>
      </c>
      <c r="K290" s="171">
        <v>0</v>
      </c>
      <c r="L290" s="171">
        <v>0</v>
      </c>
      <c r="M290" s="171">
        <v>0</v>
      </c>
      <c r="N290" s="171">
        <v>6149168.4500000002</v>
      </c>
      <c r="O290" s="171">
        <v>30380</v>
      </c>
      <c r="P290" s="171">
        <v>0</v>
      </c>
      <c r="Q290" s="171">
        <v>199399.62</v>
      </c>
      <c r="R290" s="171">
        <v>104475</v>
      </c>
      <c r="S290" s="171">
        <v>1403894.12</v>
      </c>
      <c r="T290" s="171">
        <v>339550</v>
      </c>
      <c r="U290" s="171">
        <v>0</v>
      </c>
      <c r="V290" s="171">
        <v>0</v>
      </c>
      <c r="W290" s="171">
        <v>0</v>
      </c>
      <c r="X290" s="171">
        <v>0</v>
      </c>
      <c r="Y290" s="171">
        <v>170613</v>
      </c>
      <c r="Z290" s="171">
        <v>0</v>
      </c>
      <c r="AA290" s="171">
        <v>27659.5</v>
      </c>
      <c r="AB290" s="171">
        <v>0</v>
      </c>
      <c r="AC290" s="171">
        <v>2050417</v>
      </c>
      <c r="AD290" s="171">
        <v>886703</v>
      </c>
      <c r="AE290" s="171">
        <v>0</v>
      </c>
      <c r="AF290" s="171">
        <v>0</v>
      </c>
      <c r="AG290" s="171">
        <v>920608.16</v>
      </c>
      <c r="AH290" s="171">
        <v>0</v>
      </c>
      <c r="AI290" s="171">
        <v>0</v>
      </c>
      <c r="AJ290" s="171">
        <v>6000</v>
      </c>
      <c r="AK290" s="171">
        <v>20935</v>
      </c>
      <c r="AL290" s="171">
        <v>0</v>
      </c>
      <c r="AM290" s="171">
        <v>611922</v>
      </c>
      <c r="AN290" s="171">
        <v>18500</v>
      </c>
      <c r="AO290" s="171">
        <v>0</v>
      </c>
      <c r="AP290" s="171">
        <v>0</v>
      </c>
      <c r="AQ290" s="171">
        <v>0</v>
      </c>
      <c r="AR290" s="171">
        <v>295721.5</v>
      </c>
      <c r="AS290" s="171">
        <v>0</v>
      </c>
      <c r="AT290" s="171">
        <v>1055650</v>
      </c>
      <c r="AU290" s="171">
        <v>686700</v>
      </c>
      <c r="AV290" s="171">
        <v>0</v>
      </c>
      <c r="AW290" s="171">
        <v>0</v>
      </c>
      <c r="AX290" s="171">
        <v>0</v>
      </c>
      <c r="AY290" s="171">
        <v>234000</v>
      </c>
      <c r="AZ290" s="171">
        <v>0</v>
      </c>
      <c r="BA290" s="171">
        <v>0</v>
      </c>
      <c r="BB290" s="171">
        <v>4412210</v>
      </c>
      <c r="BC290" s="171">
        <v>0</v>
      </c>
      <c r="BD290" s="171">
        <v>38800</v>
      </c>
      <c r="BE290" s="171">
        <v>0</v>
      </c>
      <c r="BF290" s="171">
        <v>811141.5</v>
      </c>
      <c r="BG290" s="171">
        <v>560200</v>
      </c>
      <c r="BH290" s="171">
        <v>0</v>
      </c>
      <c r="BI290" s="171">
        <v>0</v>
      </c>
      <c r="BJ290" s="171">
        <v>16400</v>
      </c>
      <c r="BK290" s="171">
        <v>147109</v>
      </c>
      <c r="BL290" s="171">
        <v>0</v>
      </c>
      <c r="BM290" s="171">
        <v>0</v>
      </c>
      <c r="BN290" s="171">
        <v>1618639.2</v>
      </c>
      <c r="BO290" s="171">
        <v>100162.7</v>
      </c>
      <c r="BP290" s="171">
        <v>42000</v>
      </c>
      <c r="BQ290" s="171">
        <v>0</v>
      </c>
      <c r="BR290" s="171">
        <v>0</v>
      </c>
      <c r="BS290" s="171">
        <v>289669</v>
      </c>
      <c r="BT290" s="171">
        <v>5306686.9000000004</v>
      </c>
      <c r="BU290" s="171">
        <v>6361</v>
      </c>
      <c r="BV290" s="171">
        <v>0</v>
      </c>
      <c r="BW290" s="171">
        <v>0</v>
      </c>
      <c r="BX290" s="171">
        <v>0</v>
      </c>
      <c r="BY290" s="171">
        <v>0</v>
      </c>
      <c r="BZ290" s="171">
        <v>57625</v>
      </c>
      <c r="CA290" s="171">
        <v>0</v>
      </c>
      <c r="CB290" s="171">
        <v>0</v>
      </c>
      <c r="CC290" s="201">
        <f t="shared" si="47"/>
        <v>44941419.31000001</v>
      </c>
    </row>
    <row r="291" spans="1:81" s="109" customFormat="1" ht="25.5" customHeight="1">
      <c r="A291" s="136" t="s">
        <v>1461</v>
      </c>
      <c r="B291" s="280" t="s">
        <v>47</v>
      </c>
      <c r="C291" s="281" t="s">
        <v>48</v>
      </c>
      <c r="D291" s="282">
        <v>51120</v>
      </c>
      <c r="E291" s="291" t="s">
        <v>811</v>
      </c>
      <c r="F291" s="283" t="s">
        <v>814</v>
      </c>
      <c r="G291" s="284" t="s">
        <v>815</v>
      </c>
      <c r="H291" s="192">
        <v>456489.1</v>
      </c>
      <c r="I291" s="171">
        <v>218227.4</v>
      </c>
      <c r="J291" s="171">
        <v>681162</v>
      </c>
      <c r="K291" s="171">
        <v>16585</v>
      </c>
      <c r="L291" s="171">
        <v>63694</v>
      </c>
      <c r="M291" s="171">
        <v>0</v>
      </c>
      <c r="N291" s="171">
        <v>0</v>
      </c>
      <c r="O291" s="171">
        <v>48187</v>
      </c>
      <c r="P291" s="171">
        <v>0</v>
      </c>
      <c r="Q291" s="171">
        <v>884185.1</v>
      </c>
      <c r="R291" s="171">
        <v>31130</v>
      </c>
      <c r="S291" s="171">
        <v>41869.800000000003</v>
      </c>
      <c r="T291" s="171">
        <v>0</v>
      </c>
      <c r="U291" s="171">
        <v>0</v>
      </c>
      <c r="V291" s="171">
        <v>1605</v>
      </c>
      <c r="W291" s="171">
        <v>39807.300000000003</v>
      </c>
      <c r="X291" s="171">
        <v>70228</v>
      </c>
      <c r="Y291" s="171">
        <v>85119</v>
      </c>
      <c r="Z291" s="171">
        <v>0</v>
      </c>
      <c r="AA291" s="171">
        <v>32727.3</v>
      </c>
      <c r="AB291" s="171">
        <v>0</v>
      </c>
      <c r="AC291" s="171">
        <v>198369</v>
      </c>
      <c r="AD291" s="171">
        <v>17500</v>
      </c>
      <c r="AE291" s="171">
        <v>0</v>
      </c>
      <c r="AF291" s="171">
        <v>26936</v>
      </c>
      <c r="AG291" s="171">
        <v>0</v>
      </c>
      <c r="AH291" s="171">
        <v>0</v>
      </c>
      <c r="AI291" s="171">
        <v>276430</v>
      </c>
      <c r="AJ291" s="171">
        <v>19600</v>
      </c>
      <c r="AK291" s="171">
        <v>2200</v>
      </c>
      <c r="AL291" s="171">
        <v>36600</v>
      </c>
      <c r="AM291" s="171">
        <v>25400</v>
      </c>
      <c r="AN291" s="171">
        <v>46925</v>
      </c>
      <c r="AO291" s="171">
        <v>33800</v>
      </c>
      <c r="AP291" s="171">
        <v>3500</v>
      </c>
      <c r="AQ291" s="171">
        <v>10900</v>
      </c>
      <c r="AR291" s="171">
        <v>51800</v>
      </c>
      <c r="AS291" s="171">
        <v>32150</v>
      </c>
      <c r="AT291" s="171">
        <v>0</v>
      </c>
      <c r="AU291" s="171">
        <v>59000</v>
      </c>
      <c r="AV291" s="171">
        <v>5600</v>
      </c>
      <c r="AW291" s="171">
        <v>3400</v>
      </c>
      <c r="AX291" s="171">
        <v>3700</v>
      </c>
      <c r="AY291" s="171">
        <v>9542.7000000000007</v>
      </c>
      <c r="AZ291" s="171">
        <v>7300</v>
      </c>
      <c r="BA291" s="171">
        <v>0</v>
      </c>
      <c r="BB291" s="171">
        <v>778838.5</v>
      </c>
      <c r="BC291" s="171">
        <v>0</v>
      </c>
      <c r="BD291" s="171">
        <v>0</v>
      </c>
      <c r="BE291" s="171">
        <v>23700.5</v>
      </c>
      <c r="BF291" s="171">
        <v>3000</v>
      </c>
      <c r="BG291" s="171">
        <v>0</v>
      </c>
      <c r="BH291" s="171">
        <v>0</v>
      </c>
      <c r="BI291" s="171">
        <v>0</v>
      </c>
      <c r="BJ291" s="171">
        <v>0</v>
      </c>
      <c r="BK291" s="171">
        <v>5900</v>
      </c>
      <c r="BL291" s="171">
        <v>7000</v>
      </c>
      <c r="BM291" s="171">
        <v>745659</v>
      </c>
      <c r="BN291" s="171">
        <v>146690</v>
      </c>
      <c r="BO291" s="171">
        <v>0</v>
      </c>
      <c r="BP291" s="171">
        <v>0</v>
      </c>
      <c r="BQ291" s="171">
        <v>490</v>
      </c>
      <c r="BR291" s="171">
        <v>155985</v>
      </c>
      <c r="BS291" s="171">
        <v>1500</v>
      </c>
      <c r="BT291" s="171">
        <v>798584.07</v>
      </c>
      <c r="BU291" s="171">
        <v>66736.789999999994</v>
      </c>
      <c r="BV291" s="171">
        <v>33000</v>
      </c>
      <c r="BW291" s="171">
        <v>39210</v>
      </c>
      <c r="BX291" s="171">
        <v>0</v>
      </c>
      <c r="BY291" s="171">
        <v>0</v>
      </c>
      <c r="BZ291" s="171">
        <v>3500</v>
      </c>
      <c r="CA291" s="171">
        <v>35550</v>
      </c>
      <c r="CB291" s="171">
        <v>2800</v>
      </c>
      <c r="CC291" s="201">
        <f t="shared" si="47"/>
        <v>6389812.5599999996</v>
      </c>
    </row>
    <row r="292" spans="1:81" s="109" customFormat="1" ht="25.5" customHeight="1">
      <c r="A292" s="136" t="s">
        <v>1461</v>
      </c>
      <c r="B292" s="280" t="s">
        <v>47</v>
      </c>
      <c r="C292" s="281" t="s">
        <v>48</v>
      </c>
      <c r="D292" s="282">
        <v>51120</v>
      </c>
      <c r="E292" s="291" t="s">
        <v>811</v>
      </c>
      <c r="F292" s="283" t="s">
        <v>816</v>
      </c>
      <c r="G292" s="284" t="s">
        <v>817</v>
      </c>
      <c r="H292" s="192">
        <v>111969.74</v>
      </c>
      <c r="I292" s="171">
        <v>179638.59</v>
      </c>
      <c r="J292" s="171">
        <v>151172.23000000001</v>
      </c>
      <c r="K292" s="171">
        <v>61750.59</v>
      </c>
      <c r="L292" s="171">
        <v>160.5</v>
      </c>
      <c r="M292" s="171">
        <v>0</v>
      </c>
      <c r="N292" s="171">
        <v>16900</v>
      </c>
      <c r="O292" s="171">
        <v>74839.86</v>
      </c>
      <c r="P292" s="171">
        <v>60597.41</v>
      </c>
      <c r="Q292" s="171">
        <v>154344.66</v>
      </c>
      <c r="R292" s="171">
        <v>101490</v>
      </c>
      <c r="S292" s="171">
        <v>65108.959999999999</v>
      </c>
      <c r="T292" s="171">
        <v>207390.07</v>
      </c>
      <c r="U292" s="171">
        <v>89229.59</v>
      </c>
      <c r="V292" s="171">
        <v>4369.8</v>
      </c>
      <c r="W292" s="171">
        <v>91063.52</v>
      </c>
      <c r="X292" s="171">
        <v>227207.16</v>
      </c>
      <c r="Y292" s="171">
        <v>69940</v>
      </c>
      <c r="Z292" s="171">
        <v>0</v>
      </c>
      <c r="AA292" s="171">
        <v>52100</v>
      </c>
      <c r="AB292" s="171">
        <v>124118.2</v>
      </c>
      <c r="AC292" s="171">
        <v>134422.24</v>
      </c>
      <c r="AD292" s="171">
        <v>119817.33</v>
      </c>
      <c r="AE292" s="171">
        <v>49267.5</v>
      </c>
      <c r="AF292" s="171">
        <v>46356</v>
      </c>
      <c r="AG292" s="171">
        <v>370786.59</v>
      </c>
      <c r="AH292" s="171">
        <v>77364.59</v>
      </c>
      <c r="AI292" s="171">
        <v>431244.16</v>
      </c>
      <c r="AJ292" s="171">
        <v>23700</v>
      </c>
      <c r="AK292" s="171">
        <v>8647.0499999999993</v>
      </c>
      <c r="AL292" s="171">
        <v>37770</v>
      </c>
      <c r="AM292" s="171">
        <v>16283.17</v>
      </c>
      <c r="AN292" s="171">
        <v>114770</v>
      </c>
      <c r="AO292" s="171">
        <v>60419.1</v>
      </c>
      <c r="AP292" s="171">
        <v>47973.15</v>
      </c>
      <c r="AQ292" s="171">
        <v>209238.04</v>
      </c>
      <c r="AR292" s="171">
        <v>153588.65</v>
      </c>
      <c r="AS292" s="171">
        <v>55009.5</v>
      </c>
      <c r="AT292" s="171">
        <v>41350</v>
      </c>
      <c r="AU292" s="171">
        <v>137839.35</v>
      </c>
      <c r="AV292" s="171">
        <v>142953.53</v>
      </c>
      <c r="AW292" s="171">
        <v>22644.959999999999</v>
      </c>
      <c r="AX292" s="171">
        <v>26989.15</v>
      </c>
      <c r="AY292" s="171">
        <v>57945.440000000002</v>
      </c>
      <c r="AZ292" s="171">
        <v>0</v>
      </c>
      <c r="BA292" s="171">
        <v>500</v>
      </c>
      <c r="BB292" s="171">
        <v>8185.5</v>
      </c>
      <c r="BC292" s="171">
        <v>221422.81</v>
      </c>
      <c r="BD292" s="171">
        <v>24772.2</v>
      </c>
      <c r="BE292" s="171">
        <v>154083.54</v>
      </c>
      <c r="BF292" s="171">
        <v>110681.37</v>
      </c>
      <c r="BG292" s="171">
        <v>50747.88</v>
      </c>
      <c r="BH292" s="171">
        <v>30831.69</v>
      </c>
      <c r="BI292" s="171">
        <v>159909.35</v>
      </c>
      <c r="BJ292" s="171">
        <v>25778.98</v>
      </c>
      <c r="BK292" s="171">
        <v>7976.68</v>
      </c>
      <c r="BL292" s="171">
        <v>2764.9</v>
      </c>
      <c r="BM292" s="171">
        <v>399473</v>
      </c>
      <c r="BN292" s="171">
        <v>241636.29</v>
      </c>
      <c r="BO292" s="171">
        <v>82056.3</v>
      </c>
      <c r="BP292" s="171">
        <v>36642.15</v>
      </c>
      <c r="BQ292" s="171">
        <v>42531</v>
      </c>
      <c r="BR292" s="171">
        <v>69103.460000000006</v>
      </c>
      <c r="BS292" s="171">
        <v>65394.63</v>
      </c>
      <c r="BT292" s="171">
        <v>212478.99</v>
      </c>
      <c r="BU292" s="171">
        <v>132671.94</v>
      </c>
      <c r="BV292" s="171">
        <v>96801.96</v>
      </c>
      <c r="BW292" s="171">
        <v>97686.88</v>
      </c>
      <c r="BX292" s="171">
        <v>73029.03</v>
      </c>
      <c r="BY292" s="171">
        <v>183551.49</v>
      </c>
      <c r="BZ292" s="171">
        <v>102790.34</v>
      </c>
      <c r="CA292" s="171">
        <v>56142.74</v>
      </c>
      <c r="CB292" s="171">
        <v>34112.54</v>
      </c>
      <c r="CC292" s="201">
        <f t="shared" si="47"/>
        <v>6953528.0200000014</v>
      </c>
    </row>
    <row r="293" spans="1:81" s="109" customFormat="1" ht="25.5" customHeight="1">
      <c r="A293" s="136" t="s">
        <v>1461</v>
      </c>
      <c r="B293" s="280" t="s">
        <v>47</v>
      </c>
      <c r="C293" s="281" t="s">
        <v>48</v>
      </c>
      <c r="D293" s="282">
        <v>51120</v>
      </c>
      <c r="E293" s="291" t="s">
        <v>811</v>
      </c>
      <c r="F293" s="283" t="s">
        <v>818</v>
      </c>
      <c r="G293" s="284" t="s">
        <v>819</v>
      </c>
      <c r="H293" s="192">
        <v>0</v>
      </c>
      <c r="I293" s="171">
        <v>850</v>
      </c>
      <c r="J293" s="171">
        <v>0</v>
      </c>
      <c r="K293" s="171">
        <v>44137.5</v>
      </c>
      <c r="L293" s="171">
        <v>0</v>
      </c>
      <c r="M293" s="171">
        <v>0</v>
      </c>
      <c r="N293" s="171">
        <v>1500</v>
      </c>
      <c r="O293" s="171">
        <v>0</v>
      </c>
      <c r="P293" s="171">
        <v>0</v>
      </c>
      <c r="Q293" s="171">
        <v>34030</v>
      </c>
      <c r="R293" s="171">
        <v>0</v>
      </c>
      <c r="S293" s="171">
        <v>8090</v>
      </c>
      <c r="T293" s="171">
        <v>27285</v>
      </c>
      <c r="U293" s="171">
        <v>0</v>
      </c>
      <c r="V293" s="171">
        <v>0</v>
      </c>
      <c r="W293" s="171">
        <v>0</v>
      </c>
      <c r="X293" s="171">
        <v>0</v>
      </c>
      <c r="Y293" s="171">
        <v>0</v>
      </c>
      <c r="Z293" s="171">
        <v>0</v>
      </c>
      <c r="AA293" s="171">
        <v>11770</v>
      </c>
      <c r="AB293" s="171">
        <v>0</v>
      </c>
      <c r="AC293" s="171">
        <v>0</v>
      </c>
      <c r="AD293" s="171">
        <v>0</v>
      </c>
      <c r="AE293" s="171">
        <v>0</v>
      </c>
      <c r="AF293" s="171">
        <v>9647.1200000000008</v>
      </c>
      <c r="AG293" s="171">
        <v>0</v>
      </c>
      <c r="AH293" s="171">
        <v>0</v>
      </c>
      <c r="AI293" s="171">
        <v>0</v>
      </c>
      <c r="AJ293" s="171">
        <v>0</v>
      </c>
      <c r="AK293" s="171">
        <v>4800</v>
      </c>
      <c r="AL293" s="171">
        <v>24000</v>
      </c>
      <c r="AM293" s="171">
        <v>0</v>
      </c>
      <c r="AN293" s="171">
        <v>70800</v>
      </c>
      <c r="AO293" s="171">
        <v>18142</v>
      </c>
      <c r="AP293" s="171">
        <v>0</v>
      </c>
      <c r="AQ293" s="171">
        <v>11200</v>
      </c>
      <c r="AR293" s="171">
        <v>1000</v>
      </c>
      <c r="AS293" s="171">
        <v>3210</v>
      </c>
      <c r="AT293" s="171">
        <v>0</v>
      </c>
      <c r="AU293" s="171">
        <v>950</v>
      </c>
      <c r="AV293" s="171">
        <v>0</v>
      </c>
      <c r="AW293" s="171">
        <v>0</v>
      </c>
      <c r="AX293" s="171">
        <v>70000</v>
      </c>
      <c r="AY293" s="171">
        <v>7629</v>
      </c>
      <c r="AZ293" s="171">
        <v>0</v>
      </c>
      <c r="BA293" s="171">
        <v>0</v>
      </c>
      <c r="BB293" s="171">
        <v>0</v>
      </c>
      <c r="BC293" s="171">
        <v>0</v>
      </c>
      <c r="BD293" s="171">
        <v>30887.13</v>
      </c>
      <c r="BE293" s="171">
        <v>45000</v>
      </c>
      <c r="BF293" s="171">
        <v>0</v>
      </c>
      <c r="BG293" s="171">
        <v>0</v>
      </c>
      <c r="BH293" s="171">
        <v>4333.5</v>
      </c>
      <c r="BI293" s="171">
        <v>0</v>
      </c>
      <c r="BJ293" s="171">
        <v>0</v>
      </c>
      <c r="BK293" s="171">
        <v>1498</v>
      </c>
      <c r="BL293" s="171">
        <v>0</v>
      </c>
      <c r="BM293" s="171">
        <v>237069.2</v>
      </c>
      <c r="BN293" s="171">
        <v>0</v>
      </c>
      <c r="BO293" s="171">
        <v>0</v>
      </c>
      <c r="BP293" s="171">
        <v>0</v>
      </c>
      <c r="BQ293" s="171">
        <v>82000</v>
      </c>
      <c r="BR293" s="171">
        <v>7599.94</v>
      </c>
      <c r="BS293" s="171">
        <v>0</v>
      </c>
      <c r="BT293" s="171">
        <v>23238.799999999999</v>
      </c>
      <c r="BU293" s="171">
        <v>137547.99</v>
      </c>
      <c r="BV293" s="171">
        <v>0</v>
      </c>
      <c r="BW293" s="171">
        <v>0</v>
      </c>
      <c r="BX293" s="171">
        <v>0</v>
      </c>
      <c r="BY293" s="171">
        <v>6800</v>
      </c>
      <c r="BZ293" s="171">
        <v>0</v>
      </c>
      <c r="CA293" s="171">
        <v>0</v>
      </c>
      <c r="CB293" s="171">
        <v>0</v>
      </c>
      <c r="CC293" s="201">
        <f t="shared" si="47"/>
        <v>925015.17999999993</v>
      </c>
    </row>
    <row r="294" spans="1:81" s="109" customFormat="1" ht="25.5" customHeight="1">
      <c r="A294" s="136" t="s">
        <v>1461</v>
      </c>
      <c r="B294" s="280" t="s">
        <v>47</v>
      </c>
      <c r="C294" s="281" t="s">
        <v>48</v>
      </c>
      <c r="D294" s="282">
        <v>51120</v>
      </c>
      <c r="E294" s="291" t="s">
        <v>811</v>
      </c>
      <c r="F294" s="283" t="s">
        <v>820</v>
      </c>
      <c r="G294" s="284" t="s">
        <v>821</v>
      </c>
      <c r="H294" s="192">
        <v>16290</v>
      </c>
      <c r="I294" s="171">
        <v>0</v>
      </c>
      <c r="J294" s="171">
        <v>0</v>
      </c>
      <c r="K294" s="171">
        <v>0</v>
      </c>
      <c r="L294" s="171">
        <v>0</v>
      </c>
      <c r="M294" s="171">
        <v>0</v>
      </c>
      <c r="N294" s="171">
        <v>0</v>
      </c>
      <c r="O294" s="171">
        <v>1200</v>
      </c>
      <c r="P294" s="171">
        <v>0</v>
      </c>
      <c r="Q294" s="171">
        <v>0</v>
      </c>
      <c r="R294" s="171">
        <v>0</v>
      </c>
      <c r="S294" s="171">
        <v>7050</v>
      </c>
      <c r="T294" s="171">
        <v>0</v>
      </c>
      <c r="U294" s="171">
        <v>0</v>
      </c>
      <c r="V294" s="171">
        <v>0</v>
      </c>
      <c r="W294" s="171">
        <v>0</v>
      </c>
      <c r="X294" s="171">
        <v>8570</v>
      </c>
      <c r="Y294" s="171">
        <v>0</v>
      </c>
      <c r="Z294" s="171">
        <v>0</v>
      </c>
      <c r="AA294" s="171">
        <v>0</v>
      </c>
      <c r="AB294" s="171">
        <v>1230.5</v>
      </c>
      <c r="AC294" s="171">
        <v>0</v>
      </c>
      <c r="AD294" s="171">
        <v>0</v>
      </c>
      <c r="AE294" s="171">
        <v>0</v>
      </c>
      <c r="AF294" s="171">
        <v>0</v>
      </c>
      <c r="AG294" s="171">
        <v>0</v>
      </c>
      <c r="AH294" s="171">
        <v>0</v>
      </c>
      <c r="AI294" s="171">
        <v>0</v>
      </c>
      <c r="AJ294" s="171">
        <v>2000</v>
      </c>
      <c r="AK294" s="171">
        <v>0</v>
      </c>
      <c r="AL294" s="171">
        <v>0</v>
      </c>
      <c r="AM294" s="171">
        <v>2520</v>
      </c>
      <c r="AN294" s="171">
        <v>0</v>
      </c>
      <c r="AO294" s="171">
        <v>0</v>
      </c>
      <c r="AP294" s="171">
        <v>0</v>
      </c>
      <c r="AQ294" s="171">
        <v>0</v>
      </c>
      <c r="AR294" s="171">
        <v>880</v>
      </c>
      <c r="AS294" s="171">
        <v>8970</v>
      </c>
      <c r="AT294" s="171">
        <v>0</v>
      </c>
      <c r="AU294" s="171">
        <v>1800</v>
      </c>
      <c r="AV294" s="171">
        <v>0</v>
      </c>
      <c r="AW294" s="171">
        <v>0</v>
      </c>
      <c r="AX294" s="171">
        <v>6756</v>
      </c>
      <c r="AY294" s="171">
        <v>6300</v>
      </c>
      <c r="AZ294" s="171">
        <v>0</v>
      </c>
      <c r="BA294" s="171">
        <v>0</v>
      </c>
      <c r="BB294" s="171">
        <v>0</v>
      </c>
      <c r="BC294" s="171">
        <v>0</v>
      </c>
      <c r="BD294" s="171">
        <v>0</v>
      </c>
      <c r="BE294" s="171">
        <v>16050</v>
      </c>
      <c r="BF294" s="171">
        <v>0</v>
      </c>
      <c r="BG294" s="171">
        <v>0</v>
      </c>
      <c r="BH294" s="171">
        <v>0</v>
      </c>
      <c r="BI294" s="171">
        <v>0</v>
      </c>
      <c r="BJ294" s="171">
        <v>0</v>
      </c>
      <c r="BK294" s="171">
        <v>0</v>
      </c>
      <c r="BL294" s="171">
        <v>0</v>
      </c>
      <c r="BM294" s="171">
        <v>36400</v>
      </c>
      <c r="BN294" s="171">
        <v>0</v>
      </c>
      <c r="BO294" s="171">
        <v>2268.4</v>
      </c>
      <c r="BP294" s="171">
        <v>0</v>
      </c>
      <c r="BQ294" s="171">
        <v>0</v>
      </c>
      <c r="BR294" s="171">
        <v>0</v>
      </c>
      <c r="BS294" s="171">
        <v>0</v>
      </c>
      <c r="BT294" s="171">
        <v>0</v>
      </c>
      <c r="BU294" s="171">
        <v>0</v>
      </c>
      <c r="BV294" s="171">
        <v>0</v>
      </c>
      <c r="BW294" s="171">
        <v>0</v>
      </c>
      <c r="BX294" s="171">
        <v>6150</v>
      </c>
      <c r="BY294" s="171">
        <v>4500</v>
      </c>
      <c r="BZ294" s="171">
        <v>0</v>
      </c>
      <c r="CA294" s="171">
        <v>1890</v>
      </c>
      <c r="CB294" s="171">
        <v>0</v>
      </c>
      <c r="CC294" s="201">
        <f t="shared" si="47"/>
        <v>130824.9</v>
      </c>
    </row>
    <row r="295" spans="1:81" s="109" customFormat="1" ht="25.5" customHeight="1">
      <c r="A295" s="136" t="s">
        <v>1461</v>
      </c>
      <c r="B295" s="280" t="s">
        <v>47</v>
      </c>
      <c r="C295" s="281" t="s">
        <v>48</v>
      </c>
      <c r="D295" s="282">
        <v>51100</v>
      </c>
      <c r="E295" s="291" t="s">
        <v>828</v>
      </c>
      <c r="F295" s="283" t="s">
        <v>822</v>
      </c>
      <c r="G295" s="284" t="s">
        <v>823</v>
      </c>
      <c r="H295" s="192">
        <v>2503991.62</v>
      </c>
      <c r="I295" s="171">
        <v>561708.23</v>
      </c>
      <c r="J295" s="171">
        <v>957878.02</v>
      </c>
      <c r="K295" s="171">
        <v>174345</v>
      </c>
      <c r="L295" s="171">
        <v>175900</v>
      </c>
      <c r="M295" s="171">
        <v>0</v>
      </c>
      <c r="N295" s="171">
        <v>5752904.0899999999</v>
      </c>
      <c r="O295" s="171">
        <v>130682.5</v>
      </c>
      <c r="P295" s="171">
        <v>74950</v>
      </c>
      <c r="Q295" s="171">
        <v>396764</v>
      </c>
      <c r="R295" s="171">
        <v>109349</v>
      </c>
      <c r="S295" s="171">
        <v>287880.33</v>
      </c>
      <c r="T295" s="171">
        <v>461238.7</v>
      </c>
      <c r="U295" s="171">
        <v>319970</v>
      </c>
      <c r="V295" s="171">
        <v>0</v>
      </c>
      <c r="W295" s="171">
        <v>35000</v>
      </c>
      <c r="X295" s="171">
        <v>152710</v>
      </c>
      <c r="Y295" s="171">
        <v>81371</v>
      </c>
      <c r="Z295" s="171">
        <v>2427872.2400000002</v>
      </c>
      <c r="AA295" s="171">
        <v>475712.62</v>
      </c>
      <c r="AB295" s="171">
        <v>497320</v>
      </c>
      <c r="AC295" s="171">
        <v>1120802.8600000001</v>
      </c>
      <c r="AD295" s="171">
        <v>31551</v>
      </c>
      <c r="AE295" s="171">
        <v>16371</v>
      </c>
      <c r="AF295" s="171">
        <v>60799.63</v>
      </c>
      <c r="AG295" s="171">
        <v>0</v>
      </c>
      <c r="AH295" s="171">
        <v>92228.65</v>
      </c>
      <c r="AI295" s="171">
        <v>1912075.64</v>
      </c>
      <c r="AJ295" s="171">
        <v>126880</v>
      </c>
      <c r="AK295" s="171">
        <v>157784.56</v>
      </c>
      <c r="AL295" s="171">
        <v>50764</v>
      </c>
      <c r="AM295" s="171">
        <v>9500</v>
      </c>
      <c r="AN295" s="171">
        <v>82395</v>
      </c>
      <c r="AO295" s="171">
        <v>89890</v>
      </c>
      <c r="AP295" s="171">
        <v>91720</v>
      </c>
      <c r="AQ295" s="171">
        <v>54760</v>
      </c>
      <c r="AR295" s="171">
        <v>92999</v>
      </c>
      <c r="AS295" s="171">
        <v>88265</v>
      </c>
      <c r="AT295" s="171">
        <v>83460</v>
      </c>
      <c r="AU295" s="171">
        <v>1014122.9</v>
      </c>
      <c r="AV295" s="171">
        <v>69005</v>
      </c>
      <c r="AW295" s="171">
        <v>179537.63</v>
      </c>
      <c r="AX295" s="171">
        <v>73975</v>
      </c>
      <c r="AY295" s="171">
        <v>48454</v>
      </c>
      <c r="AZ295" s="171">
        <v>77551.570000000007</v>
      </c>
      <c r="BA295" s="171">
        <v>76534.789999999994</v>
      </c>
      <c r="BB295" s="171">
        <v>419398.9</v>
      </c>
      <c r="BC295" s="171">
        <v>0</v>
      </c>
      <c r="BD295" s="171">
        <v>19331</v>
      </c>
      <c r="BE295" s="171">
        <v>500815.62</v>
      </c>
      <c r="BF295" s="171">
        <v>109635</v>
      </c>
      <c r="BG295" s="171">
        <v>56515.96</v>
      </c>
      <c r="BH295" s="171">
        <v>287680</v>
      </c>
      <c r="BI295" s="171">
        <v>366862.4</v>
      </c>
      <c r="BJ295" s="171">
        <v>139320</v>
      </c>
      <c r="BK295" s="171">
        <v>17145</v>
      </c>
      <c r="BL295" s="171">
        <v>0</v>
      </c>
      <c r="BM295" s="171">
        <v>2553397.35</v>
      </c>
      <c r="BN295" s="171">
        <v>28195</v>
      </c>
      <c r="BO295" s="171">
        <v>225325</v>
      </c>
      <c r="BP295" s="171">
        <v>30375</v>
      </c>
      <c r="BQ295" s="171">
        <v>140142.5</v>
      </c>
      <c r="BR295" s="171">
        <v>318025</v>
      </c>
      <c r="BS295" s="171">
        <v>62481.5</v>
      </c>
      <c r="BT295" s="171">
        <v>2550409.5099999998</v>
      </c>
      <c r="BU295" s="171">
        <v>64607.5</v>
      </c>
      <c r="BV295" s="171">
        <v>23742.77</v>
      </c>
      <c r="BW295" s="171">
        <v>58086.5</v>
      </c>
      <c r="BX295" s="171">
        <v>28900</v>
      </c>
      <c r="BY295" s="171">
        <v>362920.94</v>
      </c>
      <c r="BZ295" s="171">
        <v>47370</v>
      </c>
      <c r="CA295" s="171">
        <v>175000</v>
      </c>
      <c r="CB295" s="171">
        <v>0</v>
      </c>
      <c r="CC295" s="201">
        <f t="shared" si="47"/>
        <v>29864657.029999994</v>
      </c>
    </row>
    <row r="296" spans="1:81" s="109" customFormat="1" ht="25.5" customHeight="1">
      <c r="A296" s="136" t="s">
        <v>1461</v>
      </c>
      <c r="B296" s="280" t="s">
        <v>47</v>
      </c>
      <c r="C296" s="281" t="s">
        <v>48</v>
      </c>
      <c r="D296" s="282">
        <v>51100</v>
      </c>
      <c r="E296" s="291" t="s">
        <v>828</v>
      </c>
      <c r="F296" s="283" t="s">
        <v>824</v>
      </c>
      <c r="G296" s="284" t="s">
        <v>825</v>
      </c>
      <c r="H296" s="192">
        <v>0</v>
      </c>
      <c r="I296" s="171">
        <v>0</v>
      </c>
      <c r="J296" s="171">
        <v>28034</v>
      </c>
      <c r="K296" s="171">
        <v>3745</v>
      </c>
      <c r="L296" s="171">
        <v>0</v>
      </c>
      <c r="M296" s="171">
        <v>0</v>
      </c>
      <c r="N296" s="171">
        <v>0</v>
      </c>
      <c r="O296" s="171">
        <v>44084</v>
      </c>
      <c r="P296" s="171">
        <v>0</v>
      </c>
      <c r="Q296" s="171">
        <v>1250</v>
      </c>
      <c r="R296" s="171">
        <v>3200</v>
      </c>
      <c r="S296" s="171">
        <v>0</v>
      </c>
      <c r="T296" s="171">
        <v>3434.7</v>
      </c>
      <c r="U296" s="171">
        <v>31000</v>
      </c>
      <c r="V296" s="171">
        <v>1200</v>
      </c>
      <c r="W296" s="171">
        <v>0</v>
      </c>
      <c r="X296" s="171">
        <v>10990</v>
      </c>
      <c r="Y296" s="171">
        <v>1950</v>
      </c>
      <c r="Z296" s="171">
        <v>0</v>
      </c>
      <c r="AA296" s="171">
        <v>10593</v>
      </c>
      <c r="AB296" s="171">
        <v>11663</v>
      </c>
      <c r="AC296" s="171">
        <v>5456.5</v>
      </c>
      <c r="AD296" s="171">
        <v>6794.5</v>
      </c>
      <c r="AE296" s="171">
        <v>0</v>
      </c>
      <c r="AF296" s="171">
        <v>1500</v>
      </c>
      <c r="AG296" s="171">
        <v>535</v>
      </c>
      <c r="AH296" s="171">
        <v>0</v>
      </c>
      <c r="AI296" s="171">
        <v>2500</v>
      </c>
      <c r="AJ296" s="171">
        <v>420</v>
      </c>
      <c r="AK296" s="171">
        <v>3900</v>
      </c>
      <c r="AL296" s="171">
        <v>2450</v>
      </c>
      <c r="AM296" s="171">
        <v>0</v>
      </c>
      <c r="AN296" s="171">
        <v>0</v>
      </c>
      <c r="AO296" s="171">
        <v>13350</v>
      </c>
      <c r="AP296" s="171">
        <v>5040</v>
      </c>
      <c r="AQ296" s="171">
        <v>22900</v>
      </c>
      <c r="AR296" s="171">
        <v>0</v>
      </c>
      <c r="AS296" s="171">
        <v>9027</v>
      </c>
      <c r="AT296" s="171">
        <v>0</v>
      </c>
      <c r="AU296" s="171">
        <v>0</v>
      </c>
      <c r="AV296" s="171">
        <v>36052</v>
      </c>
      <c r="AW296" s="171">
        <v>2021</v>
      </c>
      <c r="AX296" s="171">
        <v>4000</v>
      </c>
      <c r="AY296" s="171">
        <v>1891</v>
      </c>
      <c r="AZ296" s="171">
        <v>0</v>
      </c>
      <c r="BA296" s="171">
        <v>0</v>
      </c>
      <c r="BB296" s="171">
        <v>708032</v>
      </c>
      <c r="BC296" s="171">
        <v>0</v>
      </c>
      <c r="BD296" s="171">
        <v>1200</v>
      </c>
      <c r="BE296" s="171">
        <v>0</v>
      </c>
      <c r="BF296" s="171">
        <v>2889</v>
      </c>
      <c r="BG296" s="171">
        <v>0</v>
      </c>
      <c r="BH296" s="171">
        <v>0</v>
      </c>
      <c r="BI296" s="171">
        <v>0</v>
      </c>
      <c r="BJ296" s="171">
        <v>0</v>
      </c>
      <c r="BK296" s="171">
        <v>0</v>
      </c>
      <c r="BL296" s="171">
        <v>0</v>
      </c>
      <c r="BM296" s="171">
        <v>0</v>
      </c>
      <c r="BN296" s="171">
        <v>0</v>
      </c>
      <c r="BO296" s="171">
        <v>21520</v>
      </c>
      <c r="BP296" s="171">
        <v>31750</v>
      </c>
      <c r="BQ296" s="171">
        <v>0</v>
      </c>
      <c r="BR296" s="171">
        <v>9500</v>
      </c>
      <c r="BS296" s="171">
        <v>2050</v>
      </c>
      <c r="BT296" s="171">
        <v>42171</v>
      </c>
      <c r="BU296" s="171">
        <v>9200</v>
      </c>
      <c r="BV296" s="171">
        <v>0</v>
      </c>
      <c r="BW296" s="171">
        <v>1200</v>
      </c>
      <c r="BX296" s="171">
        <v>0</v>
      </c>
      <c r="BY296" s="171">
        <v>0</v>
      </c>
      <c r="BZ296" s="171">
        <v>13000</v>
      </c>
      <c r="CA296" s="171">
        <v>1590</v>
      </c>
      <c r="CB296" s="171">
        <v>14850</v>
      </c>
      <c r="CC296" s="201">
        <f t="shared" si="47"/>
        <v>1127932.7</v>
      </c>
    </row>
    <row r="297" spans="1:81" s="109" customFormat="1" ht="25.5" customHeight="1">
      <c r="A297" s="136" t="s">
        <v>1461</v>
      </c>
      <c r="B297" s="280" t="s">
        <v>47</v>
      </c>
      <c r="C297" s="281" t="s">
        <v>48</v>
      </c>
      <c r="D297" s="282">
        <v>51100</v>
      </c>
      <c r="E297" s="291" t="s">
        <v>828</v>
      </c>
      <c r="F297" s="283" t="s">
        <v>826</v>
      </c>
      <c r="G297" s="284" t="s">
        <v>827</v>
      </c>
      <c r="H297" s="192">
        <v>1326480.3899999999</v>
      </c>
      <c r="I297" s="171">
        <v>127951.85</v>
      </c>
      <c r="J297" s="171">
        <v>104325</v>
      </c>
      <c r="K297" s="171">
        <v>35845</v>
      </c>
      <c r="L297" s="171">
        <v>26750</v>
      </c>
      <c r="M297" s="171">
        <v>16478</v>
      </c>
      <c r="N297" s="171">
        <v>1619303.13</v>
      </c>
      <c r="O297" s="171">
        <v>14674.1</v>
      </c>
      <c r="P297" s="171">
        <v>77040</v>
      </c>
      <c r="Q297" s="171">
        <v>28382.68</v>
      </c>
      <c r="R297" s="171">
        <v>120223.4</v>
      </c>
      <c r="S297" s="171">
        <v>91693.94</v>
      </c>
      <c r="T297" s="171">
        <v>23480</v>
      </c>
      <c r="U297" s="171">
        <v>63170</v>
      </c>
      <c r="V297" s="171">
        <v>0</v>
      </c>
      <c r="W297" s="171">
        <v>3450</v>
      </c>
      <c r="X297" s="171">
        <v>134098.5</v>
      </c>
      <c r="Y297" s="171">
        <v>950</v>
      </c>
      <c r="Z297" s="171">
        <v>932916.02</v>
      </c>
      <c r="AA297" s="171">
        <v>67217.399999999994</v>
      </c>
      <c r="AB297" s="171">
        <v>0</v>
      </c>
      <c r="AC297" s="171">
        <v>51761.4</v>
      </c>
      <c r="AD297" s="171">
        <v>75575.850000000006</v>
      </c>
      <c r="AE297" s="171">
        <v>0</v>
      </c>
      <c r="AF297" s="171">
        <v>27938.77</v>
      </c>
      <c r="AG297" s="171">
        <v>70426.5</v>
      </c>
      <c r="AH297" s="171">
        <v>0</v>
      </c>
      <c r="AI297" s="171">
        <v>11919.8</v>
      </c>
      <c r="AJ297" s="171">
        <v>39412.800000000003</v>
      </c>
      <c r="AK297" s="171">
        <v>15258.2</v>
      </c>
      <c r="AL297" s="171">
        <v>38088.199999999997</v>
      </c>
      <c r="AM297" s="171">
        <v>35634</v>
      </c>
      <c r="AN297" s="171">
        <v>5832</v>
      </c>
      <c r="AO297" s="171">
        <v>17631</v>
      </c>
      <c r="AP297" s="171">
        <v>43760</v>
      </c>
      <c r="AQ297" s="171">
        <v>7552.1</v>
      </c>
      <c r="AR297" s="171">
        <v>25038</v>
      </c>
      <c r="AS297" s="171">
        <v>54505.5</v>
      </c>
      <c r="AT297" s="171">
        <v>31190.5</v>
      </c>
      <c r="AU297" s="171">
        <v>1400</v>
      </c>
      <c r="AV297" s="171">
        <v>0</v>
      </c>
      <c r="AW297" s="171">
        <v>200</v>
      </c>
      <c r="AX297" s="171">
        <v>12415</v>
      </c>
      <c r="AY297" s="171">
        <v>23317.1</v>
      </c>
      <c r="AZ297" s="171">
        <v>5200</v>
      </c>
      <c r="BA297" s="171">
        <v>3100</v>
      </c>
      <c r="BB297" s="171">
        <v>0</v>
      </c>
      <c r="BC297" s="171">
        <v>0</v>
      </c>
      <c r="BD297" s="171">
        <v>250</v>
      </c>
      <c r="BE297" s="171">
        <v>63073.65</v>
      </c>
      <c r="BF297" s="171">
        <v>32729.4</v>
      </c>
      <c r="BG297" s="171">
        <v>27606</v>
      </c>
      <c r="BH297" s="171">
        <v>0</v>
      </c>
      <c r="BI297" s="171">
        <v>115306.68</v>
      </c>
      <c r="BJ297" s="171">
        <v>6500</v>
      </c>
      <c r="BK297" s="171">
        <v>4590</v>
      </c>
      <c r="BL297" s="171">
        <v>69550</v>
      </c>
      <c r="BM297" s="171">
        <v>411745</v>
      </c>
      <c r="BN297" s="171">
        <v>424191</v>
      </c>
      <c r="BO297" s="171">
        <v>59234.6</v>
      </c>
      <c r="BP297" s="171">
        <v>0</v>
      </c>
      <c r="BQ297" s="171">
        <v>43594</v>
      </c>
      <c r="BR297" s="171">
        <v>4800</v>
      </c>
      <c r="BS297" s="171">
        <v>3000</v>
      </c>
      <c r="BT297" s="171">
        <v>118570.55</v>
      </c>
      <c r="BU297" s="171">
        <v>840</v>
      </c>
      <c r="BV297" s="171">
        <v>0</v>
      </c>
      <c r="BW297" s="171">
        <v>77132.56</v>
      </c>
      <c r="BX297" s="171">
        <v>116608.6</v>
      </c>
      <c r="BY297" s="171">
        <v>62391.8</v>
      </c>
      <c r="BZ297" s="171">
        <v>0</v>
      </c>
      <c r="CA297" s="171">
        <v>0</v>
      </c>
      <c r="CB297" s="171">
        <v>0</v>
      </c>
      <c r="CC297" s="201">
        <f t="shared" si="47"/>
        <v>7053299.9699999979</v>
      </c>
    </row>
    <row r="298" spans="1:81" s="109" customFormat="1" ht="25.5" customHeight="1">
      <c r="A298" s="136" t="s">
        <v>1461</v>
      </c>
      <c r="B298" s="280" t="s">
        <v>47</v>
      </c>
      <c r="C298" s="281" t="s">
        <v>48</v>
      </c>
      <c r="D298" s="282">
        <v>51100</v>
      </c>
      <c r="E298" s="291" t="s">
        <v>828</v>
      </c>
      <c r="F298" s="283" t="s">
        <v>829</v>
      </c>
      <c r="G298" s="284" t="s">
        <v>830</v>
      </c>
      <c r="H298" s="192">
        <v>353974.75</v>
      </c>
      <c r="I298" s="171">
        <v>58000</v>
      </c>
      <c r="J298" s="171">
        <v>135257.21</v>
      </c>
      <c r="K298" s="171">
        <v>136279</v>
      </c>
      <c r="L298" s="171">
        <v>29799.5</v>
      </c>
      <c r="M298" s="171">
        <v>0</v>
      </c>
      <c r="N298" s="171">
        <v>1435997.13</v>
      </c>
      <c r="O298" s="171">
        <v>83802.38</v>
      </c>
      <c r="P298" s="171">
        <v>0</v>
      </c>
      <c r="Q298" s="171">
        <v>104860</v>
      </c>
      <c r="R298" s="171">
        <v>0</v>
      </c>
      <c r="S298" s="171">
        <v>102987.5</v>
      </c>
      <c r="T298" s="171">
        <v>27157.5</v>
      </c>
      <c r="U298" s="171">
        <v>0</v>
      </c>
      <c r="V298" s="171">
        <v>0</v>
      </c>
      <c r="W298" s="171">
        <v>34183.32</v>
      </c>
      <c r="X298" s="171">
        <v>2640</v>
      </c>
      <c r="Y298" s="171">
        <v>0</v>
      </c>
      <c r="Z298" s="171">
        <v>150230</v>
      </c>
      <c r="AA298" s="171">
        <v>208628.6</v>
      </c>
      <c r="AB298" s="171">
        <v>113420</v>
      </c>
      <c r="AC298" s="171">
        <v>199073.5</v>
      </c>
      <c r="AD298" s="171">
        <v>0</v>
      </c>
      <c r="AE298" s="171">
        <v>0</v>
      </c>
      <c r="AF298" s="171">
        <v>2140</v>
      </c>
      <c r="AG298" s="171">
        <v>0</v>
      </c>
      <c r="AH298" s="171">
        <v>8560</v>
      </c>
      <c r="AI298" s="171">
        <v>170023</v>
      </c>
      <c r="AJ298" s="171">
        <v>0</v>
      </c>
      <c r="AK298" s="171">
        <v>0</v>
      </c>
      <c r="AL298" s="171">
        <v>0</v>
      </c>
      <c r="AM298" s="171">
        <v>0</v>
      </c>
      <c r="AN298" s="171">
        <v>0</v>
      </c>
      <c r="AO298" s="171">
        <v>0</v>
      </c>
      <c r="AP298" s="171">
        <v>0</v>
      </c>
      <c r="AQ298" s="171">
        <v>0</v>
      </c>
      <c r="AR298" s="171">
        <v>0</v>
      </c>
      <c r="AS298" s="171">
        <v>0</v>
      </c>
      <c r="AT298" s="171">
        <v>0</v>
      </c>
      <c r="AU298" s="171">
        <v>118452.42</v>
      </c>
      <c r="AV298" s="171">
        <v>37043</v>
      </c>
      <c r="AW298" s="171">
        <v>0</v>
      </c>
      <c r="AX298" s="171">
        <v>0</v>
      </c>
      <c r="AY298" s="171">
        <v>0</v>
      </c>
      <c r="AZ298" s="171">
        <v>0</v>
      </c>
      <c r="BA298" s="171">
        <v>0</v>
      </c>
      <c r="BB298" s="171">
        <v>218000</v>
      </c>
      <c r="BC298" s="171">
        <v>0</v>
      </c>
      <c r="BD298" s="171">
        <v>0</v>
      </c>
      <c r="BE298" s="171">
        <v>0</v>
      </c>
      <c r="BF298" s="171">
        <v>0</v>
      </c>
      <c r="BG298" s="171">
        <v>0</v>
      </c>
      <c r="BH298" s="171">
        <v>87739.96</v>
      </c>
      <c r="BI298" s="171">
        <v>0</v>
      </c>
      <c r="BJ298" s="171">
        <v>0</v>
      </c>
      <c r="BK298" s="171">
        <v>0</v>
      </c>
      <c r="BL298" s="171">
        <v>0</v>
      </c>
      <c r="BM298" s="171">
        <v>788856.29</v>
      </c>
      <c r="BN298" s="171">
        <v>45207.5</v>
      </c>
      <c r="BO298" s="171">
        <v>0</v>
      </c>
      <c r="BP298" s="171">
        <v>0</v>
      </c>
      <c r="BQ298" s="171">
        <v>0</v>
      </c>
      <c r="BR298" s="171">
        <v>0</v>
      </c>
      <c r="BS298" s="171">
        <v>0</v>
      </c>
      <c r="BT298" s="171">
        <v>0</v>
      </c>
      <c r="BU298" s="171">
        <v>0</v>
      </c>
      <c r="BV298" s="171">
        <v>0</v>
      </c>
      <c r="BW298" s="171">
        <v>35000</v>
      </c>
      <c r="BX298" s="171">
        <v>1070</v>
      </c>
      <c r="BY298" s="171">
        <v>238984.5</v>
      </c>
      <c r="BZ298" s="171">
        <v>0</v>
      </c>
      <c r="CA298" s="171">
        <v>0</v>
      </c>
      <c r="CB298" s="171">
        <v>0</v>
      </c>
      <c r="CC298" s="201">
        <f t="shared" si="47"/>
        <v>4927367.0599999996</v>
      </c>
    </row>
    <row r="299" spans="1:81" s="109" customFormat="1" ht="25.5" customHeight="1">
      <c r="A299" s="136" t="s">
        <v>1461</v>
      </c>
      <c r="B299" s="280" t="s">
        <v>47</v>
      </c>
      <c r="C299" s="281" t="s">
        <v>48</v>
      </c>
      <c r="D299" s="282">
        <v>51100</v>
      </c>
      <c r="E299" s="291" t="s">
        <v>828</v>
      </c>
      <c r="F299" s="283" t="s">
        <v>831</v>
      </c>
      <c r="G299" s="284" t="s">
        <v>832</v>
      </c>
      <c r="H299" s="192">
        <v>0</v>
      </c>
      <c r="I299" s="192">
        <v>0</v>
      </c>
      <c r="J299" s="192">
        <v>0</v>
      </c>
      <c r="K299" s="192">
        <v>0</v>
      </c>
      <c r="L299" s="192">
        <v>0</v>
      </c>
      <c r="M299" s="192">
        <v>0</v>
      </c>
      <c r="N299" s="192">
        <v>0</v>
      </c>
      <c r="O299" s="192">
        <v>0</v>
      </c>
      <c r="P299" s="192">
        <v>7000</v>
      </c>
      <c r="Q299" s="192">
        <v>0</v>
      </c>
      <c r="R299" s="192">
        <v>0</v>
      </c>
      <c r="S299" s="192">
        <v>45000</v>
      </c>
      <c r="T299" s="192">
        <v>0</v>
      </c>
      <c r="U299" s="192">
        <v>165800</v>
      </c>
      <c r="V299" s="192">
        <v>0</v>
      </c>
      <c r="W299" s="192">
        <v>0</v>
      </c>
      <c r="X299" s="192">
        <v>50820</v>
      </c>
      <c r="Y299" s="192">
        <v>0</v>
      </c>
      <c r="Z299" s="192">
        <v>0</v>
      </c>
      <c r="AA299" s="192">
        <v>6000</v>
      </c>
      <c r="AB299" s="192">
        <v>0</v>
      </c>
      <c r="AC299" s="192">
        <v>80000</v>
      </c>
      <c r="AD299" s="192">
        <v>220000</v>
      </c>
      <c r="AE299" s="192">
        <v>14000</v>
      </c>
      <c r="AF299" s="192">
        <v>0</v>
      </c>
      <c r="AG299" s="192">
        <v>0</v>
      </c>
      <c r="AH299" s="192">
        <v>0</v>
      </c>
      <c r="AI299" s="192">
        <v>0</v>
      </c>
      <c r="AJ299" s="192">
        <v>0</v>
      </c>
      <c r="AK299" s="192">
        <v>0</v>
      </c>
      <c r="AL299" s="192">
        <v>17700</v>
      </c>
      <c r="AM299" s="192">
        <v>0</v>
      </c>
      <c r="AN299" s="192">
        <v>0</v>
      </c>
      <c r="AO299" s="192">
        <v>0</v>
      </c>
      <c r="AP299" s="192">
        <v>0</v>
      </c>
      <c r="AQ299" s="192">
        <v>96540</v>
      </c>
      <c r="AR299" s="192">
        <v>40000</v>
      </c>
      <c r="AS299" s="192">
        <v>45000</v>
      </c>
      <c r="AT299" s="192">
        <v>0</v>
      </c>
      <c r="AU299" s="192">
        <v>0</v>
      </c>
      <c r="AV299" s="192">
        <v>0</v>
      </c>
      <c r="AW299" s="192">
        <v>0</v>
      </c>
      <c r="AX299" s="192">
        <v>0</v>
      </c>
      <c r="AY299" s="192">
        <v>0</v>
      </c>
      <c r="AZ299" s="192">
        <v>0</v>
      </c>
      <c r="BA299" s="192">
        <v>0</v>
      </c>
      <c r="BB299" s="192">
        <v>14250</v>
      </c>
      <c r="BC299" s="192">
        <v>195495</v>
      </c>
      <c r="BD299" s="192">
        <v>0</v>
      </c>
      <c r="BE299" s="192">
        <v>0</v>
      </c>
      <c r="BF299" s="192">
        <v>0</v>
      </c>
      <c r="BG299" s="192">
        <v>0</v>
      </c>
      <c r="BH299" s="192">
        <v>0</v>
      </c>
      <c r="BI299" s="192">
        <v>70000</v>
      </c>
      <c r="BJ299" s="192">
        <v>116040</v>
      </c>
      <c r="BK299" s="192">
        <v>0</v>
      </c>
      <c r="BL299" s="192">
        <v>0</v>
      </c>
      <c r="BM299" s="192">
        <v>407484</v>
      </c>
      <c r="BN299" s="192">
        <v>0</v>
      </c>
      <c r="BO299" s="192">
        <v>0</v>
      </c>
      <c r="BP299" s="192">
        <v>0</v>
      </c>
      <c r="BQ299" s="192">
        <v>0</v>
      </c>
      <c r="BR299" s="192">
        <v>0</v>
      </c>
      <c r="BS299" s="192">
        <v>0</v>
      </c>
      <c r="BT299" s="192">
        <v>0</v>
      </c>
      <c r="BU299" s="192">
        <v>0</v>
      </c>
      <c r="BV299" s="192">
        <v>60669</v>
      </c>
      <c r="BW299" s="192">
        <v>0</v>
      </c>
      <c r="BX299" s="192">
        <v>0</v>
      </c>
      <c r="BY299" s="192">
        <v>0</v>
      </c>
      <c r="BZ299" s="192">
        <v>0</v>
      </c>
      <c r="CA299" s="192">
        <v>0</v>
      </c>
      <c r="CB299" s="192">
        <v>0</v>
      </c>
      <c r="CC299" s="201">
        <f t="shared" si="47"/>
        <v>1651798</v>
      </c>
    </row>
    <row r="300" spans="1:81" s="109" customFormat="1" ht="25.5" customHeight="1">
      <c r="A300" s="136" t="s">
        <v>1461</v>
      </c>
      <c r="B300" s="280" t="s">
        <v>47</v>
      </c>
      <c r="C300" s="281" t="s">
        <v>48</v>
      </c>
      <c r="D300" s="282">
        <v>51110</v>
      </c>
      <c r="E300" s="291" t="s">
        <v>839</v>
      </c>
      <c r="F300" s="283" t="s">
        <v>833</v>
      </c>
      <c r="G300" s="284" t="s">
        <v>834</v>
      </c>
      <c r="H300" s="192">
        <v>5105212.66</v>
      </c>
      <c r="I300" s="171">
        <v>106008.33</v>
      </c>
      <c r="J300" s="171">
        <v>48446.83</v>
      </c>
      <c r="K300" s="171">
        <v>0</v>
      </c>
      <c r="L300" s="171">
        <v>0</v>
      </c>
      <c r="M300" s="171">
        <v>28404.31</v>
      </c>
      <c r="N300" s="171">
        <v>6064717.4900000002</v>
      </c>
      <c r="O300" s="171">
        <v>592943</v>
      </c>
      <c r="P300" s="171">
        <v>45000</v>
      </c>
      <c r="Q300" s="171">
        <v>122047</v>
      </c>
      <c r="R300" s="171">
        <v>89501.22</v>
      </c>
      <c r="S300" s="171">
        <v>51750</v>
      </c>
      <c r="T300" s="171">
        <v>0</v>
      </c>
      <c r="U300" s="171">
        <v>168866.01</v>
      </c>
      <c r="V300" s="171">
        <v>0</v>
      </c>
      <c r="W300" s="171">
        <v>0</v>
      </c>
      <c r="X300" s="171">
        <v>9416</v>
      </c>
      <c r="Y300" s="171">
        <v>0</v>
      </c>
      <c r="Z300" s="171">
        <v>1922863.33</v>
      </c>
      <c r="AA300" s="171">
        <v>379048.6</v>
      </c>
      <c r="AB300" s="171">
        <v>0</v>
      </c>
      <c r="AC300" s="171">
        <v>499450</v>
      </c>
      <c r="AD300" s="171">
        <v>142066.67000000001</v>
      </c>
      <c r="AE300" s="171">
        <v>0</v>
      </c>
      <c r="AF300" s="171">
        <v>0</v>
      </c>
      <c r="AG300" s="171">
        <v>0</v>
      </c>
      <c r="AH300" s="171">
        <v>0</v>
      </c>
      <c r="AI300" s="171">
        <v>2376269.13</v>
      </c>
      <c r="AJ300" s="171">
        <v>14000</v>
      </c>
      <c r="AK300" s="171">
        <v>0</v>
      </c>
      <c r="AL300" s="171">
        <v>300</v>
      </c>
      <c r="AM300" s="171">
        <v>0</v>
      </c>
      <c r="AN300" s="171">
        <v>25640</v>
      </c>
      <c r="AO300" s="171">
        <v>0</v>
      </c>
      <c r="AP300" s="171">
        <v>15000</v>
      </c>
      <c r="AQ300" s="171">
        <v>16644.43</v>
      </c>
      <c r="AR300" s="171">
        <v>0</v>
      </c>
      <c r="AS300" s="171">
        <v>0</v>
      </c>
      <c r="AT300" s="171">
        <v>4630</v>
      </c>
      <c r="AU300" s="171">
        <v>93450</v>
      </c>
      <c r="AV300" s="171">
        <v>0</v>
      </c>
      <c r="AW300" s="171">
        <v>10000</v>
      </c>
      <c r="AX300" s="171">
        <v>0</v>
      </c>
      <c r="AY300" s="171">
        <v>0</v>
      </c>
      <c r="AZ300" s="171">
        <v>0</v>
      </c>
      <c r="BA300" s="171">
        <v>3000</v>
      </c>
      <c r="BB300" s="171">
        <v>845363</v>
      </c>
      <c r="BC300" s="171">
        <v>45332</v>
      </c>
      <c r="BD300" s="171">
        <v>11400</v>
      </c>
      <c r="BE300" s="171">
        <v>64666.66</v>
      </c>
      <c r="BF300" s="171">
        <v>0</v>
      </c>
      <c r="BG300" s="171">
        <v>0</v>
      </c>
      <c r="BH300" s="171">
        <v>0</v>
      </c>
      <c r="BI300" s="171">
        <v>0</v>
      </c>
      <c r="BJ300" s="171">
        <v>0</v>
      </c>
      <c r="BK300" s="171">
        <v>0</v>
      </c>
      <c r="BL300" s="171">
        <v>0</v>
      </c>
      <c r="BM300" s="171">
        <v>1439625</v>
      </c>
      <c r="BN300" s="171">
        <v>38579.5</v>
      </c>
      <c r="BO300" s="171">
        <v>5965</v>
      </c>
      <c r="BP300" s="171">
        <v>0</v>
      </c>
      <c r="BQ300" s="171">
        <v>0</v>
      </c>
      <c r="BR300" s="171">
        <v>0</v>
      </c>
      <c r="BS300" s="171">
        <v>28500</v>
      </c>
      <c r="BT300" s="171">
        <v>1961788.77</v>
      </c>
      <c r="BU300" s="171">
        <v>0</v>
      </c>
      <c r="BV300" s="171">
        <v>0</v>
      </c>
      <c r="BW300" s="171">
        <v>0</v>
      </c>
      <c r="BX300" s="171">
        <v>0</v>
      </c>
      <c r="BY300" s="171">
        <v>0</v>
      </c>
      <c r="BZ300" s="171">
        <v>17066.5</v>
      </c>
      <c r="CA300" s="171">
        <v>40080</v>
      </c>
      <c r="CB300" s="171">
        <v>0</v>
      </c>
      <c r="CC300" s="201">
        <f t="shared" si="47"/>
        <v>22433041.440000001</v>
      </c>
    </row>
    <row r="301" spans="1:81" s="109" customFormat="1" ht="25.5" customHeight="1">
      <c r="A301" s="136" t="s">
        <v>1461</v>
      </c>
      <c r="B301" s="280" t="s">
        <v>47</v>
      </c>
      <c r="C301" s="281" t="s">
        <v>48</v>
      </c>
      <c r="D301" s="282">
        <v>51110</v>
      </c>
      <c r="E301" s="291" t="s">
        <v>839</v>
      </c>
      <c r="F301" s="283" t="s">
        <v>835</v>
      </c>
      <c r="G301" s="284" t="s">
        <v>836</v>
      </c>
      <c r="H301" s="192">
        <v>1010856</v>
      </c>
      <c r="I301" s="171">
        <v>39911</v>
      </c>
      <c r="J301" s="171">
        <v>265039</v>
      </c>
      <c r="K301" s="171">
        <v>23968</v>
      </c>
      <c r="L301" s="171">
        <v>0</v>
      </c>
      <c r="M301" s="171">
        <v>0</v>
      </c>
      <c r="N301" s="171">
        <v>122314.39</v>
      </c>
      <c r="O301" s="171">
        <v>0</v>
      </c>
      <c r="P301" s="171">
        <v>36380</v>
      </c>
      <c r="Q301" s="171">
        <v>0</v>
      </c>
      <c r="R301" s="171">
        <v>800</v>
      </c>
      <c r="S301" s="171">
        <v>64519.9</v>
      </c>
      <c r="T301" s="171">
        <v>360750.5</v>
      </c>
      <c r="U301" s="171">
        <v>67313.7</v>
      </c>
      <c r="V301" s="171">
        <v>0</v>
      </c>
      <c r="W301" s="171">
        <v>0</v>
      </c>
      <c r="X301" s="171">
        <v>77160</v>
      </c>
      <c r="Y301" s="171">
        <v>0</v>
      </c>
      <c r="Z301" s="171">
        <v>213390</v>
      </c>
      <c r="AA301" s="171">
        <v>52171.6</v>
      </c>
      <c r="AB301" s="171">
        <v>57950</v>
      </c>
      <c r="AC301" s="171">
        <v>12000</v>
      </c>
      <c r="AD301" s="171">
        <v>61440</v>
      </c>
      <c r="AE301" s="171">
        <v>97000</v>
      </c>
      <c r="AF301" s="171">
        <v>63200</v>
      </c>
      <c r="AG301" s="171">
        <v>0</v>
      </c>
      <c r="AH301" s="171">
        <v>0</v>
      </c>
      <c r="AI301" s="171">
        <v>49650</v>
      </c>
      <c r="AJ301" s="171">
        <v>500</v>
      </c>
      <c r="AK301" s="171">
        <v>5000</v>
      </c>
      <c r="AL301" s="171">
        <v>5000</v>
      </c>
      <c r="AM301" s="171">
        <v>0</v>
      </c>
      <c r="AN301" s="171">
        <v>25950</v>
      </c>
      <c r="AO301" s="171">
        <v>0</v>
      </c>
      <c r="AP301" s="171">
        <v>11600</v>
      </c>
      <c r="AQ301" s="171">
        <v>0</v>
      </c>
      <c r="AR301" s="171">
        <v>0</v>
      </c>
      <c r="AS301" s="171">
        <v>0</v>
      </c>
      <c r="AT301" s="171">
        <v>25200</v>
      </c>
      <c r="AU301" s="171">
        <v>0</v>
      </c>
      <c r="AV301" s="171">
        <v>0</v>
      </c>
      <c r="AW301" s="171">
        <v>52100</v>
      </c>
      <c r="AX301" s="171">
        <v>0</v>
      </c>
      <c r="AY301" s="171">
        <v>20000</v>
      </c>
      <c r="AZ301" s="171">
        <v>0</v>
      </c>
      <c r="BA301" s="171">
        <v>30700</v>
      </c>
      <c r="BB301" s="171">
        <v>465000</v>
      </c>
      <c r="BC301" s="171">
        <v>0</v>
      </c>
      <c r="BD301" s="171">
        <v>31250</v>
      </c>
      <c r="BE301" s="171">
        <v>3745</v>
      </c>
      <c r="BF301" s="171">
        <v>0</v>
      </c>
      <c r="BG301" s="171">
        <v>34133</v>
      </c>
      <c r="BH301" s="171">
        <v>119500</v>
      </c>
      <c r="BI301" s="171">
        <v>0</v>
      </c>
      <c r="BJ301" s="171">
        <v>0</v>
      </c>
      <c r="BK301" s="171">
        <v>24000</v>
      </c>
      <c r="BL301" s="171">
        <v>1860</v>
      </c>
      <c r="BM301" s="171">
        <v>0</v>
      </c>
      <c r="BN301" s="171">
        <v>0</v>
      </c>
      <c r="BO301" s="171">
        <v>87847</v>
      </c>
      <c r="BP301" s="171">
        <v>30400</v>
      </c>
      <c r="BQ301" s="171">
        <v>30000</v>
      </c>
      <c r="BR301" s="171">
        <v>0</v>
      </c>
      <c r="BS301" s="171">
        <v>107200</v>
      </c>
      <c r="BT301" s="171">
        <v>0</v>
      </c>
      <c r="BU301" s="171">
        <v>0</v>
      </c>
      <c r="BV301" s="171">
        <v>0</v>
      </c>
      <c r="BW301" s="171">
        <v>0</v>
      </c>
      <c r="BX301" s="171">
        <v>44450</v>
      </c>
      <c r="BY301" s="171">
        <v>0</v>
      </c>
      <c r="BZ301" s="171">
        <v>36059</v>
      </c>
      <c r="CA301" s="171">
        <v>0</v>
      </c>
      <c r="CB301" s="171">
        <v>0</v>
      </c>
      <c r="CC301" s="201">
        <f t="shared" si="47"/>
        <v>3867308.09</v>
      </c>
    </row>
    <row r="302" spans="1:81" s="109" customFormat="1" ht="25.5" customHeight="1">
      <c r="A302" s="136" t="s">
        <v>1461</v>
      </c>
      <c r="B302" s="280" t="s">
        <v>47</v>
      </c>
      <c r="C302" s="281" t="s">
        <v>48</v>
      </c>
      <c r="D302" s="282">
        <v>51110</v>
      </c>
      <c r="E302" s="291" t="s">
        <v>839</v>
      </c>
      <c r="F302" s="283" t="s">
        <v>837</v>
      </c>
      <c r="G302" s="284" t="s">
        <v>838</v>
      </c>
      <c r="H302" s="192">
        <v>0</v>
      </c>
      <c r="I302" s="171">
        <v>0</v>
      </c>
      <c r="J302" s="171">
        <v>0</v>
      </c>
      <c r="K302" s="171">
        <v>0</v>
      </c>
      <c r="L302" s="171">
        <v>0</v>
      </c>
      <c r="M302" s="171">
        <v>0</v>
      </c>
      <c r="N302" s="171">
        <v>0</v>
      </c>
      <c r="O302" s="171">
        <v>0</v>
      </c>
      <c r="P302" s="171">
        <v>154244</v>
      </c>
      <c r="Q302" s="171">
        <v>0</v>
      </c>
      <c r="R302" s="171">
        <v>0</v>
      </c>
      <c r="S302" s="171">
        <v>0</v>
      </c>
      <c r="T302" s="171">
        <v>116115</v>
      </c>
      <c r="U302" s="171">
        <v>0</v>
      </c>
      <c r="V302" s="171">
        <v>0</v>
      </c>
      <c r="W302" s="171">
        <v>0</v>
      </c>
      <c r="X302" s="171">
        <v>0</v>
      </c>
      <c r="Y302" s="171">
        <v>0</v>
      </c>
      <c r="Z302" s="171">
        <v>0</v>
      </c>
      <c r="AA302" s="171">
        <v>7000</v>
      </c>
      <c r="AB302" s="171">
        <v>0</v>
      </c>
      <c r="AC302" s="171">
        <v>0</v>
      </c>
      <c r="AD302" s="171">
        <v>0</v>
      </c>
      <c r="AE302" s="171">
        <v>267991</v>
      </c>
      <c r="AF302" s="171">
        <v>0</v>
      </c>
      <c r="AG302" s="171">
        <v>0</v>
      </c>
      <c r="AH302" s="171">
        <v>0</v>
      </c>
      <c r="AI302" s="171">
        <v>0</v>
      </c>
      <c r="AJ302" s="171">
        <v>0</v>
      </c>
      <c r="AK302" s="171">
        <v>0</v>
      </c>
      <c r="AL302" s="171">
        <v>177040</v>
      </c>
      <c r="AM302" s="171">
        <v>2500</v>
      </c>
      <c r="AN302" s="171">
        <v>50820</v>
      </c>
      <c r="AO302" s="171">
        <v>0</v>
      </c>
      <c r="AP302" s="171">
        <v>0</v>
      </c>
      <c r="AQ302" s="171">
        <v>0</v>
      </c>
      <c r="AR302" s="171">
        <v>342300</v>
      </c>
      <c r="AS302" s="171">
        <v>0</v>
      </c>
      <c r="AT302" s="171">
        <v>0</v>
      </c>
      <c r="AU302" s="171">
        <v>0</v>
      </c>
      <c r="AV302" s="171">
        <v>0</v>
      </c>
      <c r="AW302" s="171">
        <v>0</v>
      </c>
      <c r="AX302" s="171">
        <v>0</v>
      </c>
      <c r="AY302" s="171">
        <v>1000</v>
      </c>
      <c r="AZ302" s="171">
        <v>2480</v>
      </c>
      <c r="BA302" s="171">
        <v>0</v>
      </c>
      <c r="BB302" s="171">
        <v>0</v>
      </c>
      <c r="BC302" s="171">
        <v>0</v>
      </c>
      <c r="BD302" s="171">
        <v>0</v>
      </c>
      <c r="BE302" s="171">
        <v>0</v>
      </c>
      <c r="BF302" s="171">
        <v>0</v>
      </c>
      <c r="BG302" s="171">
        <v>0</v>
      </c>
      <c r="BH302" s="171">
        <v>0</v>
      </c>
      <c r="BI302" s="171">
        <v>0</v>
      </c>
      <c r="BJ302" s="171">
        <v>0</v>
      </c>
      <c r="BK302" s="171">
        <v>0</v>
      </c>
      <c r="BL302" s="171">
        <v>0</v>
      </c>
      <c r="BM302" s="171">
        <v>0</v>
      </c>
      <c r="BN302" s="171">
        <v>0</v>
      </c>
      <c r="BO302" s="171">
        <v>175768.9</v>
      </c>
      <c r="BP302" s="171">
        <v>0</v>
      </c>
      <c r="BQ302" s="171">
        <v>0</v>
      </c>
      <c r="BR302" s="171">
        <v>34000</v>
      </c>
      <c r="BS302" s="171">
        <v>0</v>
      </c>
      <c r="BT302" s="171">
        <v>98330</v>
      </c>
      <c r="BU302" s="171">
        <v>0</v>
      </c>
      <c r="BV302" s="171">
        <v>0</v>
      </c>
      <c r="BW302" s="171">
        <v>0</v>
      </c>
      <c r="BX302" s="171">
        <v>0</v>
      </c>
      <c r="BY302" s="171">
        <v>0</v>
      </c>
      <c r="BZ302" s="171">
        <v>122000</v>
      </c>
      <c r="CA302" s="171">
        <v>12570</v>
      </c>
      <c r="CB302" s="171">
        <v>0</v>
      </c>
      <c r="CC302" s="201">
        <f t="shared" si="47"/>
        <v>1564158.9</v>
      </c>
    </row>
    <row r="303" spans="1:81" s="109" customFormat="1" ht="25.5" customHeight="1">
      <c r="A303" s="136" t="s">
        <v>1461</v>
      </c>
      <c r="B303" s="280" t="s">
        <v>47</v>
      </c>
      <c r="C303" s="281" t="s">
        <v>48</v>
      </c>
      <c r="D303" s="282">
        <v>51110</v>
      </c>
      <c r="E303" s="291" t="s">
        <v>839</v>
      </c>
      <c r="F303" s="283" t="s">
        <v>840</v>
      </c>
      <c r="G303" s="284" t="s">
        <v>841</v>
      </c>
      <c r="H303" s="192">
        <v>614575</v>
      </c>
      <c r="I303" s="171">
        <v>33333.31</v>
      </c>
      <c r="J303" s="171">
        <v>1919500</v>
      </c>
      <c r="K303" s="171">
        <v>685800</v>
      </c>
      <c r="L303" s="171">
        <v>433300</v>
      </c>
      <c r="M303" s="171">
        <v>0</v>
      </c>
      <c r="N303" s="171">
        <v>4938297.5</v>
      </c>
      <c r="O303" s="171">
        <v>959900</v>
      </c>
      <c r="P303" s="171">
        <v>144257.4</v>
      </c>
      <c r="Q303" s="171">
        <v>3154269.22</v>
      </c>
      <c r="R303" s="171">
        <v>567287.6</v>
      </c>
      <c r="S303" s="171">
        <v>0</v>
      </c>
      <c r="T303" s="171">
        <v>1638400</v>
      </c>
      <c r="U303" s="171">
        <v>1236162</v>
      </c>
      <c r="V303" s="171">
        <v>18018</v>
      </c>
      <c r="W303" s="171">
        <v>1039298.27</v>
      </c>
      <c r="X303" s="171">
        <v>541365</v>
      </c>
      <c r="Y303" s="171">
        <v>0</v>
      </c>
      <c r="Z303" s="171">
        <v>12560930</v>
      </c>
      <c r="AA303" s="171">
        <v>0</v>
      </c>
      <c r="AB303" s="171">
        <v>291040</v>
      </c>
      <c r="AC303" s="171">
        <v>45000</v>
      </c>
      <c r="AD303" s="171">
        <v>554500</v>
      </c>
      <c r="AE303" s="171">
        <v>0</v>
      </c>
      <c r="AF303" s="171">
        <v>0</v>
      </c>
      <c r="AG303" s="171">
        <v>315600</v>
      </c>
      <c r="AH303" s="171">
        <v>5600</v>
      </c>
      <c r="AI303" s="171">
        <v>10655754.939999999</v>
      </c>
      <c r="AJ303" s="171">
        <v>390556.32</v>
      </c>
      <c r="AK303" s="171">
        <v>222500</v>
      </c>
      <c r="AL303" s="171">
        <v>0</v>
      </c>
      <c r="AM303" s="171">
        <v>400883.37</v>
      </c>
      <c r="AN303" s="171">
        <v>0</v>
      </c>
      <c r="AO303" s="171">
        <v>339518.83</v>
      </c>
      <c r="AP303" s="171">
        <v>0</v>
      </c>
      <c r="AQ303" s="171">
        <v>226140</v>
      </c>
      <c r="AR303" s="171">
        <v>0</v>
      </c>
      <c r="AS303" s="171">
        <v>337400</v>
      </c>
      <c r="AT303" s="171">
        <v>0</v>
      </c>
      <c r="AU303" s="171">
        <v>0</v>
      </c>
      <c r="AV303" s="171">
        <v>0</v>
      </c>
      <c r="AW303" s="171">
        <v>0</v>
      </c>
      <c r="AX303" s="171">
        <v>241890</v>
      </c>
      <c r="AY303" s="171">
        <v>0</v>
      </c>
      <c r="AZ303" s="171">
        <v>0</v>
      </c>
      <c r="BA303" s="171">
        <v>300000</v>
      </c>
      <c r="BB303" s="171">
        <v>3151942.16</v>
      </c>
      <c r="BC303" s="171">
        <v>420218.18</v>
      </c>
      <c r="BD303" s="171">
        <v>0</v>
      </c>
      <c r="BE303" s="171">
        <v>40000</v>
      </c>
      <c r="BF303" s="171">
        <v>752710.78</v>
      </c>
      <c r="BG303" s="171">
        <v>330978</v>
      </c>
      <c r="BH303" s="171">
        <v>1765960</v>
      </c>
      <c r="BI303" s="171">
        <v>671166.66</v>
      </c>
      <c r="BJ303" s="171">
        <v>234239.6</v>
      </c>
      <c r="BK303" s="171">
        <v>0</v>
      </c>
      <c r="BL303" s="171">
        <v>76172</v>
      </c>
      <c r="BM303" s="171">
        <v>4639115.99</v>
      </c>
      <c r="BN303" s="171">
        <v>0</v>
      </c>
      <c r="BO303" s="171">
        <v>0</v>
      </c>
      <c r="BP303" s="171">
        <v>0</v>
      </c>
      <c r="BQ303" s="171">
        <v>0</v>
      </c>
      <c r="BR303" s="171">
        <v>177999.6</v>
      </c>
      <c r="BS303" s="171">
        <v>45170</v>
      </c>
      <c r="BT303" s="171">
        <v>0</v>
      </c>
      <c r="BU303" s="171">
        <v>0</v>
      </c>
      <c r="BV303" s="171">
        <v>0</v>
      </c>
      <c r="BW303" s="171">
        <v>0</v>
      </c>
      <c r="BX303" s="171">
        <v>0</v>
      </c>
      <c r="BY303" s="171">
        <v>0</v>
      </c>
      <c r="BZ303" s="171">
        <v>332556</v>
      </c>
      <c r="CA303" s="171">
        <v>0</v>
      </c>
      <c r="CB303" s="171">
        <v>0</v>
      </c>
      <c r="CC303" s="201">
        <f t="shared" si="47"/>
        <v>57449305.730000004</v>
      </c>
    </row>
    <row r="304" spans="1:81" s="109" customFormat="1" ht="25.5" customHeight="1">
      <c r="A304" s="136" t="s">
        <v>1461</v>
      </c>
      <c r="B304" s="280" t="s">
        <v>47</v>
      </c>
      <c r="C304" s="281" t="s">
        <v>48</v>
      </c>
      <c r="D304" s="282">
        <v>51110</v>
      </c>
      <c r="E304" s="291" t="s">
        <v>839</v>
      </c>
      <c r="F304" s="283" t="s">
        <v>842</v>
      </c>
      <c r="G304" s="284" t="s">
        <v>843</v>
      </c>
      <c r="H304" s="192">
        <v>0</v>
      </c>
      <c r="I304" s="192">
        <v>0</v>
      </c>
      <c r="J304" s="192">
        <v>0</v>
      </c>
      <c r="K304" s="192">
        <v>0</v>
      </c>
      <c r="L304" s="192">
        <v>0</v>
      </c>
      <c r="M304" s="192">
        <v>104135</v>
      </c>
      <c r="N304" s="192">
        <v>0</v>
      </c>
      <c r="O304" s="192">
        <v>0</v>
      </c>
      <c r="P304" s="192">
        <v>131230</v>
      </c>
      <c r="Q304" s="192">
        <v>0</v>
      </c>
      <c r="R304" s="192">
        <v>0</v>
      </c>
      <c r="S304" s="192">
        <v>0</v>
      </c>
      <c r="T304" s="192">
        <v>0</v>
      </c>
      <c r="U304" s="192">
        <v>1085815.9099999999</v>
      </c>
      <c r="V304" s="192">
        <v>88365</v>
      </c>
      <c r="W304" s="192">
        <v>510146</v>
      </c>
      <c r="X304" s="192">
        <v>0</v>
      </c>
      <c r="Y304" s="192">
        <v>0</v>
      </c>
      <c r="Z304" s="192">
        <v>0</v>
      </c>
      <c r="AA304" s="192">
        <v>0</v>
      </c>
      <c r="AB304" s="192">
        <v>0</v>
      </c>
      <c r="AC304" s="192">
        <v>0</v>
      </c>
      <c r="AD304" s="192">
        <v>0</v>
      </c>
      <c r="AE304" s="192">
        <v>0</v>
      </c>
      <c r="AF304" s="192">
        <v>0</v>
      </c>
      <c r="AG304" s="192">
        <v>0</v>
      </c>
      <c r="AH304" s="192">
        <v>86800</v>
      </c>
      <c r="AI304" s="192">
        <v>0</v>
      </c>
      <c r="AJ304" s="192">
        <v>0</v>
      </c>
      <c r="AK304" s="192">
        <v>0</v>
      </c>
      <c r="AL304" s="192">
        <v>0</v>
      </c>
      <c r="AM304" s="192">
        <v>0</v>
      </c>
      <c r="AN304" s="192">
        <v>0</v>
      </c>
      <c r="AO304" s="192">
        <v>0</v>
      </c>
      <c r="AP304" s="192">
        <v>0</v>
      </c>
      <c r="AQ304" s="192">
        <v>42100</v>
      </c>
      <c r="AR304" s="192">
        <v>200000</v>
      </c>
      <c r="AS304" s="192">
        <v>0</v>
      </c>
      <c r="AT304" s="192">
        <v>0</v>
      </c>
      <c r="AU304" s="192">
        <v>0</v>
      </c>
      <c r="AV304" s="192">
        <v>0</v>
      </c>
      <c r="AW304" s="192">
        <v>0</v>
      </c>
      <c r="AX304" s="192">
        <v>0</v>
      </c>
      <c r="AY304" s="192">
        <v>0</v>
      </c>
      <c r="AZ304" s="192">
        <v>4100</v>
      </c>
      <c r="BA304" s="192">
        <v>0</v>
      </c>
      <c r="BB304" s="192">
        <v>0</v>
      </c>
      <c r="BC304" s="192">
        <v>261170</v>
      </c>
      <c r="BD304" s="192">
        <v>489400</v>
      </c>
      <c r="BE304" s="192">
        <v>0</v>
      </c>
      <c r="BF304" s="192">
        <v>0</v>
      </c>
      <c r="BG304" s="192">
        <v>0</v>
      </c>
      <c r="BH304" s="192">
        <v>0</v>
      </c>
      <c r="BI304" s="192">
        <v>0</v>
      </c>
      <c r="BJ304" s="192">
        <v>0</v>
      </c>
      <c r="BK304" s="192">
        <v>69210</v>
      </c>
      <c r="BL304" s="192">
        <v>94425</v>
      </c>
      <c r="BM304" s="192">
        <v>0</v>
      </c>
      <c r="BN304" s="192">
        <v>0</v>
      </c>
      <c r="BO304" s="192">
        <v>0</v>
      </c>
      <c r="BP304" s="192">
        <v>0</v>
      </c>
      <c r="BQ304" s="192">
        <v>126975</v>
      </c>
      <c r="BR304" s="192">
        <v>0</v>
      </c>
      <c r="BS304" s="192">
        <v>5700</v>
      </c>
      <c r="BT304" s="192">
        <v>0</v>
      </c>
      <c r="BU304" s="192">
        <v>0</v>
      </c>
      <c r="BV304" s="192">
        <v>0</v>
      </c>
      <c r="BW304" s="192">
        <v>0</v>
      </c>
      <c r="BX304" s="192">
        <v>0</v>
      </c>
      <c r="BY304" s="192">
        <v>0</v>
      </c>
      <c r="BZ304" s="192">
        <v>342400</v>
      </c>
      <c r="CA304" s="192">
        <v>246250</v>
      </c>
      <c r="CB304" s="192">
        <v>101520</v>
      </c>
      <c r="CC304" s="201">
        <f t="shared" si="47"/>
        <v>3989741.91</v>
      </c>
    </row>
    <row r="305" spans="1:81" s="109" customFormat="1" ht="25.5" customHeight="1">
      <c r="A305" s="136" t="s">
        <v>1461</v>
      </c>
      <c r="B305" s="280" t="s">
        <v>47</v>
      </c>
      <c r="C305" s="281" t="s">
        <v>48</v>
      </c>
      <c r="D305" s="282">
        <v>51110</v>
      </c>
      <c r="E305" s="291" t="s">
        <v>839</v>
      </c>
      <c r="F305" s="283" t="s">
        <v>844</v>
      </c>
      <c r="G305" s="284" t="s">
        <v>845</v>
      </c>
      <c r="H305" s="192">
        <v>109400</v>
      </c>
      <c r="I305" s="171">
        <v>0</v>
      </c>
      <c r="J305" s="171">
        <v>0</v>
      </c>
      <c r="K305" s="171">
        <v>0</v>
      </c>
      <c r="L305" s="171">
        <v>0</v>
      </c>
      <c r="M305" s="171">
        <v>0</v>
      </c>
      <c r="N305" s="171">
        <v>0</v>
      </c>
      <c r="O305" s="171">
        <v>0</v>
      </c>
      <c r="P305" s="171">
        <v>0</v>
      </c>
      <c r="Q305" s="171">
        <v>0</v>
      </c>
      <c r="R305" s="171">
        <v>0</v>
      </c>
      <c r="S305" s="171">
        <v>0</v>
      </c>
      <c r="T305" s="171">
        <v>0</v>
      </c>
      <c r="U305" s="171">
        <v>0</v>
      </c>
      <c r="V305" s="171">
        <v>0</v>
      </c>
      <c r="W305" s="171">
        <v>0</v>
      </c>
      <c r="X305" s="171">
        <v>0</v>
      </c>
      <c r="Y305" s="171">
        <v>0</v>
      </c>
      <c r="Z305" s="171">
        <v>138920</v>
      </c>
      <c r="AA305" s="171">
        <v>0</v>
      </c>
      <c r="AB305" s="171">
        <v>6000</v>
      </c>
      <c r="AC305" s="171">
        <v>0</v>
      </c>
      <c r="AD305" s="171">
        <v>0</v>
      </c>
      <c r="AE305" s="171">
        <v>0</v>
      </c>
      <c r="AF305" s="171">
        <v>0</v>
      </c>
      <c r="AG305" s="171">
        <v>0</v>
      </c>
      <c r="AH305" s="171">
        <v>0</v>
      </c>
      <c r="AI305" s="171">
        <v>9400</v>
      </c>
      <c r="AJ305" s="171">
        <v>0</v>
      </c>
      <c r="AK305" s="171">
        <v>0</v>
      </c>
      <c r="AL305" s="171">
        <v>0</v>
      </c>
      <c r="AM305" s="171">
        <v>0</v>
      </c>
      <c r="AN305" s="171">
        <v>0</v>
      </c>
      <c r="AO305" s="171">
        <v>0</v>
      </c>
      <c r="AP305" s="171">
        <v>0</v>
      </c>
      <c r="AQ305" s="171">
        <v>0</v>
      </c>
      <c r="AR305" s="171">
        <v>0</v>
      </c>
      <c r="AS305" s="171">
        <v>0</v>
      </c>
      <c r="AT305" s="171">
        <v>0</v>
      </c>
      <c r="AU305" s="171">
        <v>29200</v>
      </c>
      <c r="AV305" s="171">
        <v>0</v>
      </c>
      <c r="AW305" s="171">
        <v>0</v>
      </c>
      <c r="AX305" s="171">
        <v>0</v>
      </c>
      <c r="AY305" s="171">
        <v>0</v>
      </c>
      <c r="AZ305" s="171">
        <v>0</v>
      </c>
      <c r="BA305" s="171">
        <v>0</v>
      </c>
      <c r="BB305" s="171">
        <v>0</v>
      </c>
      <c r="BC305" s="171">
        <v>0</v>
      </c>
      <c r="BD305" s="171">
        <v>0</v>
      </c>
      <c r="BE305" s="171">
        <v>0</v>
      </c>
      <c r="BF305" s="171">
        <v>0</v>
      </c>
      <c r="BG305" s="171">
        <v>0</v>
      </c>
      <c r="BH305" s="171">
        <v>0</v>
      </c>
      <c r="BI305" s="171">
        <v>30000</v>
      </c>
      <c r="BJ305" s="171">
        <v>1000</v>
      </c>
      <c r="BK305" s="171">
        <v>0</v>
      </c>
      <c r="BL305" s="171">
        <v>0</v>
      </c>
      <c r="BM305" s="171">
        <v>36300</v>
      </c>
      <c r="BN305" s="171">
        <v>0</v>
      </c>
      <c r="BO305" s="171">
        <v>0</v>
      </c>
      <c r="BP305" s="171">
        <v>0</v>
      </c>
      <c r="BQ305" s="171">
        <v>0</v>
      </c>
      <c r="BR305" s="171">
        <v>0</v>
      </c>
      <c r="BS305" s="171">
        <v>0</v>
      </c>
      <c r="BT305" s="171">
        <v>0</v>
      </c>
      <c r="BU305" s="171">
        <v>0</v>
      </c>
      <c r="BV305" s="171">
        <v>0</v>
      </c>
      <c r="BW305" s="171">
        <v>0</v>
      </c>
      <c r="BX305" s="171">
        <v>0</v>
      </c>
      <c r="BY305" s="171">
        <v>0</v>
      </c>
      <c r="BZ305" s="171">
        <v>0</v>
      </c>
      <c r="CA305" s="171">
        <v>0</v>
      </c>
      <c r="CB305" s="171">
        <v>0</v>
      </c>
      <c r="CC305" s="201">
        <f t="shared" si="47"/>
        <v>360220</v>
      </c>
    </row>
    <row r="306" spans="1:81" s="109" customFormat="1" ht="25.5" customHeight="1">
      <c r="A306" s="136" t="s">
        <v>1461</v>
      </c>
      <c r="B306" s="280" t="s">
        <v>47</v>
      </c>
      <c r="C306" s="281" t="s">
        <v>48</v>
      </c>
      <c r="D306" s="282">
        <v>51090</v>
      </c>
      <c r="E306" s="291" t="s">
        <v>852</v>
      </c>
      <c r="F306" s="283" t="s">
        <v>846</v>
      </c>
      <c r="G306" s="284" t="s">
        <v>847</v>
      </c>
      <c r="H306" s="192">
        <v>0</v>
      </c>
      <c r="I306" s="171">
        <v>500225</v>
      </c>
      <c r="J306" s="171">
        <v>731971.42</v>
      </c>
      <c r="K306" s="171">
        <v>252860</v>
      </c>
      <c r="L306" s="171">
        <v>0</v>
      </c>
      <c r="M306" s="171">
        <v>0</v>
      </c>
      <c r="N306" s="171">
        <v>0</v>
      </c>
      <c r="O306" s="171">
        <v>1227676</v>
      </c>
      <c r="P306" s="171">
        <v>0</v>
      </c>
      <c r="Q306" s="171">
        <v>0</v>
      </c>
      <c r="R306" s="171">
        <v>0</v>
      </c>
      <c r="S306" s="171">
        <v>639130</v>
      </c>
      <c r="T306" s="171">
        <v>0</v>
      </c>
      <c r="U306" s="171">
        <v>535256.52</v>
      </c>
      <c r="V306" s="171">
        <v>0</v>
      </c>
      <c r="W306" s="171">
        <v>96300</v>
      </c>
      <c r="X306" s="171">
        <v>144540</v>
      </c>
      <c r="Y306" s="171">
        <v>0</v>
      </c>
      <c r="Z306" s="171">
        <v>489580</v>
      </c>
      <c r="AA306" s="171">
        <v>808754</v>
      </c>
      <c r="AB306" s="171">
        <v>0</v>
      </c>
      <c r="AC306" s="171">
        <v>0</v>
      </c>
      <c r="AD306" s="171">
        <v>0</v>
      </c>
      <c r="AE306" s="171">
        <v>0</v>
      </c>
      <c r="AF306" s="171">
        <v>0</v>
      </c>
      <c r="AG306" s="171">
        <v>0</v>
      </c>
      <c r="AH306" s="171">
        <v>0</v>
      </c>
      <c r="AI306" s="171">
        <v>0</v>
      </c>
      <c r="AJ306" s="171">
        <v>171200</v>
      </c>
      <c r="AK306" s="171">
        <v>0</v>
      </c>
      <c r="AL306" s="171">
        <v>75000</v>
      </c>
      <c r="AM306" s="171">
        <v>0</v>
      </c>
      <c r="AN306" s="171">
        <v>0</v>
      </c>
      <c r="AO306" s="171">
        <v>0</v>
      </c>
      <c r="AP306" s="171">
        <v>0</v>
      </c>
      <c r="AQ306" s="171">
        <v>0</v>
      </c>
      <c r="AR306" s="171">
        <v>0</v>
      </c>
      <c r="AS306" s="171">
        <v>74900</v>
      </c>
      <c r="AT306" s="171">
        <v>0</v>
      </c>
      <c r="AU306" s="171">
        <v>0</v>
      </c>
      <c r="AV306" s="171">
        <v>0</v>
      </c>
      <c r="AW306" s="171">
        <v>0</v>
      </c>
      <c r="AX306" s="171">
        <v>0</v>
      </c>
      <c r="AY306" s="171">
        <v>0</v>
      </c>
      <c r="AZ306" s="171">
        <v>0</v>
      </c>
      <c r="BA306" s="171">
        <v>0</v>
      </c>
      <c r="BB306" s="171">
        <v>0</v>
      </c>
      <c r="BC306" s="171">
        <v>127500</v>
      </c>
      <c r="BD306" s="171">
        <v>0</v>
      </c>
      <c r="BE306" s="171">
        <v>0</v>
      </c>
      <c r="BF306" s="171">
        <v>0</v>
      </c>
      <c r="BG306" s="171">
        <v>0</v>
      </c>
      <c r="BH306" s="171">
        <v>0</v>
      </c>
      <c r="BI306" s="171">
        <v>0</v>
      </c>
      <c r="BJ306" s="171">
        <v>119840</v>
      </c>
      <c r="BK306" s="171">
        <v>0</v>
      </c>
      <c r="BL306" s="171">
        <v>77500</v>
      </c>
      <c r="BM306" s="171">
        <v>621073.68000000005</v>
      </c>
      <c r="BN306" s="171">
        <v>0</v>
      </c>
      <c r="BO306" s="171">
        <v>256800</v>
      </c>
      <c r="BP306" s="171">
        <v>0</v>
      </c>
      <c r="BQ306" s="171">
        <v>63128.4</v>
      </c>
      <c r="BR306" s="171">
        <v>166000</v>
      </c>
      <c r="BS306" s="171">
        <v>122520</v>
      </c>
      <c r="BT306" s="171">
        <v>0</v>
      </c>
      <c r="BU306" s="171">
        <v>0</v>
      </c>
      <c r="BV306" s="171">
        <v>0</v>
      </c>
      <c r="BW306" s="171">
        <v>0</v>
      </c>
      <c r="BX306" s="171">
        <v>0</v>
      </c>
      <c r="BY306" s="171">
        <v>36690</v>
      </c>
      <c r="BZ306" s="171">
        <v>0</v>
      </c>
      <c r="CA306" s="171">
        <v>0</v>
      </c>
      <c r="CB306" s="171">
        <v>0</v>
      </c>
      <c r="CC306" s="201">
        <f t="shared" si="47"/>
        <v>7338445.0199999996</v>
      </c>
    </row>
    <row r="307" spans="1:81" s="109" customFormat="1" ht="25.5" customHeight="1">
      <c r="A307" s="136" t="s">
        <v>1461</v>
      </c>
      <c r="B307" s="280" t="s">
        <v>47</v>
      </c>
      <c r="C307" s="281" t="s">
        <v>48</v>
      </c>
      <c r="D307" s="282">
        <v>51110</v>
      </c>
      <c r="E307" s="291" t="s">
        <v>839</v>
      </c>
      <c r="F307" s="283" t="s">
        <v>848</v>
      </c>
      <c r="G307" s="284" t="s">
        <v>849</v>
      </c>
      <c r="H307" s="192">
        <v>3198258</v>
      </c>
      <c r="I307" s="171">
        <v>0</v>
      </c>
      <c r="J307" s="171">
        <v>1496144.4</v>
      </c>
      <c r="K307" s="171">
        <v>0</v>
      </c>
      <c r="L307" s="171">
        <v>0</v>
      </c>
      <c r="M307" s="171">
        <v>0</v>
      </c>
      <c r="N307" s="171">
        <v>0</v>
      </c>
      <c r="O307" s="171">
        <v>1039567.64</v>
      </c>
      <c r="P307" s="171">
        <v>23430</v>
      </c>
      <c r="Q307" s="171">
        <v>858190.94</v>
      </c>
      <c r="R307" s="171">
        <v>0</v>
      </c>
      <c r="S307" s="171">
        <v>0</v>
      </c>
      <c r="T307" s="171">
        <v>1382982.96</v>
      </c>
      <c r="U307" s="171">
        <v>720250.26</v>
      </c>
      <c r="V307" s="171">
        <v>0</v>
      </c>
      <c r="W307" s="171">
        <v>370328.16</v>
      </c>
      <c r="X307" s="171">
        <v>115582</v>
      </c>
      <c r="Y307" s="171">
        <v>0</v>
      </c>
      <c r="Z307" s="171">
        <v>3531442.34</v>
      </c>
      <c r="AA307" s="171">
        <v>0</v>
      </c>
      <c r="AB307" s="171">
        <v>0</v>
      </c>
      <c r="AC307" s="171">
        <v>0</v>
      </c>
      <c r="AD307" s="171">
        <v>0</v>
      </c>
      <c r="AE307" s="171">
        <v>0</v>
      </c>
      <c r="AF307" s="171">
        <v>0</v>
      </c>
      <c r="AG307" s="171">
        <v>0</v>
      </c>
      <c r="AH307" s="171">
        <v>0</v>
      </c>
      <c r="AI307" s="171">
        <v>4439773.13</v>
      </c>
      <c r="AJ307" s="171">
        <v>0</v>
      </c>
      <c r="AK307" s="171">
        <v>0</v>
      </c>
      <c r="AL307" s="171">
        <v>0</v>
      </c>
      <c r="AM307" s="171">
        <v>0</v>
      </c>
      <c r="AN307" s="171">
        <v>0</v>
      </c>
      <c r="AO307" s="171">
        <v>0</v>
      </c>
      <c r="AP307" s="171">
        <v>0</v>
      </c>
      <c r="AQ307" s="171">
        <v>0</v>
      </c>
      <c r="AR307" s="171">
        <v>0</v>
      </c>
      <c r="AS307" s="171">
        <v>0</v>
      </c>
      <c r="AT307" s="171">
        <v>0</v>
      </c>
      <c r="AU307" s="171">
        <v>0</v>
      </c>
      <c r="AV307" s="171">
        <v>0</v>
      </c>
      <c r="AW307" s="171">
        <v>0</v>
      </c>
      <c r="AX307" s="171">
        <v>0</v>
      </c>
      <c r="AY307" s="171">
        <v>0</v>
      </c>
      <c r="AZ307" s="171">
        <v>0</v>
      </c>
      <c r="BA307" s="171">
        <v>0</v>
      </c>
      <c r="BB307" s="171">
        <v>4156233.16</v>
      </c>
      <c r="BC307" s="171">
        <v>0</v>
      </c>
      <c r="BD307" s="171">
        <v>219635</v>
      </c>
      <c r="BE307" s="171">
        <v>328539.75</v>
      </c>
      <c r="BF307" s="171">
        <v>0</v>
      </c>
      <c r="BG307" s="171">
        <v>0</v>
      </c>
      <c r="BH307" s="171">
        <v>0</v>
      </c>
      <c r="BI307" s="171">
        <v>768714</v>
      </c>
      <c r="BJ307" s="171">
        <v>178690.05</v>
      </c>
      <c r="BK307" s="171">
        <v>0</v>
      </c>
      <c r="BL307" s="171">
        <v>0</v>
      </c>
      <c r="BM307" s="171">
        <v>0</v>
      </c>
      <c r="BN307" s="171">
        <v>0</v>
      </c>
      <c r="BO307" s="171">
        <v>0</v>
      </c>
      <c r="BP307" s="171">
        <v>0</v>
      </c>
      <c r="BQ307" s="171">
        <v>0</v>
      </c>
      <c r="BR307" s="171">
        <v>0</v>
      </c>
      <c r="BS307" s="171">
        <v>4000</v>
      </c>
      <c r="BT307" s="171">
        <v>0</v>
      </c>
      <c r="BU307" s="171">
        <v>0</v>
      </c>
      <c r="BV307" s="171">
        <v>0</v>
      </c>
      <c r="BW307" s="171">
        <v>0</v>
      </c>
      <c r="BX307" s="171">
        <v>0</v>
      </c>
      <c r="BY307" s="171">
        <v>0</v>
      </c>
      <c r="BZ307" s="171">
        <v>0</v>
      </c>
      <c r="CA307" s="171">
        <v>0</v>
      </c>
      <c r="CB307" s="171">
        <v>0</v>
      </c>
      <c r="CC307" s="201">
        <f t="shared" si="47"/>
        <v>22831761.790000003</v>
      </c>
    </row>
    <row r="308" spans="1:81" s="109" customFormat="1" ht="25.5" customHeight="1">
      <c r="A308" s="136" t="s">
        <v>1461</v>
      </c>
      <c r="B308" s="280" t="s">
        <v>47</v>
      </c>
      <c r="C308" s="281" t="s">
        <v>48</v>
      </c>
      <c r="D308" s="282">
        <v>51090</v>
      </c>
      <c r="E308" s="291" t="s">
        <v>852</v>
      </c>
      <c r="F308" s="283" t="s">
        <v>850</v>
      </c>
      <c r="G308" s="284" t="s">
        <v>851</v>
      </c>
      <c r="H308" s="192">
        <v>1292972.68</v>
      </c>
      <c r="I308" s="171">
        <v>535468.5</v>
      </c>
      <c r="J308" s="171">
        <v>237711.19</v>
      </c>
      <c r="K308" s="171">
        <v>129898.2</v>
      </c>
      <c r="L308" s="171">
        <v>96208.38</v>
      </c>
      <c r="M308" s="171">
        <v>468252.6</v>
      </c>
      <c r="N308" s="171">
        <v>763184.94</v>
      </c>
      <c r="O308" s="171">
        <v>324000</v>
      </c>
      <c r="P308" s="171">
        <v>48374.3</v>
      </c>
      <c r="Q308" s="171">
        <v>777244.33</v>
      </c>
      <c r="R308" s="171">
        <v>50156.45</v>
      </c>
      <c r="S308" s="171">
        <v>123480</v>
      </c>
      <c r="T308" s="171">
        <v>275509.5</v>
      </c>
      <c r="U308" s="171">
        <v>161473.75</v>
      </c>
      <c r="V308" s="171">
        <v>10893.75</v>
      </c>
      <c r="W308" s="171">
        <v>139896</v>
      </c>
      <c r="X308" s="171">
        <v>182836</v>
      </c>
      <c r="Y308" s="171">
        <v>73627.22</v>
      </c>
      <c r="Z308" s="171">
        <v>1801918.17</v>
      </c>
      <c r="AA308" s="171">
        <v>459381.25</v>
      </c>
      <c r="AB308" s="171">
        <v>51900</v>
      </c>
      <c r="AC308" s="171">
        <v>366213.5</v>
      </c>
      <c r="AD308" s="171">
        <v>48562.5</v>
      </c>
      <c r="AE308" s="171">
        <v>78148</v>
      </c>
      <c r="AF308" s="171">
        <v>71312.5</v>
      </c>
      <c r="AG308" s="171">
        <v>51262.5</v>
      </c>
      <c r="AH308" s="171">
        <v>56456.25</v>
      </c>
      <c r="AI308" s="171">
        <v>1224302.7</v>
      </c>
      <c r="AJ308" s="171">
        <v>100800</v>
      </c>
      <c r="AK308" s="171">
        <v>59976</v>
      </c>
      <c r="AL308" s="171">
        <v>74085</v>
      </c>
      <c r="AM308" s="171">
        <v>44725</v>
      </c>
      <c r="AN308" s="171">
        <v>83419</v>
      </c>
      <c r="AO308" s="171">
        <v>76905</v>
      </c>
      <c r="AP308" s="171">
        <v>74768</v>
      </c>
      <c r="AQ308" s="171">
        <v>82972</v>
      </c>
      <c r="AR308" s="171">
        <v>47520</v>
      </c>
      <c r="AS308" s="171">
        <v>131984</v>
      </c>
      <c r="AT308" s="171">
        <v>64400</v>
      </c>
      <c r="AU308" s="171">
        <v>136232.91</v>
      </c>
      <c r="AV308" s="171">
        <v>2500</v>
      </c>
      <c r="AW308" s="171">
        <v>26604</v>
      </c>
      <c r="AX308" s="171">
        <v>59964</v>
      </c>
      <c r="AY308" s="171">
        <v>16788</v>
      </c>
      <c r="AZ308" s="171">
        <v>6056</v>
      </c>
      <c r="BA308" s="171">
        <v>43848</v>
      </c>
      <c r="BB308" s="171">
        <v>149804</v>
      </c>
      <c r="BC308" s="171">
        <v>90235</v>
      </c>
      <c r="BD308" s="171">
        <v>108988</v>
      </c>
      <c r="BE308" s="171">
        <v>308460</v>
      </c>
      <c r="BF308" s="171">
        <v>341311.1</v>
      </c>
      <c r="BG308" s="171">
        <v>103716.75</v>
      </c>
      <c r="BH308" s="171">
        <v>115785</v>
      </c>
      <c r="BI308" s="171">
        <v>161477</v>
      </c>
      <c r="BJ308" s="171">
        <v>64019.91</v>
      </c>
      <c r="BK308" s="171">
        <v>20174</v>
      </c>
      <c r="BL308" s="171">
        <v>18920</v>
      </c>
      <c r="BM308" s="171">
        <v>578278.40000000002</v>
      </c>
      <c r="BN308" s="171">
        <v>483258</v>
      </c>
      <c r="BO308" s="171">
        <v>56008</v>
      </c>
      <c r="BP308" s="171">
        <v>44697</v>
      </c>
      <c r="BQ308" s="171">
        <v>49317</v>
      </c>
      <c r="BR308" s="171">
        <v>85108</v>
      </c>
      <c r="BS308" s="171">
        <v>37568</v>
      </c>
      <c r="BT308" s="171">
        <v>472801.28000000003</v>
      </c>
      <c r="BU308" s="171">
        <v>70583.5</v>
      </c>
      <c r="BV308" s="171">
        <v>74750</v>
      </c>
      <c r="BW308" s="171">
        <v>152590</v>
      </c>
      <c r="BX308" s="171">
        <v>97800</v>
      </c>
      <c r="BY308" s="171">
        <v>258636</v>
      </c>
      <c r="BZ308" s="171">
        <v>66154</v>
      </c>
      <c r="CA308" s="171">
        <v>64642</v>
      </c>
      <c r="CB308" s="171">
        <v>98846</v>
      </c>
      <c r="CC308" s="201">
        <f t="shared" si="47"/>
        <v>15208120.009999998</v>
      </c>
    </row>
    <row r="309" spans="1:81" s="109" customFormat="1" ht="25.5" customHeight="1">
      <c r="A309" s="136" t="s">
        <v>1461</v>
      </c>
      <c r="B309" s="280" t="s">
        <v>47</v>
      </c>
      <c r="C309" s="281" t="s">
        <v>48</v>
      </c>
      <c r="D309" s="282">
        <v>51090</v>
      </c>
      <c r="E309" s="291" t="s">
        <v>852</v>
      </c>
      <c r="F309" s="283" t="s">
        <v>853</v>
      </c>
      <c r="G309" s="284" t="s">
        <v>854</v>
      </c>
      <c r="H309" s="192">
        <v>2858820.91</v>
      </c>
      <c r="I309" s="171">
        <v>2968350</v>
      </c>
      <c r="J309" s="171">
        <v>18087302.850000001</v>
      </c>
      <c r="K309" s="171">
        <v>0</v>
      </c>
      <c r="L309" s="171">
        <v>14605</v>
      </c>
      <c r="M309" s="171">
        <v>21305</v>
      </c>
      <c r="N309" s="171">
        <v>945133.56</v>
      </c>
      <c r="O309" s="171">
        <v>31324.25</v>
      </c>
      <c r="P309" s="171">
        <v>0</v>
      </c>
      <c r="Q309" s="171">
        <v>273480</v>
      </c>
      <c r="R309" s="171">
        <v>6500</v>
      </c>
      <c r="S309" s="171">
        <v>0</v>
      </c>
      <c r="T309" s="171">
        <v>0</v>
      </c>
      <c r="U309" s="171">
        <v>0</v>
      </c>
      <c r="V309" s="171">
        <v>0</v>
      </c>
      <c r="W309" s="171">
        <v>0</v>
      </c>
      <c r="X309" s="171">
        <v>0</v>
      </c>
      <c r="Y309" s="171">
        <v>0</v>
      </c>
      <c r="Z309" s="171">
        <v>266000</v>
      </c>
      <c r="AA309" s="171">
        <v>79030</v>
      </c>
      <c r="AB309" s="171">
        <v>0</v>
      </c>
      <c r="AC309" s="171">
        <v>2652371.35</v>
      </c>
      <c r="AD309" s="171">
        <v>5109737.5</v>
      </c>
      <c r="AE309" s="171">
        <v>188403</v>
      </c>
      <c r="AF309" s="171">
        <v>151155</v>
      </c>
      <c r="AG309" s="171">
        <v>0</v>
      </c>
      <c r="AH309" s="171">
        <v>941.6</v>
      </c>
      <c r="AI309" s="171">
        <v>417000</v>
      </c>
      <c r="AJ309" s="171">
        <v>0</v>
      </c>
      <c r="AK309" s="171">
        <v>0</v>
      </c>
      <c r="AL309" s="171">
        <v>0</v>
      </c>
      <c r="AM309" s="171">
        <v>5175</v>
      </c>
      <c r="AN309" s="171">
        <v>0</v>
      </c>
      <c r="AO309" s="171">
        <v>0</v>
      </c>
      <c r="AP309" s="171">
        <v>0</v>
      </c>
      <c r="AQ309" s="171">
        <v>0</v>
      </c>
      <c r="AR309" s="171">
        <v>0</v>
      </c>
      <c r="AS309" s="171">
        <v>0</v>
      </c>
      <c r="AT309" s="171">
        <v>1625.01</v>
      </c>
      <c r="AU309" s="171">
        <v>151017.29999999999</v>
      </c>
      <c r="AV309" s="171">
        <v>3060</v>
      </c>
      <c r="AW309" s="171">
        <v>0</v>
      </c>
      <c r="AX309" s="171">
        <v>2580</v>
      </c>
      <c r="AY309" s="171">
        <v>0</v>
      </c>
      <c r="AZ309" s="171">
        <v>3200</v>
      </c>
      <c r="BA309" s="171">
        <v>1080</v>
      </c>
      <c r="BB309" s="171">
        <v>1503760.3</v>
      </c>
      <c r="BC309" s="171">
        <v>312223</v>
      </c>
      <c r="BD309" s="171">
        <v>1292890</v>
      </c>
      <c r="BE309" s="171">
        <v>0</v>
      </c>
      <c r="BF309" s="171">
        <v>299997.28999999998</v>
      </c>
      <c r="BG309" s="171">
        <v>0</v>
      </c>
      <c r="BH309" s="171">
        <v>4815</v>
      </c>
      <c r="BI309" s="171">
        <v>0</v>
      </c>
      <c r="BJ309" s="171">
        <v>0</v>
      </c>
      <c r="BK309" s="171">
        <v>0</v>
      </c>
      <c r="BL309" s="171">
        <v>0</v>
      </c>
      <c r="BM309" s="171">
        <v>8909280</v>
      </c>
      <c r="BN309" s="171">
        <v>0</v>
      </c>
      <c r="BO309" s="171">
        <v>0</v>
      </c>
      <c r="BP309" s="171">
        <v>0</v>
      </c>
      <c r="BQ309" s="171">
        <v>0</v>
      </c>
      <c r="BR309" s="171">
        <v>320090</v>
      </c>
      <c r="BS309" s="171">
        <v>188828</v>
      </c>
      <c r="BT309" s="171">
        <v>4251600</v>
      </c>
      <c r="BU309" s="171">
        <v>0</v>
      </c>
      <c r="BV309" s="171">
        <v>0</v>
      </c>
      <c r="BW309" s="171">
        <v>0</v>
      </c>
      <c r="BX309" s="171">
        <v>0</v>
      </c>
      <c r="BY309" s="171">
        <v>3903650</v>
      </c>
      <c r="BZ309" s="171">
        <v>0</v>
      </c>
      <c r="CA309" s="171">
        <v>125000</v>
      </c>
      <c r="CB309" s="171">
        <v>0</v>
      </c>
      <c r="CC309" s="201">
        <f t="shared" si="47"/>
        <v>55351330.919999994</v>
      </c>
    </row>
    <row r="310" spans="1:81" s="109" customFormat="1" ht="25.5" customHeight="1">
      <c r="A310" s="136" t="s">
        <v>1461</v>
      </c>
      <c r="B310" s="280" t="s">
        <v>47</v>
      </c>
      <c r="C310" s="281" t="s">
        <v>48</v>
      </c>
      <c r="D310" s="282">
        <v>51130</v>
      </c>
      <c r="E310" s="291" t="s">
        <v>807</v>
      </c>
      <c r="F310" s="283" t="s">
        <v>855</v>
      </c>
      <c r="G310" s="284" t="s">
        <v>856</v>
      </c>
      <c r="H310" s="192">
        <v>1918075.37</v>
      </c>
      <c r="I310" s="192">
        <v>332244.64</v>
      </c>
      <c r="J310" s="192">
        <v>988845.03</v>
      </c>
      <c r="K310" s="192">
        <v>883600.65</v>
      </c>
      <c r="L310" s="192">
        <v>1147298.19</v>
      </c>
      <c r="M310" s="192">
        <v>1654689.3</v>
      </c>
      <c r="N310" s="192">
        <v>16904032.300000001</v>
      </c>
      <c r="O310" s="192">
        <v>5927935.0099999998</v>
      </c>
      <c r="P310" s="192">
        <v>2587910.75</v>
      </c>
      <c r="Q310" s="192">
        <v>1184606.56</v>
      </c>
      <c r="R310" s="192">
        <v>70741.279999999999</v>
      </c>
      <c r="S310" s="192">
        <v>1724631.2</v>
      </c>
      <c r="T310" s="192">
        <v>1895946.21</v>
      </c>
      <c r="U310" s="192">
        <v>848615.38</v>
      </c>
      <c r="V310" s="192">
        <v>646577.53</v>
      </c>
      <c r="W310" s="192">
        <v>1650538.99</v>
      </c>
      <c r="X310" s="192">
        <v>6009801.4100000001</v>
      </c>
      <c r="Y310" s="192">
        <v>1414140.56</v>
      </c>
      <c r="Z310" s="192">
        <v>34460866.020000003</v>
      </c>
      <c r="AA310" s="192">
        <v>954667.82</v>
      </c>
      <c r="AB310" s="192">
        <v>820800.35</v>
      </c>
      <c r="AC310" s="192">
        <v>2587221.2999999998</v>
      </c>
      <c r="AD310" s="192">
        <v>740014.7</v>
      </c>
      <c r="AE310" s="192">
        <v>486850</v>
      </c>
      <c r="AF310" s="192">
        <v>3267274.2</v>
      </c>
      <c r="AG310" s="192">
        <v>504734.73</v>
      </c>
      <c r="AH310" s="192">
        <v>1414190.85</v>
      </c>
      <c r="AI310" s="192">
        <v>28159016.940000001</v>
      </c>
      <c r="AJ310" s="192">
        <v>575283.9</v>
      </c>
      <c r="AK310" s="192">
        <v>344112</v>
      </c>
      <c r="AL310" s="192">
        <v>792696</v>
      </c>
      <c r="AM310" s="192">
        <v>342911</v>
      </c>
      <c r="AN310" s="192">
        <v>151645</v>
      </c>
      <c r="AO310" s="192">
        <v>676320</v>
      </c>
      <c r="AP310" s="192">
        <v>29984.34</v>
      </c>
      <c r="AQ310" s="192">
        <v>2209281.5099999998</v>
      </c>
      <c r="AR310" s="192">
        <v>33775</v>
      </c>
      <c r="AS310" s="192">
        <v>428641.5</v>
      </c>
      <c r="AT310" s="192">
        <v>85395</v>
      </c>
      <c r="AU310" s="192">
        <v>1551951.5</v>
      </c>
      <c r="AV310" s="192">
        <v>2822843.5</v>
      </c>
      <c r="AW310" s="192">
        <v>102854</v>
      </c>
      <c r="AX310" s="192">
        <v>95335.5</v>
      </c>
      <c r="AY310" s="192">
        <v>112906.92</v>
      </c>
      <c r="AZ310" s="192">
        <v>1817035.04</v>
      </c>
      <c r="BA310" s="192">
        <v>264705</v>
      </c>
      <c r="BB310" s="192">
        <v>5049820.2</v>
      </c>
      <c r="BC310" s="192">
        <v>1173415.28</v>
      </c>
      <c r="BD310" s="192">
        <v>90841.5</v>
      </c>
      <c r="BE310" s="192">
        <v>1898482.29</v>
      </c>
      <c r="BF310" s="192">
        <v>869720.05</v>
      </c>
      <c r="BG310" s="192">
        <v>5669827.8700000001</v>
      </c>
      <c r="BH310" s="192">
        <v>1217744.3500000001</v>
      </c>
      <c r="BI310" s="192">
        <v>3359702.92</v>
      </c>
      <c r="BJ310" s="192">
        <v>77218.559999999998</v>
      </c>
      <c r="BK310" s="192">
        <v>81391</v>
      </c>
      <c r="BL310" s="192">
        <v>191504.1</v>
      </c>
      <c r="BM310" s="192">
        <v>31932874.75</v>
      </c>
      <c r="BN310" s="192">
        <v>1220107.1499999999</v>
      </c>
      <c r="BO310" s="192">
        <v>760308.16</v>
      </c>
      <c r="BP310" s="192">
        <v>849620</v>
      </c>
      <c r="BQ310" s="192">
        <v>369859</v>
      </c>
      <c r="BR310" s="192">
        <v>1849702.2</v>
      </c>
      <c r="BS310" s="192">
        <v>615643.68999999994</v>
      </c>
      <c r="BT310" s="192">
        <v>238315.98</v>
      </c>
      <c r="BU310" s="192">
        <v>327920</v>
      </c>
      <c r="BV310" s="192">
        <v>199975</v>
      </c>
      <c r="BW310" s="192">
        <v>695558.7</v>
      </c>
      <c r="BX310" s="192">
        <v>349340.5</v>
      </c>
      <c r="BY310" s="192">
        <v>94899.83</v>
      </c>
      <c r="BZ310" s="192">
        <v>218351</v>
      </c>
      <c r="CA310" s="192">
        <v>2076360</v>
      </c>
      <c r="CB310" s="192">
        <v>637800</v>
      </c>
      <c r="CC310" s="201">
        <f t="shared" si="47"/>
        <v>195739848.06</v>
      </c>
    </row>
    <row r="311" spans="1:81" s="109" customFormat="1" ht="25.5" customHeight="1">
      <c r="A311" s="136" t="s">
        <v>1461</v>
      </c>
      <c r="B311" s="280" t="s">
        <v>47</v>
      </c>
      <c r="C311" s="281" t="s">
        <v>48</v>
      </c>
      <c r="D311" s="282">
        <v>51130</v>
      </c>
      <c r="E311" s="291" t="s">
        <v>807</v>
      </c>
      <c r="F311" s="283" t="s">
        <v>857</v>
      </c>
      <c r="G311" s="284" t="s">
        <v>858</v>
      </c>
      <c r="H311" s="192">
        <v>8296080</v>
      </c>
      <c r="I311" s="171">
        <v>3352057.57</v>
      </c>
      <c r="J311" s="171">
        <v>4693164.5</v>
      </c>
      <c r="K311" s="171">
        <v>682351.4</v>
      </c>
      <c r="L311" s="171">
        <v>792370</v>
      </c>
      <c r="M311" s="171">
        <v>356679</v>
      </c>
      <c r="N311" s="171">
        <v>11794736</v>
      </c>
      <c r="O311" s="171">
        <v>670810</v>
      </c>
      <c r="P311" s="171">
        <v>234190</v>
      </c>
      <c r="Q311" s="171">
        <v>5586581</v>
      </c>
      <c r="R311" s="171">
        <v>244930</v>
      </c>
      <c r="S311" s="171">
        <v>3235993.32</v>
      </c>
      <c r="T311" s="171">
        <v>2085510.4</v>
      </c>
      <c r="U311" s="171">
        <v>1452901</v>
      </c>
      <c r="V311" s="171">
        <v>128123</v>
      </c>
      <c r="W311" s="171">
        <v>761550.5</v>
      </c>
      <c r="X311" s="171">
        <v>971496.79</v>
      </c>
      <c r="Y311" s="171">
        <v>291990</v>
      </c>
      <c r="Z311" s="171">
        <v>10674208</v>
      </c>
      <c r="AA311" s="171">
        <v>2764777</v>
      </c>
      <c r="AB311" s="171">
        <v>844151</v>
      </c>
      <c r="AC311" s="171">
        <v>1121093.6499999999</v>
      </c>
      <c r="AD311" s="171">
        <v>588530</v>
      </c>
      <c r="AE311" s="171">
        <v>465059.4</v>
      </c>
      <c r="AF311" s="171">
        <v>85905.8</v>
      </c>
      <c r="AG311" s="171">
        <v>215778.2</v>
      </c>
      <c r="AH311" s="171">
        <v>338285</v>
      </c>
      <c r="AI311" s="171">
        <v>6255661.7999999998</v>
      </c>
      <c r="AJ311" s="171">
        <v>353913</v>
      </c>
      <c r="AK311" s="171">
        <v>242516.5</v>
      </c>
      <c r="AL311" s="171">
        <v>99793</v>
      </c>
      <c r="AM311" s="171">
        <v>176643.1</v>
      </c>
      <c r="AN311" s="171">
        <v>268149</v>
      </c>
      <c r="AO311" s="171">
        <v>312606.55</v>
      </c>
      <c r="AP311" s="171">
        <v>376273.13</v>
      </c>
      <c r="AQ311" s="171">
        <v>119580</v>
      </c>
      <c r="AR311" s="171">
        <v>471819</v>
      </c>
      <c r="AS311" s="171">
        <v>55635</v>
      </c>
      <c r="AT311" s="171">
        <v>208426</v>
      </c>
      <c r="AU311" s="171">
        <v>2675875</v>
      </c>
      <c r="AV311" s="171">
        <v>335150</v>
      </c>
      <c r="AW311" s="171">
        <v>216508.32</v>
      </c>
      <c r="AX311" s="171">
        <v>557384.19999999995</v>
      </c>
      <c r="AY311" s="171">
        <v>225805.4</v>
      </c>
      <c r="AZ311" s="171">
        <v>6715.4</v>
      </c>
      <c r="BA311" s="171">
        <v>123258.1</v>
      </c>
      <c r="BB311" s="171">
        <v>5272358.45</v>
      </c>
      <c r="BC311" s="171">
        <v>243027</v>
      </c>
      <c r="BD311" s="171">
        <v>1951507</v>
      </c>
      <c r="BE311" s="171">
        <v>1322075.3999999999</v>
      </c>
      <c r="BF311" s="171">
        <v>1332927.45</v>
      </c>
      <c r="BG311" s="171">
        <v>1080883</v>
      </c>
      <c r="BH311" s="171">
        <v>1913733.2</v>
      </c>
      <c r="BI311" s="171">
        <v>1628760.16</v>
      </c>
      <c r="BJ311" s="171">
        <v>577192.4</v>
      </c>
      <c r="BK311" s="171">
        <v>308415.5</v>
      </c>
      <c r="BL311" s="171">
        <v>172990</v>
      </c>
      <c r="BM311" s="171">
        <v>7289991</v>
      </c>
      <c r="BN311" s="171">
        <v>2252396</v>
      </c>
      <c r="BO311" s="171">
        <v>313107.75</v>
      </c>
      <c r="BP311" s="171">
        <v>123853.5</v>
      </c>
      <c r="BQ311" s="171">
        <v>0</v>
      </c>
      <c r="BR311" s="171">
        <v>633801.9</v>
      </c>
      <c r="BS311" s="171">
        <v>238875.15</v>
      </c>
      <c r="BT311" s="171">
        <v>5313113.5999999996</v>
      </c>
      <c r="BU311" s="171">
        <v>997934.66</v>
      </c>
      <c r="BV311" s="171">
        <v>414158.7</v>
      </c>
      <c r="BW311" s="171">
        <v>533919</v>
      </c>
      <c r="BX311" s="171">
        <v>477594.3</v>
      </c>
      <c r="BY311" s="171">
        <v>2353991.4</v>
      </c>
      <c r="BZ311" s="171">
        <v>527376.4</v>
      </c>
      <c r="CA311" s="171">
        <v>421106.1</v>
      </c>
      <c r="CB311" s="171">
        <v>282415.8</v>
      </c>
      <c r="CC311" s="201">
        <f t="shared" si="47"/>
        <v>113788519.85000001</v>
      </c>
    </row>
    <row r="312" spans="1:81" s="109" customFormat="1" ht="25.5" customHeight="1">
      <c r="A312" s="136" t="s">
        <v>1461</v>
      </c>
      <c r="B312" s="280" t="s">
        <v>47</v>
      </c>
      <c r="C312" s="281" t="s">
        <v>48</v>
      </c>
      <c r="D312" s="282">
        <v>51130</v>
      </c>
      <c r="E312" s="291" t="s">
        <v>807</v>
      </c>
      <c r="F312" s="283" t="s">
        <v>859</v>
      </c>
      <c r="G312" s="284" t="s">
        <v>860</v>
      </c>
      <c r="H312" s="192">
        <v>13868775.5</v>
      </c>
      <c r="I312" s="192">
        <v>3216944</v>
      </c>
      <c r="J312" s="192">
        <v>1217235</v>
      </c>
      <c r="K312" s="192">
        <v>1255440</v>
      </c>
      <c r="L312" s="192">
        <v>686430</v>
      </c>
      <c r="M312" s="192">
        <v>326348</v>
      </c>
      <c r="N312" s="192">
        <v>2632009</v>
      </c>
      <c r="O312" s="192">
        <v>1800962</v>
      </c>
      <c r="P312" s="192">
        <v>166000</v>
      </c>
      <c r="Q312" s="192">
        <v>6179760</v>
      </c>
      <c r="R312" s="192">
        <v>0</v>
      </c>
      <c r="S312" s="192">
        <v>165000</v>
      </c>
      <c r="T312" s="192">
        <v>902610</v>
      </c>
      <c r="U312" s="192">
        <v>582587</v>
      </c>
      <c r="V312" s="192">
        <v>392092.09</v>
      </c>
      <c r="W312" s="192">
        <v>0</v>
      </c>
      <c r="X312" s="192">
        <v>207500</v>
      </c>
      <c r="Y312" s="192">
        <v>155000</v>
      </c>
      <c r="Z312" s="192">
        <v>28095493.300000001</v>
      </c>
      <c r="AA312" s="192">
        <v>2310155</v>
      </c>
      <c r="AB312" s="192">
        <v>986621.3</v>
      </c>
      <c r="AC312" s="192">
        <v>3744586</v>
      </c>
      <c r="AD312" s="192">
        <v>254434</v>
      </c>
      <c r="AE312" s="192">
        <v>38791.800000000003</v>
      </c>
      <c r="AF312" s="192">
        <v>1869416</v>
      </c>
      <c r="AG312" s="192">
        <v>3000</v>
      </c>
      <c r="AH312" s="192">
        <v>252430</v>
      </c>
      <c r="AI312" s="192">
        <v>37311465</v>
      </c>
      <c r="AJ312" s="192">
        <v>0</v>
      </c>
      <c r="AK312" s="192">
        <v>0</v>
      </c>
      <c r="AL312" s="192">
        <v>130640.4</v>
      </c>
      <c r="AM312" s="192">
        <v>0</v>
      </c>
      <c r="AN312" s="192">
        <v>0</v>
      </c>
      <c r="AO312" s="192">
        <v>0</v>
      </c>
      <c r="AP312" s="192">
        <v>0</v>
      </c>
      <c r="AQ312" s="192">
        <v>0</v>
      </c>
      <c r="AR312" s="192">
        <v>0</v>
      </c>
      <c r="AS312" s="192">
        <v>0</v>
      </c>
      <c r="AT312" s="192">
        <v>0</v>
      </c>
      <c r="AU312" s="192">
        <v>7038485</v>
      </c>
      <c r="AV312" s="192">
        <v>0</v>
      </c>
      <c r="AW312" s="192">
        <v>0</v>
      </c>
      <c r="AX312" s="192">
        <v>0</v>
      </c>
      <c r="AY312" s="192">
        <v>0</v>
      </c>
      <c r="AZ312" s="192">
        <v>0</v>
      </c>
      <c r="BA312" s="192">
        <v>0</v>
      </c>
      <c r="BB312" s="192">
        <v>9012411.25</v>
      </c>
      <c r="BC312" s="192">
        <v>138250</v>
      </c>
      <c r="BD312" s="192">
        <v>524917</v>
      </c>
      <c r="BE312" s="192">
        <v>264600</v>
      </c>
      <c r="BF312" s="192">
        <v>14000</v>
      </c>
      <c r="BG312" s="192">
        <v>455810</v>
      </c>
      <c r="BH312" s="192">
        <v>2041060</v>
      </c>
      <c r="BI312" s="192">
        <v>1567163</v>
      </c>
      <c r="BJ312" s="192">
        <v>313515</v>
      </c>
      <c r="BK312" s="192">
        <v>230975</v>
      </c>
      <c r="BL312" s="192">
        <v>179175</v>
      </c>
      <c r="BM312" s="192">
        <v>15520010</v>
      </c>
      <c r="BN312" s="192">
        <v>2877180</v>
      </c>
      <c r="BO312" s="192">
        <v>880055</v>
      </c>
      <c r="BP312" s="192">
        <v>138250</v>
      </c>
      <c r="BQ312" s="192">
        <v>173950</v>
      </c>
      <c r="BR312" s="192">
        <v>0</v>
      </c>
      <c r="BS312" s="192">
        <v>300000</v>
      </c>
      <c r="BT312" s="192">
        <v>8603180</v>
      </c>
      <c r="BU312" s="192">
        <v>405766</v>
      </c>
      <c r="BV312" s="192">
        <v>486221.5</v>
      </c>
      <c r="BW312" s="192">
        <v>557548</v>
      </c>
      <c r="BX312" s="192">
        <v>662519</v>
      </c>
      <c r="BY312" s="192">
        <v>2670038.5</v>
      </c>
      <c r="BZ312" s="192">
        <v>418038.5</v>
      </c>
      <c r="CA312" s="192">
        <v>26026</v>
      </c>
      <c r="CB312" s="192">
        <v>180439.5</v>
      </c>
      <c r="CC312" s="201">
        <f t="shared" si="47"/>
        <v>164431308.63999999</v>
      </c>
    </row>
    <row r="313" spans="1:81" s="109" customFormat="1" ht="25.5" customHeight="1">
      <c r="A313" s="136" t="s">
        <v>1461</v>
      </c>
      <c r="B313" s="280" t="s">
        <v>47</v>
      </c>
      <c r="C313" s="281" t="s">
        <v>48</v>
      </c>
      <c r="D313" s="282">
        <v>51130</v>
      </c>
      <c r="E313" s="291" t="s">
        <v>807</v>
      </c>
      <c r="F313" s="283" t="s">
        <v>861</v>
      </c>
      <c r="G313" s="284" t="s">
        <v>862</v>
      </c>
      <c r="H313" s="192">
        <v>0</v>
      </c>
      <c r="I313" s="171">
        <v>0</v>
      </c>
      <c r="J313" s="171">
        <v>0</v>
      </c>
      <c r="K313" s="171">
        <v>0</v>
      </c>
      <c r="L313" s="171">
        <v>0</v>
      </c>
      <c r="M313" s="171">
        <v>0</v>
      </c>
      <c r="N313" s="171">
        <v>0</v>
      </c>
      <c r="O313" s="171">
        <v>0</v>
      </c>
      <c r="P313" s="171">
        <v>0</v>
      </c>
      <c r="Q313" s="171">
        <v>0</v>
      </c>
      <c r="R313" s="171">
        <v>0</v>
      </c>
      <c r="S313" s="171">
        <v>0</v>
      </c>
      <c r="T313" s="171">
        <v>0</v>
      </c>
      <c r="U313" s="171">
        <v>0</v>
      </c>
      <c r="V313" s="171">
        <v>0</v>
      </c>
      <c r="W313" s="171">
        <v>0</v>
      </c>
      <c r="X313" s="171">
        <v>0</v>
      </c>
      <c r="Y313" s="171">
        <v>0</v>
      </c>
      <c r="Z313" s="171">
        <v>0</v>
      </c>
      <c r="AA313" s="171">
        <v>0</v>
      </c>
      <c r="AB313" s="171">
        <v>0</v>
      </c>
      <c r="AC313" s="171">
        <v>0</v>
      </c>
      <c r="AD313" s="171">
        <v>0</v>
      </c>
      <c r="AE313" s="171">
        <v>0</v>
      </c>
      <c r="AF313" s="171">
        <v>0</v>
      </c>
      <c r="AG313" s="171">
        <v>0</v>
      </c>
      <c r="AH313" s="171">
        <v>0</v>
      </c>
      <c r="AI313" s="171">
        <v>0</v>
      </c>
      <c r="AJ313" s="171">
        <v>0</v>
      </c>
      <c r="AK313" s="171">
        <v>0</v>
      </c>
      <c r="AL313" s="171">
        <v>0</v>
      </c>
      <c r="AM313" s="171">
        <v>0</v>
      </c>
      <c r="AN313" s="171">
        <v>0</v>
      </c>
      <c r="AO313" s="171">
        <v>0</v>
      </c>
      <c r="AP313" s="171">
        <v>0</v>
      </c>
      <c r="AQ313" s="171">
        <v>0</v>
      </c>
      <c r="AR313" s="171">
        <v>0</v>
      </c>
      <c r="AS313" s="171">
        <v>0</v>
      </c>
      <c r="AT313" s="171">
        <v>0</v>
      </c>
      <c r="AU313" s="171">
        <v>0</v>
      </c>
      <c r="AV313" s="171">
        <v>0</v>
      </c>
      <c r="AW313" s="171">
        <v>0</v>
      </c>
      <c r="AX313" s="171">
        <v>0</v>
      </c>
      <c r="AY313" s="171">
        <v>0</v>
      </c>
      <c r="AZ313" s="171">
        <v>0</v>
      </c>
      <c r="BA313" s="171">
        <v>0</v>
      </c>
      <c r="BB313" s="171">
        <v>0</v>
      </c>
      <c r="BC313" s="171">
        <v>0</v>
      </c>
      <c r="BD313" s="171">
        <v>0</v>
      </c>
      <c r="BE313" s="171">
        <v>0</v>
      </c>
      <c r="BF313" s="171">
        <v>0</v>
      </c>
      <c r="BG313" s="171">
        <v>0</v>
      </c>
      <c r="BH313" s="171">
        <v>0</v>
      </c>
      <c r="BI313" s="171">
        <v>0</v>
      </c>
      <c r="BJ313" s="171">
        <v>0</v>
      </c>
      <c r="BK313" s="171">
        <v>0</v>
      </c>
      <c r="BL313" s="171">
        <v>0</v>
      </c>
      <c r="BM313" s="171">
        <v>0</v>
      </c>
      <c r="BN313" s="171">
        <v>0</v>
      </c>
      <c r="BO313" s="171">
        <v>0</v>
      </c>
      <c r="BP313" s="171">
        <v>0</v>
      </c>
      <c r="BQ313" s="171">
        <v>0</v>
      </c>
      <c r="BR313" s="171">
        <v>0</v>
      </c>
      <c r="BS313" s="171">
        <v>0</v>
      </c>
      <c r="BT313" s="171">
        <v>0</v>
      </c>
      <c r="BU313" s="171">
        <v>0</v>
      </c>
      <c r="BV313" s="171">
        <v>0</v>
      </c>
      <c r="BW313" s="171">
        <v>0</v>
      </c>
      <c r="BX313" s="171">
        <v>0</v>
      </c>
      <c r="BY313" s="171">
        <v>0</v>
      </c>
      <c r="BZ313" s="171">
        <v>0</v>
      </c>
      <c r="CA313" s="171">
        <v>0</v>
      </c>
      <c r="CB313" s="171">
        <v>0</v>
      </c>
      <c r="CC313" s="201">
        <f t="shared" si="47"/>
        <v>0</v>
      </c>
    </row>
    <row r="314" spans="1:81" s="109" customFormat="1" ht="25.5" customHeight="1">
      <c r="A314" s="136" t="s">
        <v>1461</v>
      </c>
      <c r="B314" s="280" t="s">
        <v>47</v>
      </c>
      <c r="C314" s="281" t="s">
        <v>48</v>
      </c>
      <c r="D314" s="282">
        <v>51130</v>
      </c>
      <c r="E314" s="291" t="s">
        <v>807</v>
      </c>
      <c r="F314" s="283" t="s">
        <v>863</v>
      </c>
      <c r="G314" s="284" t="s">
        <v>864</v>
      </c>
      <c r="H314" s="192">
        <v>331</v>
      </c>
      <c r="I314" s="192">
        <v>120</v>
      </c>
      <c r="J314" s="192">
        <v>0</v>
      </c>
      <c r="K314" s="192">
        <v>114</v>
      </c>
      <c r="L314" s="192">
        <v>256</v>
      </c>
      <c r="M314" s="192">
        <v>30</v>
      </c>
      <c r="N314" s="192">
        <v>207</v>
      </c>
      <c r="O314" s="192">
        <v>18</v>
      </c>
      <c r="P314" s="192">
        <v>304</v>
      </c>
      <c r="Q314" s="192">
        <v>7630.4</v>
      </c>
      <c r="R314" s="192">
        <v>218</v>
      </c>
      <c r="S314" s="192">
        <v>18</v>
      </c>
      <c r="T314" s="192">
        <v>242</v>
      </c>
      <c r="U314" s="192">
        <v>321</v>
      </c>
      <c r="V314" s="192">
        <v>1346</v>
      </c>
      <c r="W314" s="192">
        <v>18</v>
      </c>
      <c r="X314" s="192">
        <v>0</v>
      </c>
      <c r="Y314" s="192">
        <v>6</v>
      </c>
      <c r="Z314" s="192">
        <v>34369.620000000003</v>
      </c>
      <c r="AA314" s="192">
        <v>30</v>
      </c>
      <c r="AB314" s="192">
        <v>30</v>
      </c>
      <c r="AC314" s="192">
        <v>0</v>
      </c>
      <c r="AD314" s="192">
        <v>28</v>
      </c>
      <c r="AE314" s="192">
        <v>0</v>
      </c>
      <c r="AF314" s="192">
        <v>0</v>
      </c>
      <c r="AG314" s="192">
        <v>0</v>
      </c>
      <c r="AH314" s="192">
        <v>6</v>
      </c>
      <c r="AI314" s="192">
        <v>44395.71</v>
      </c>
      <c r="AJ314" s="192">
        <v>0</v>
      </c>
      <c r="AK314" s="192">
        <v>0</v>
      </c>
      <c r="AL314" s="192">
        <v>12</v>
      </c>
      <c r="AM314" s="192">
        <v>0</v>
      </c>
      <c r="AN314" s="192">
        <v>12</v>
      </c>
      <c r="AO314" s="192">
        <v>0</v>
      </c>
      <c r="AP314" s="192">
        <v>133.88</v>
      </c>
      <c r="AQ314" s="192">
        <v>0</v>
      </c>
      <c r="AR314" s="192">
        <v>12</v>
      </c>
      <c r="AS314" s="192">
        <v>12</v>
      </c>
      <c r="AT314" s="192">
        <v>0</v>
      </c>
      <c r="AU314" s="192">
        <v>626</v>
      </c>
      <c r="AV314" s="192">
        <v>0</v>
      </c>
      <c r="AW314" s="192">
        <v>255</v>
      </c>
      <c r="AX314" s="192">
        <v>0</v>
      </c>
      <c r="AY314" s="192">
        <v>118</v>
      </c>
      <c r="AZ314" s="192">
        <v>43</v>
      </c>
      <c r="BA314" s="192">
        <v>12</v>
      </c>
      <c r="BB314" s="192">
        <v>49399.9</v>
      </c>
      <c r="BC314" s="192">
        <v>96</v>
      </c>
      <c r="BD314" s="192">
        <v>182</v>
      </c>
      <c r="BE314" s="192">
        <v>156</v>
      </c>
      <c r="BF314" s="192">
        <v>44</v>
      </c>
      <c r="BG314" s="192">
        <v>42</v>
      </c>
      <c r="BH314" s="192">
        <v>3404.08</v>
      </c>
      <c r="BI314" s="192">
        <v>206</v>
      </c>
      <c r="BJ314" s="192">
        <v>114</v>
      </c>
      <c r="BK314" s="192">
        <v>36</v>
      </c>
      <c r="BL314" s="192">
        <v>120</v>
      </c>
      <c r="BM314" s="192">
        <v>1160.43</v>
      </c>
      <c r="BN314" s="192">
        <v>364</v>
      </c>
      <c r="BO314" s="192">
        <v>170</v>
      </c>
      <c r="BP314" s="192">
        <v>184</v>
      </c>
      <c r="BQ314" s="192">
        <v>176</v>
      </c>
      <c r="BR314" s="192">
        <v>184</v>
      </c>
      <c r="BS314" s="192">
        <v>133</v>
      </c>
      <c r="BT314" s="192">
        <v>6930.19</v>
      </c>
      <c r="BU314" s="192">
        <v>6</v>
      </c>
      <c r="BV314" s="192">
        <v>0</v>
      </c>
      <c r="BW314" s="192">
        <v>20</v>
      </c>
      <c r="BX314" s="192">
        <v>32</v>
      </c>
      <c r="BY314" s="192">
        <v>135</v>
      </c>
      <c r="BZ314" s="192">
        <v>32</v>
      </c>
      <c r="CA314" s="192">
        <v>18</v>
      </c>
      <c r="CB314" s="192">
        <v>30</v>
      </c>
      <c r="CC314" s="201">
        <f t="shared" si="47"/>
        <v>154649.21</v>
      </c>
    </row>
    <row r="315" spans="1:81" s="109" customFormat="1" ht="25.5" customHeight="1">
      <c r="A315" s="136" t="s">
        <v>1461</v>
      </c>
      <c r="B315" s="280" t="s">
        <v>47</v>
      </c>
      <c r="C315" s="281" t="s">
        <v>48</v>
      </c>
      <c r="D315" s="282">
        <v>51130</v>
      </c>
      <c r="E315" s="291" t="s">
        <v>807</v>
      </c>
      <c r="F315" s="283" t="s">
        <v>865</v>
      </c>
      <c r="G315" s="284" t="s">
        <v>866</v>
      </c>
      <c r="H315" s="192">
        <v>0</v>
      </c>
      <c r="I315" s="192">
        <v>0</v>
      </c>
      <c r="J315" s="192">
        <v>0</v>
      </c>
      <c r="K315" s="192">
        <v>0</v>
      </c>
      <c r="L315" s="192">
        <v>0</v>
      </c>
      <c r="M315" s="192">
        <v>0</v>
      </c>
      <c r="N315" s="192">
        <v>0</v>
      </c>
      <c r="O315" s="192">
        <v>0</v>
      </c>
      <c r="P315" s="192">
        <v>0</v>
      </c>
      <c r="Q315" s="192">
        <v>0</v>
      </c>
      <c r="R315" s="192">
        <v>0</v>
      </c>
      <c r="S315" s="192">
        <v>0</v>
      </c>
      <c r="T315" s="192">
        <v>0</v>
      </c>
      <c r="U315" s="192">
        <v>0</v>
      </c>
      <c r="V315" s="192">
        <v>0</v>
      </c>
      <c r="W315" s="192">
        <v>0</v>
      </c>
      <c r="X315" s="192">
        <v>0</v>
      </c>
      <c r="Y315" s="192">
        <v>0</v>
      </c>
      <c r="Z315" s="192">
        <v>0</v>
      </c>
      <c r="AA315" s="192">
        <v>0</v>
      </c>
      <c r="AB315" s="192">
        <v>0</v>
      </c>
      <c r="AC315" s="192">
        <v>0</v>
      </c>
      <c r="AD315" s="192">
        <v>0</v>
      </c>
      <c r="AE315" s="192">
        <v>0</v>
      </c>
      <c r="AF315" s="192">
        <v>0</v>
      </c>
      <c r="AG315" s="192">
        <v>0</v>
      </c>
      <c r="AH315" s="192">
        <v>0</v>
      </c>
      <c r="AI315" s="192">
        <v>0</v>
      </c>
      <c r="AJ315" s="192">
        <v>0</v>
      </c>
      <c r="AK315" s="192">
        <v>0</v>
      </c>
      <c r="AL315" s="192">
        <v>0</v>
      </c>
      <c r="AM315" s="192">
        <v>0</v>
      </c>
      <c r="AN315" s="192">
        <v>0</v>
      </c>
      <c r="AO315" s="192">
        <v>0</v>
      </c>
      <c r="AP315" s="192">
        <v>0</v>
      </c>
      <c r="AQ315" s="192">
        <v>0</v>
      </c>
      <c r="AR315" s="192">
        <v>0</v>
      </c>
      <c r="AS315" s="192">
        <v>0</v>
      </c>
      <c r="AT315" s="192">
        <v>0</v>
      </c>
      <c r="AU315" s="192">
        <v>0</v>
      </c>
      <c r="AV315" s="192">
        <v>56930</v>
      </c>
      <c r="AW315" s="192">
        <v>0</v>
      </c>
      <c r="AX315" s="192">
        <v>52501.5</v>
      </c>
      <c r="AY315" s="192">
        <v>0</v>
      </c>
      <c r="AZ315" s="192">
        <v>0</v>
      </c>
      <c r="BA315" s="192">
        <v>0</v>
      </c>
      <c r="BB315" s="192">
        <v>0</v>
      </c>
      <c r="BC315" s="192">
        <v>0</v>
      </c>
      <c r="BD315" s="192">
        <v>0</v>
      </c>
      <c r="BE315" s="192">
        <v>0</v>
      </c>
      <c r="BF315" s="192">
        <v>0</v>
      </c>
      <c r="BG315" s="192">
        <v>0</v>
      </c>
      <c r="BH315" s="192">
        <v>0</v>
      </c>
      <c r="BI315" s="192">
        <v>0</v>
      </c>
      <c r="BJ315" s="192">
        <v>0</v>
      </c>
      <c r="BK315" s="192">
        <v>0</v>
      </c>
      <c r="BL315" s="192">
        <v>0</v>
      </c>
      <c r="BM315" s="192">
        <v>0</v>
      </c>
      <c r="BN315" s="192">
        <v>0</v>
      </c>
      <c r="BO315" s="192">
        <v>0</v>
      </c>
      <c r="BP315" s="192">
        <v>0</v>
      </c>
      <c r="BQ315" s="192">
        <v>0</v>
      </c>
      <c r="BR315" s="192">
        <v>0</v>
      </c>
      <c r="BS315" s="192">
        <v>3600</v>
      </c>
      <c r="BT315" s="192">
        <v>0</v>
      </c>
      <c r="BU315" s="192">
        <v>0</v>
      </c>
      <c r="BV315" s="192">
        <v>0</v>
      </c>
      <c r="BW315" s="192">
        <v>0</v>
      </c>
      <c r="BX315" s="192">
        <v>5976.45</v>
      </c>
      <c r="BY315" s="192">
        <v>0</v>
      </c>
      <c r="BZ315" s="192">
        <v>0</v>
      </c>
      <c r="CA315" s="192">
        <v>0</v>
      </c>
      <c r="CB315" s="192">
        <v>0</v>
      </c>
      <c r="CC315" s="201">
        <f t="shared" si="47"/>
        <v>119007.95</v>
      </c>
    </row>
    <row r="316" spans="1:81" s="109" customFormat="1" ht="25.5" customHeight="1">
      <c r="A316" s="136" t="s">
        <v>1461</v>
      </c>
      <c r="B316" s="280" t="s">
        <v>47</v>
      </c>
      <c r="C316" s="281" t="s">
        <v>48</v>
      </c>
      <c r="D316" s="282">
        <v>51130</v>
      </c>
      <c r="E316" s="291" t="s">
        <v>807</v>
      </c>
      <c r="F316" s="283" t="s">
        <v>867</v>
      </c>
      <c r="G316" s="284" t="s">
        <v>868</v>
      </c>
      <c r="H316" s="192">
        <v>122761.1</v>
      </c>
      <c r="I316" s="192">
        <v>190299.46</v>
      </c>
      <c r="J316" s="192">
        <v>175107.64</v>
      </c>
      <c r="K316" s="192">
        <v>26672.81</v>
      </c>
      <c r="L316" s="192">
        <v>9700.6200000000008</v>
      </c>
      <c r="M316" s="192">
        <v>44122.52</v>
      </c>
      <c r="N316" s="192">
        <v>135878.74</v>
      </c>
      <c r="O316" s="192">
        <v>118000</v>
      </c>
      <c r="P316" s="192">
        <v>0</v>
      </c>
      <c r="Q316" s="192">
        <v>248132</v>
      </c>
      <c r="R316" s="192">
        <v>0</v>
      </c>
      <c r="S316" s="192">
        <v>1182.3499999999999</v>
      </c>
      <c r="T316" s="192">
        <v>0</v>
      </c>
      <c r="U316" s="192">
        <v>0</v>
      </c>
      <c r="V316" s="192">
        <v>0</v>
      </c>
      <c r="W316" s="192">
        <v>100959.85</v>
      </c>
      <c r="X316" s="192">
        <v>0</v>
      </c>
      <c r="Y316" s="192">
        <v>28149.360000000001</v>
      </c>
      <c r="Z316" s="192">
        <v>141069.95000000001</v>
      </c>
      <c r="AA316" s="192">
        <v>140861.22</v>
      </c>
      <c r="AB316" s="192">
        <v>46762.21</v>
      </c>
      <c r="AC316" s="192">
        <v>0</v>
      </c>
      <c r="AD316" s="192">
        <v>0</v>
      </c>
      <c r="AE316" s="192">
        <v>39172.699999999997</v>
      </c>
      <c r="AF316" s="192">
        <v>94674.67</v>
      </c>
      <c r="AG316" s="192">
        <v>176667.57</v>
      </c>
      <c r="AH316" s="192">
        <v>76622.7</v>
      </c>
      <c r="AI316" s="192">
        <v>33477.089999999997</v>
      </c>
      <c r="AJ316" s="192">
        <v>32600.400000000001</v>
      </c>
      <c r="AK316" s="192">
        <v>0</v>
      </c>
      <c r="AL316" s="192">
        <v>0</v>
      </c>
      <c r="AM316" s="192">
        <v>0</v>
      </c>
      <c r="AN316" s="192">
        <v>2226.94</v>
      </c>
      <c r="AO316" s="192">
        <v>0</v>
      </c>
      <c r="AP316" s="192">
        <v>20312.54</v>
      </c>
      <c r="AQ316" s="192">
        <v>44265.49</v>
      </c>
      <c r="AR316" s="192">
        <v>41281.93</v>
      </c>
      <c r="AS316" s="192">
        <v>0</v>
      </c>
      <c r="AT316" s="192">
        <v>28164.09</v>
      </c>
      <c r="AU316" s="192">
        <v>97473.79</v>
      </c>
      <c r="AV316" s="192">
        <v>59820.49</v>
      </c>
      <c r="AW316" s="192">
        <v>92651.3</v>
      </c>
      <c r="AX316" s="192">
        <v>82890.91</v>
      </c>
      <c r="AY316" s="192">
        <v>23054.06</v>
      </c>
      <c r="AZ316" s="192">
        <v>41147.919999999998</v>
      </c>
      <c r="BA316" s="192">
        <v>0</v>
      </c>
      <c r="BB316" s="192">
        <v>82809.440000000002</v>
      </c>
      <c r="BC316" s="192">
        <v>33124.400000000001</v>
      </c>
      <c r="BD316" s="192">
        <v>0</v>
      </c>
      <c r="BE316" s="192">
        <v>0</v>
      </c>
      <c r="BF316" s="192">
        <v>27586.74</v>
      </c>
      <c r="BG316" s="192">
        <v>0</v>
      </c>
      <c r="BH316" s="192">
        <v>0</v>
      </c>
      <c r="BI316" s="192">
        <v>98371.520000000004</v>
      </c>
      <c r="BJ316" s="192">
        <v>0</v>
      </c>
      <c r="BK316" s="192">
        <v>7410.23</v>
      </c>
      <c r="BL316" s="192">
        <v>0</v>
      </c>
      <c r="BM316" s="192">
        <v>106894.31</v>
      </c>
      <c r="BN316" s="192">
        <v>55230.19</v>
      </c>
      <c r="BO316" s="192">
        <v>92632.04</v>
      </c>
      <c r="BP316" s="192">
        <v>9838.7099999999991</v>
      </c>
      <c r="BQ316" s="192">
        <v>0</v>
      </c>
      <c r="BR316" s="192">
        <v>77578.460000000006</v>
      </c>
      <c r="BS316" s="192">
        <v>48783.75</v>
      </c>
      <c r="BT316" s="192">
        <v>149203</v>
      </c>
      <c r="BU316" s="192">
        <v>0</v>
      </c>
      <c r="BV316" s="192">
        <v>52611.12</v>
      </c>
      <c r="BW316" s="192">
        <v>27797.53</v>
      </c>
      <c r="BX316" s="192">
        <v>0</v>
      </c>
      <c r="BY316" s="192">
        <v>119604.36</v>
      </c>
      <c r="BZ316" s="192">
        <v>49817.81</v>
      </c>
      <c r="CA316" s="192">
        <v>0</v>
      </c>
      <c r="CB316" s="192">
        <v>51081.8</v>
      </c>
      <c r="CC316" s="201">
        <f t="shared" si="47"/>
        <v>3606539.83</v>
      </c>
    </row>
    <row r="317" spans="1:81" s="109" customFormat="1" ht="25.5" customHeight="1">
      <c r="A317" s="136" t="s">
        <v>1461</v>
      </c>
      <c r="B317" s="280" t="s">
        <v>47</v>
      </c>
      <c r="C317" s="281" t="s">
        <v>48</v>
      </c>
      <c r="D317" s="282"/>
      <c r="E317" s="291"/>
      <c r="F317" s="283" t="s">
        <v>869</v>
      </c>
      <c r="G317" s="284" t="s">
        <v>870</v>
      </c>
      <c r="H317" s="192">
        <v>0</v>
      </c>
      <c r="I317" s="192">
        <v>0</v>
      </c>
      <c r="J317" s="192">
        <v>0</v>
      </c>
      <c r="K317" s="192">
        <v>0</v>
      </c>
      <c r="L317" s="192">
        <v>0</v>
      </c>
      <c r="M317" s="192">
        <v>15000</v>
      </c>
      <c r="N317" s="192">
        <v>5100</v>
      </c>
      <c r="O317" s="192">
        <v>0</v>
      </c>
      <c r="P317" s="192">
        <v>0</v>
      </c>
      <c r="Q317" s="192">
        <v>17160</v>
      </c>
      <c r="R317" s="192">
        <v>0</v>
      </c>
      <c r="S317" s="192">
        <v>0</v>
      </c>
      <c r="T317" s="192">
        <v>0</v>
      </c>
      <c r="U317" s="192">
        <v>0</v>
      </c>
      <c r="V317" s="192">
        <v>0</v>
      </c>
      <c r="W317" s="192">
        <v>0</v>
      </c>
      <c r="X317" s="192">
        <v>0</v>
      </c>
      <c r="Y317" s="192">
        <v>0</v>
      </c>
      <c r="Z317" s="192">
        <v>0</v>
      </c>
      <c r="AA317" s="192">
        <v>0</v>
      </c>
      <c r="AB317" s="192">
        <v>0</v>
      </c>
      <c r="AC317" s="192">
        <v>0</v>
      </c>
      <c r="AD317" s="192">
        <v>0</v>
      </c>
      <c r="AE317" s="192">
        <v>19860</v>
      </c>
      <c r="AF317" s="192">
        <v>455</v>
      </c>
      <c r="AG317" s="192">
        <v>0</v>
      </c>
      <c r="AH317" s="192">
        <v>97480</v>
      </c>
      <c r="AI317" s="192">
        <v>54375</v>
      </c>
      <c r="AJ317" s="192">
        <v>0</v>
      </c>
      <c r="AK317" s="192">
        <v>0</v>
      </c>
      <c r="AL317" s="192">
        <v>0</v>
      </c>
      <c r="AM317" s="192">
        <v>0</v>
      </c>
      <c r="AN317" s="192">
        <v>0</v>
      </c>
      <c r="AO317" s="192">
        <v>0</v>
      </c>
      <c r="AP317" s="192">
        <v>0</v>
      </c>
      <c r="AQ317" s="192">
        <v>1325</v>
      </c>
      <c r="AR317" s="192">
        <v>0</v>
      </c>
      <c r="AS317" s="192">
        <v>0</v>
      </c>
      <c r="AT317" s="192">
        <v>0</v>
      </c>
      <c r="AU317" s="192">
        <v>0</v>
      </c>
      <c r="AV317" s="192">
        <v>0</v>
      </c>
      <c r="AW317" s="192">
        <v>0</v>
      </c>
      <c r="AX317" s="192">
        <v>0</v>
      </c>
      <c r="AY317" s="192">
        <v>0</v>
      </c>
      <c r="AZ317" s="192">
        <v>0</v>
      </c>
      <c r="BA317" s="192">
        <v>0</v>
      </c>
      <c r="BB317" s="192">
        <v>0</v>
      </c>
      <c r="BC317" s="192">
        <v>0</v>
      </c>
      <c r="BD317" s="192">
        <v>23160</v>
      </c>
      <c r="BE317" s="192">
        <v>0</v>
      </c>
      <c r="BF317" s="192">
        <v>0</v>
      </c>
      <c r="BG317" s="192">
        <v>0</v>
      </c>
      <c r="BH317" s="192">
        <v>0</v>
      </c>
      <c r="BI317" s="192">
        <v>0</v>
      </c>
      <c r="BJ317" s="192">
        <v>7000</v>
      </c>
      <c r="BK317" s="192">
        <v>0</v>
      </c>
      <c r="BL317" s="192">
        <v>0</v>
      </c>
      <c r="BM317" s="192">
        <v>0</v>
      </c>
      <c r="BN317" s="192">
        <v>0</v>
      </c>
      <c r="BO317" s="192">
        <v>0</v>
      </c>
      <c r="BP317" s="192">
        <v>0</v>
      </c>
      <c r="BQ317" s="192">
        <v>0</v>
      </c>
      <c r="BR317" s="192">
        <v>0</v>
      </c>
      <c r="BS317" s="192">
        <v>0</v>
      </c>
      <c r="BT317" s="192">
        <v>0</v>
      </c>
      <c r="BU317" s="192">
        <v>0</v>
      </c>
      <c r="BV317" s="192">
        <v>0</v>
      </c>
      <c r="BW317" s="192">
        <v>0</v>
      </c>
      <c r="BX317" s="192">
        <v>0</v>
      </c>
      <c r="BY317" s="192">
        <v>0</v>
      </c>
      <c r="BZ317" s="192">
        <v>0</v>
      </c>
      <c r="CA317" s="192">
        <v>0</v>
      </c>
      <c r="CB317" s="192">
        <v>0</v>
      </c>
      <c r="CC317" s="201">
        <f t="shared" si="47"/>
        <v>240915</v>
      </c>
    </row>
    <row r="318" spans="1:81" s="109" customFormat="1" ht="25.5" customHeight="1">
      <c r="A318" s="136" t="s">
        <v>1461</v>
      </c>
      <c r="B318" s="280" t="s">
        <v>47</v>
      </c>
      <c r="C318" s="281" t="s">
        <v>48</v>
      </c>
      <c r="D318" s="282">
        <v>51130</v>
      </c>
      <c r="E318" s="291" t="s">
        <v>807</v>
      </c>
      <c r="F318" s="283" t="s">
        <v>871</v>
      </c>
      <c r="G318" s="284" t="s">
        <v>872</v>
      </c>
      <c r="H318" s="192">
        <v>0</v>
      </c>
      <c r="I318" s="192">
        <v>0</v>
      </c>
      <c r="J318" s="192">
        <v>0</v>
      </c>
      <c r="K318" s="192">
        <v>0</v>
      </c>
      <c r="L318" s="192">
        <v>0</v>
      </c>
      <c r="M318" s="192">
        <v>0</v>
      </c>
      <c r="N318" s="192">
        <v>0</v>
      </c>
      <c r="O318" s="192">
        <v>0</v>
      </c>
      <c r="P318" s="192">
        <v>0</v>
      </c>
      <c r="Q318" s="192">
        <v>0</v>
      </c>
      <c r="R318" s="192">
        <v>0</v>
      </c>
      <c r="S318" s="192">
        <v>0</v>
      </c>
      <c r="T318" s="192">
        <v>0</v>
      </c>
      <c r="U318" s="192">
        <v>0</v>
      </c>
      <c r="V318" s="192">
        <v>0</v>
      </c>
      <c r="W318" s="192">
        <v>0</v>
      </c>
      <c r="X318" s="192">
        <v>0</v>
      </c>
      <c r="Y318" s="192">
        <v>0</v>
      </c>
      <c r="Z318" s="192">
        <v>0</v>
      </c>
      <c r="AA318" s="192">
        <v>0</v>
      </c>
      <c r="AB318" s="192">
        <v>0</v>
      </c>
      <c r="AC318" s="192">
        <v>0</v>
      </c>
      <c r="AD318" s="192">
        <v>0</v>
      </c>
      <c r="AE318" s="192">
        <v>0</v>
      </c>
      <c r="AF318" s="192">
        <v>0</v>
      </c>
      <c r="AG318" s="192">
        <v>0</v>
      </c>
      <c r="AH318" s="192">
        <v>0</v>
      </c>
      <c r="AI318" s="192">
        <v>0</v>
      </c>
      <c r="AJ318" s="192">
        <v>0</v>
      </c>
      <c r="AK318" s="192">
        <v>0</v>
      </c>
      <c r="AL318" s="192">
        <v>0</v>
      </c>
      <c r="AM318" s="192">
        <v>0</v>
      </c>
      <c r="AN318" s="192">
        <v>0</v>
      </c>
      <c r="AO318" s="192">
        <v>0</v>
      </c>
      <c r="AP318" s="192">
        <v>0</v>
      </c>
      <c r="AQ318" s="192">
        <v>0</v>
      </c>
      <c r="AR318" s="192">
        <v>0</v>
      </c>
      <c r="AS318" s="192">
        <v>0</v>
      </c>
      <c r="AT318" s="192">
        <v>0</v>
      </c>
      <c r="AU318" s="192">
        <v>0</v>
      </c>
      <c r="AV318" s="192">
        <v>0</v>
      </c>
      <c r="AW318" s="192">
        <v>0</v>
      </c>
      <c r="AX318" s="192">
        <v>0</v>
      </c>
      <c r="AY318" s="192">
        <v>0</v>
      </c>
      <c r="AZ318" s="192">
        <v>0</v>
      </c>
      <c r="BA318" s="192">
        <v>0</v>
      </c>
      <c r="BB318" s="192">
        <v>0</v>
      </c>
      <c r="BC318" s="192">
        <v>0</v>
      </c>
      <c r="BD318" s="192">
        <v>0</v>
      </c>
      <c r="BE318" s="192">
        <v>0</v>
      </c>
      <c r="BF318" s="192">
        <v>0</v>
      </c>
      <c r="BG318" s="192">
        <v>0</v>
      </c>
      <c r="BH318" s="192">
        <v>0</v>
      </c>
      <c r="BI318" s="192">
        <v>0</v>
      </c>
      <c r="BJ318" s="192">
        <v>0</v>
      </c>
      <c r="BK318" s="192">
        <v>0</v>
      </c>
      <c r="BL318" s="192">
        <v>0</v>
      </c>
      <c r="BM318" s="192">
        <v>0</v>
      </c>
      <c r="BN318" s="192">
        <v>0</v>
      </c>
      <c r="BO318" s="192">
        <v>0</v>
      </c>
      <c r="BP318" s="192">
        <v>0</v>
      </c>
      <c r="BQ318" s="192">
        <v>0</v>
      </c>
      <c r="BR318" s="192">
        <v>1800</v>
      </c>
      <c r="BS318" s="192">
        <v>0</v>
      </c>
      <c r="BT318" s="192">
        <v>0</v>
      </c>
      <c r="BU318" s="192">
        <v>0</v>
      </c>
      <c r="BV318" s="192">
        <v>0</v>
      </c>
      <c r="BW318" s="192">
        <v>0</v>
      </c>
      <c r="BX318" s="192">
        <v>0</v>
      </c>
      <c r="BY318" s="192">
        <v>0</v>
      </c>
      <c r="BZ318" s="192">
        <v>0</v>
      </c>
      <c r="CA318" s="192">
        <v>0</v>
      </c>
      <c r="CB318" s="192">
        <v>0</v>
      </c>
      <c r="CC318" s="201">
        <f t="shared" si="47"/>
        <v>1800</v>
      </c>
    </row>
    <row r="319" spans="1:81" s="109" customFormat="1" ht="25.5" customHeight="1">
      <c r="A319" s="136" t="s">
        <v>1461</v>
      </c>
      <c r="B319" s="280" t="s">
        <v>47</v>
      </c>
      <c r="C319" s="281" t="s">
        <v>48</v>
      </c>
      <c r="D319" s="282"/>
      <c r="E319" s="291"/>
      <c r="F319" s="283" t="s">
        <v>873</v>
      </c>
      <c r="G319" s="284" t="s">
        <v>1612</v>
      </c>
      <c r="H319" s="192">
        <v>300000</v>
      </c>
      <c r="I319" s="192">
        <v>0</v>
      </c>
      <c r="J319" s="192">
        <v>0</v>
      </c>
      <c r="K319" s="192">
        <v>0</v>
      </c>
      <c r="L319" s="192">
        <v>0</v>
      </c>
      <c r="M319" s="192">
        <v>0</v>
      </c>
      <c r="N319" s="192">
        <v>0</v>
      </c>
      <c r="O319" s="192">
        <v>0</v>
      </c>
      <c r="P319" s="192">
        <v>0</v>
      </c>
      <c r="Q319" s="192">
        <v>0</v>
      </c>
      <c r="R319" s="192">
        <v>0</v>
      </c>
      <c r="S319" s="192">
        <v>0</v>
      </c>
      <c r="T319" s="192">
        <v>0</v>
      </c>
      <c r="U319" s="192">
        <v>0</v>
      </c>
      <c r="V319" s="192">
        <v>0</v>
      </c>
      <c r="W319" s="192">
        <v>0</v>
      </c>
      <c r="X319" s="192">
        <v>0</v>
      </c>
      <c r="Y319" s="192">
        <v>0</v>
      </c>
      <c r="Z319" s="192">
        <v>0</v>
      </c>
      <c r="AA319" s="192">
        <v>0</v>
      </c>
      <c r="AB319" s="192">
        <v>0</v>
      </c>
      <c r="AC319" s="192">
        <v>0</v>
      </c>
      <c r="AD319" s="192">
        <v>0</v>
      </c>
      <c r="AE319" s="192">
        <v>0</v>
      </c>
      <c r="AF319" s="192">
        <v>0</v>
      </c>
      <c r="AG319" s="192">
        <v>0</v>
      </c>
      <c r="AH319" s="192">
        <v>0</v>
      </c>
      <c r="AI319" s="192">
        <v>0</v>
      </c>
      <c r="AJ319" s="192">
        <v>0</v>
      </c>
      <c r="AK319" s="192">
        <v>0</v>
      </c>
      <c r="AL319" s="192">
        <v>0</v>
      </c>
      <c r="AM319" s="192">
        <v>0</v>
      </c>
      <c r="AN319" s="192">
        <v>0</v>
      </c>
      <c r="AO319" s="192">
        <v>0</v>
      </c>
      <c r="AP319" s="192">
        <v>0</v>
      </c>
      <c r="AQ319" s="192">
        <v>0</v>
      </c>
      <c r="AR319" s="192">
        <v>0</v>
      </c>
      <c r="AS319" s="192">
        <v>0</v>
      </c>
      <c r="AT319" s="192">
        <v>0</v>
      </c>
      <c r="AU319" s="192">
        <v>0</v>
      </c>
      <c r="AV319" s="192">
        <v>0</v>
      </c>
      <c r="AW319" s="192">
        <v>0</v>
      </c>
      <c r="AX319" s="192">
        <v>0</v>
      </c>
      <c r="AY319" s="192">
        <v>0</v>
      </c>
      <c r="AZ319" s="192">
        <v>0</v>
      </c>
      <c r="BA319" s="192">
        <v>0</v>
      </c>
      <c r="BB319" s="192">
        <v>0</v>
      </c>
      <c r="BC319" s="192">
        <v>0</v>
      </c>
      <c r="BD319" s="192">
        <v>30000</v>
      </c>
      <c r="BE319" s="192">
        <v>0</v>
      </c>
      <c r="BF319" s="192">
        <v>0</v>
      </c>
      <c r="BG319" s="192">
        <v>0</v>
      </c>
      <c r="BH319" s="192">
        <v>0</v>
      </c>
      <c r="BI319" s="192">
        <v>0</v>
      </c>
      <c r="BJ319" s="192">
        <v>0</v>
      </c>
      <c r="BK319" s="192">
        <v>0</v>
      </c>
      <c r="BL319" s="192">
        <v>0</v>
      </c>
      <c r="BM319" s="192">
        <v>0</v>
      </c>
      <c r="BN319" s="192">
        <v>0</v>
      </c>
      <c r="BO319" s="192">
        <v>0</v>
      </c>
      <c r="BP319" s="192">
        <v>0</v>
      </c>
      <c r="BQ319" s="192">
        <v>0</v>
      </c>
      <c r="BR319" s="192">
        <v>0</v>
      </c>
      <c r="BS319" s="192">
        <v>0</v>
      </c>
      <c r="BT319" s="192">
        <v>0</v>
      </c>
      <c r="BU319" s="192">
        <v>0</v>
      </c>
      <c r="BV319" s="192">
        <v>0</v>
      </c>
      <c r="BW319" s="192">
        <v>0</v>
      </c>
      <c r="BX319" s="192">
        <v>0</v>
      </c>
      <c r="BY319" s="192">
        <v>0</v>
      </c>
      <c r="BZ319" s="192">
        <v>0</v>
      </c>
      <c r="CA319" s="192">
        <v>0</v>
      </c>
      <c r="CB319" s="192">
        <v>0</v>
      </c>
      <c r="CC319" s="201">
        <f t="shared" si="47"/>
        <v>330000</v>
      </c>
    </row>
    <row r="320" spans="1:81" s="109" customFormat="1" ht="25.5" customHeight="1">
      <c r="A320" s="136" t="s">
        <v>1461</v>
      </c>
      <c r="B320" s="280" t="s">
        <v>47</v>
      </c>
      <c r="C320" s="281" t="s">
        <v>48</v>
      </c>
      <c r="D320" s="282">
        <v>51130</v>
      </c>
      <c r="E320" s="291" t="s">
        <v>807</v>
      </c>
      <c r="F320" s="283" t="s">
        <v>874</v>
      </c>
      <c r="G320" s="284" t="s">
        <v>1613</v>
      </c>
      <c r="H320" s="192">
        <v>0</v>
      </c>
      <c r="I320" s="192">
        <v>0</v>
      </c>
      <c r="J320" s="192">
        <v>2190933.59</v>
      </c>
      <c r="K320" s="192">
        <v>0</v>
      </c>
      <c r="L320" s="192">
        <v>0</v>
      </c>
      <c r="M320" s="192">
        <v>0</v>
      </c>
      <c r="N320" s="192">
        <v>0</v>
      </c>
      <c r="O320" s="192">
        <v>0</v>
      </c>
      <c r="P320" s="192">
        <v>0</v>
      </c>
      <c r="Q320" s="192">
        <v>1070000</v>
      </c>
      <c r="R320" s="192">
        <v>0</v>
      </c>
      <c r="S320" s="192">
        <v>0</v>
      </c>
      <c r="T320" s="192">
        <v>0</v>
      </c>
      <c r="U320" s="192">
        <v>0</v>
      </c>
      <c r="V320" s="192">
        <v>0</v>
      </c>
      <c r="W320" s="192">
        <v>0</v>
      </c>
      <c r="X320" s="192">
        <v>0</v>
      </c>
      <c r="Y320" s="192">
        <v>0</v>
      </c>
      <c r="Z320" s="192">
        <v>1626526.94</v>
      </c>
      <c r="AA320" s="192">
        <v>0</v>
      </c>
      <c r="AB320" s="192">
        <v>26215</v>
      </c>
      <c r="AC320" s="192">
        <v>0</v>
      </c>
      <c r="AD320" s="192">
        <v>264300</v>
      </c>
      <c r="AE320" s="192">
        <v>140000</v>
      </c>
      <c r="AF320" s="192">
        <v>0</v>
      </c>
      <c r="AG320" s="192">
        <v>0</v>
      </c>
      <c r="AH320" s="192">
        <v>0</v>
      </c>
      <c r="AI320" s="192">
        <v>1798275.96</v>
      </c>
      <c r="AJ320" s="192">
        <v>78982.2</v>
      </c>
      <c r="AK320" s="192">
        <v>110400</v>
      </c>
      <c r="AL320" s="192">
        <v>194000</v>
      </c>
      <c r="AM320" s="192">
        <v>110400</v>
      </c>
      <c r="AN320" s="192">
        <v>0</v>
      </c>
      <c r="AO320" s="192">
        <v>0</v>
      </c>
      <c r="AP320" s="192">
        <v>115000</v>
      </c>
      <c r="AQ320" s="192">
        <v>144339.79999999999</v>
      </c>
      <c r="AR320" s="192">
        <v>92000</v>
      </c>
      <c r="AS320" s="192">
        <v>150000</v>
      </c>
      <c r="AT320" s="192">
        <v>225177.58</v>
      </c>
      <c r="AU320" s="192">
        <v>0</v>
      </c>
      <c r="AV320" s="192">
        <v>0</v>
      </c>
      <c r="AW320" s="192">
        <v>153600</v>
      </c>
      <c r="AX320" s="192">
        <v>100472.6</v>
      </c>
      <c r="AY320" s="192">
        <v>106000</v>
      </c>
      <c r="AZ320" s="192">
        <v>96000</v>
      </c>
      <c r="BA320" s="192">
        <v>405000</v>
      </c>
      <c r="BB320" s="192">
        <v>0</v>
      </c>
      <c r="BC320" s="192">
        <v>0</v>
      </c>
      <c r="BD320" s="192">
        <v>0</v>
      </c>
      <c r="BE320" s="192">
        <v>0</v>
      </c>
      <c r="BF320" s="192">
        <v>0</v>
      </c>
      <c r="BG320" s="192">
        <v>0</v>
      </c>
      <c r="BH320" s="192">
        <v>0</v>
      </c>
      <c r="BI320" s="192">
        <v>19367.25</v>
      </c>
      <c r="BJ320" s="192">
        <v>0</v>
      </c>
      <c r="BK320" s="192">
        <v>0</v>
      </c>
      <c r="BL320" s="192">
        <v>0</v>
      </c>
      <c r="BM320" s="192">
        <v>206500</v>
      </c>
      <c r="BN320" s="192">
        <v>0</v>
      </c>
      <c r="BO320" s="192">
        <v>0</v>
      </c>
      <c r="BP320" s="192">
        <v>0</v>
      </c>
      <c r="BQ320" s="192">
        <v>0</v>
      </c>
      <c r="BR320" s="192">
        <v>0</v>
      </c>
      <c r="BS320" s="192">
        <v>0</v>
      </c>
      <c r="BT320" s="192">
        <v>463377.51</v>
      </c>
      <c r="BU320" s="192">
        <v>0</v>
      </c>
      <c r="BV320" s="192">
        <v>0</v>
      </c>
      <c r="BW320" s="192">
        <v>0</v>
      </c>
      <c r="BX320" s="192">
        <v>0</v>
      </c>
      <c r="BY320" s="192">
        <v>0</v>
      </c>
      <c r="BZ320" s="192">
        <v>0</v>
      </c>
      <c r="CA320" s="192">
        <v>0</v>
      </c>
      <c r="CB320" s="192">
        <v>0</v>
      </c>
      <c r="CC320" s="201">
        <f t="shared" si="47"/>
        <v>9886868.4299999997</v>
      </c>
    </row>
    <row r="321" spans="1:81" s="109" customFormat="1" ht="25.5" customHeight="1">
      <c r="A321" s="136" t="s">
        <v>1461</v>
      </c>
      <c r="B321" s="280" t="s">
        <v>47</v>
      </c>
      <c r="C321" s="281" t="s">
        <v>48</v>
      </c>
      <c r="D321" s="282">
        <v>51130</v>
      </c>
      <c r="E321" s="291" t="s">
        <v>807</v>
      </c>
      <c r="F321" s="283" t="s">
        <v>875</v>
      </c>
      <c r="G321" s="284" t="s">
        <v>876</v>
      </c>
      <c r="H321" s="192">
        <v>0</v>
      </c>
      <c r="I321" s="192">
        <v>0</v>
      </c>
      <c r="J321" s="192">
        <v>0</v>
      </c>
      <c r="K321" s="192">
        <v>0</v>
      </c>
      <c r="L321" s="192">
        <v>0</v>
      </c>
      <c r="M321" s="192">
        <v>0</v>
      </c>
      <c r="N321" s="192">
        <v>0</v>
      </c>
      <c r="O321" s="192">
        <v>0</v>
      </c>
      <c r="P321" s="192">
        <v>0</v>
      </c>
      <c r="Q321" s="192">
        <v>0</v>
      </c>
      <c r="R321" s="192">
        <v>0</v>
      </c>
      <c r="S321" s="192">
        <v>0</v>
      </c>
      <c r="T321" s="192">
        <v>0</v>
      </c>
      <c r="U321" s="192">
        <v>0</v>
      </c>
      <c r="V321" s="192">
        <v>0</v>
      </c>
      <c r="W321" s="192">
        <v>0</v>
      </c>
      <c r="X321" s="192">
        <v>0</v>
      </c>
      <c r="Y321" s="192">
        <v>0</v>
      </c>
      <c r="Z321" s="192">
        <v>0</v>
      </c>
      <c r="AA321" s="192">
        <v>0</v>
      </c>
      <c r="AB321" s="192">
        <v>0</v>
      </c>
      <c r="AC321" s="192">
        <v>0</v>
      </c>
      <c r="AD321" s="192">
        <v>0</v>
      </c>
      <c r="AE321" s="192">
        <v>0</v>
      </c>
      <c r="AF321" s="192">
        <v>0</v>
      </c>
      <c r="AG321" s="192">
        <v>0</v>
      </c>
      <c r="AH321" s="192">
        <v>0</v>
      </c>
      <c r="AI321" s="192">
        <v>0</v>
      </c>
      <c r="AJ321" s="192">
        <v>0</v>
      </c>
      <c r="AK321" s="192">
        <v>0</v>
      </c>
      <c r="AL321" s="192">
        <v>0</v>
      </c>
      <c r="AM321" s="192">
        <v>0</v>
      </c>
      <c r="AN321" s="192">
        <v>0</v>
      </c>
      <c r="AO321" s="192">
        <v>0</v>
      </c>
      <c r="AP321" s="192">
        <v>0</v>
      </c>
      <c r="AQ321" s="192">
        <v>0</v>
      </c>
      <c r="AR321" s="192">
        <v>0</v>
      </c>
      <c r="AS321" s="192">
        <v>0</v>
      </c>
      <c r="AT321" s="192">
        <v>0</v>
      </c>
      <c r="AU321" s="192">
        <v>0</v>
      </c>
      <c r="AV321" s="192">
        <v>0</v>
      </c>
      <c r="AW321" s="192">
        <v>0</v>
      </c>
      <c r="AX321" s="192">
        <v>0</v>
      </c>
      <c r="AY321" s="192">
        <v>0</v>
      </c>
      <c r="AZ321" s="192">
        <v>0</v>
      </c>
      <c r="BA321" s="192">
        <v>0</v>
      </c>
      <c r="BB321" s="192">
        <v>0</v>
      </c>
      <c r="BC321" s="192">
        <v>0</v>
      </c>
      <c r="BD321" s="192">
        <v>0</v>
      </c>
      <c r="BE321" s="192">
        <v>0</v>
      </c>
      <c r="BF321" s="192">
        <v>0</v>
      </c>
      <c r="BG321" s="192">
        <v>0</v>
      </c>
      <c r="BH321" s="192">
        <v>0</v>
      </c>
      <c r="BI321" s="192">
        <v>0</v>
      </c>
      <c r="BJ321" s="192">
        <v>0</v>
      </c>
      <c r="BK321" s="192">
        <v>0</v>
      </c>
      <c r="BL321" s="192">
        <v>0</v>
      </c>
      <c r="BM321" s="192">
        <v>0</v>
      </c>
      <c r="BN321" s="192">
        <v>0</v>
      </c>
      <c r="BO321" s="192">
        <v>0</v>
      </c>
      <c r="BP321" s="192">
        <v>0</v>
      </c>
      <c r="BQ321" s="192">
        <v>0</v>
      </c>
      <c r="BR321" s="192">
        <v>0</v>
      </c>
      <c r="BS321" s="192">
        <v>0</v>
      </c>
      <c r="BT321" s="192">
        <v>0</v>
      </c>
      <c r="BU321" s="192">
        <v>0</v>
      </c>
      <c r="BV321" s="192">
        <v>0</v>
      </c>
      <c r="BW321" s="192">
        <v>0</v>
      </c>
      <c r="BX321" s="192">
        <v>0</v>
      </c>
      <c r="BY321" s="192">
        <v>0</v>
      </c>
      <c r="BZ321" s="192">
        <v>0</v>
      </c>
      <c r="CA321" s="192">
        <v>0</v>
      </c>
      <c r="CB321" s="192">
        <v>0</v>
      </c>
      <c r="CC321" s="201">
        <f t="shared" si="47"/>
        <v>0</v>
      </c>
    </row>
    <row r="322" spans="1:81" s="109" customFormat="1" ht="25.5" customHeight="1">
      <c r="A322" s="136" t="s">
        <v>1461</v>
      </c>
      <c r="B322" s="280" t="s">
        <v>47</v>
      </c>
      <c r="C322" s="281" t="s">
        <v>48</v>
      </c>
      <c r="D322" s="282">
        <v>51130</v>
      </c>
      <c r="E322" s="291" t="s">
        <v>807</v>
      </c>
      <c r="F322" s="283" t="s">
        <v>879</v>
      </c>
      <c r="G322" s="284" t="s">
        <v>880</v>
      </c>
      <c r="H322" s="192">
        <v>0</v>
      </c>
      <c r="I322" s="171">
        <v>0</v>
      </c>
      <c r="J322" s="171">
        <v>0</v>
      </c>
      <c r="K322" s="171">
        <v>0</v>
      </c>
      <c r="L322" s="171">
        <v>0</v>
      </c>
      <c r="M322" s="171">
        <v>0</v>
      </c>
      <c r="N322" s="171">
        <v>0</v>
      </c>
      <c r="O322" s="171">
        <v>0</v>
      </c>
      <c r="P322" s="171">
        <v>0</v>
      </c>
      <c r="Q322" s="171">
        <v>0</v>
      </c>
      <c r="R322" s="171">
        <v>0</v>
      </c>
      <c r="S322" s="171">
        <v>0</v>
      </c>
      <c r="T322" s="171">
        <v>0</v>
      </c>
      <c r="U322" s="171">
        <v>0</v>
      </c>
      <c r="V322" s="171">
        <v>0</v>
      </c>
      <c r="W322" s="171">
        <v>0</v>
      </c>
      <c r="X322" s="171">
        <v>0</v>
      </c>
      <c r="Y322" s="171">
        <v>0</v>
      </c>
      <c r="Z322" s="171">
        <v>0</v>
      </c>
      <c r="AA322" s="171">
        <v>0</v>
      </c>
      <c r="AB322" s="171">
        <v>0</v>
      </c>
      <c r="AC322" s="171">
        <v>0</v>
      </c>
      <c r="AD322" s="171">
        <v>0</v>
      </c>
      <c r="AE322" s="171">
        <v>0</v>
      </c>
      <c r="AF322" s="171">
        <v>0</v>
      </c>
      <c r="AG322" s="171">
        <v>0</v>
      </c>
      <c r="AH322" s="171">
        <v>0</v>
      </c>
      <c r="AI322" s="171">
        <v>0</v>
      </c>
      <c r="AJ322" s="171">
        <v>0</v>
      </c>
      <c r="AK322" s="171">
        <v>0</v>
      </c>
      <c r="AL322" s="171">
        <v>0</v>
      </c>
      <c r="AM322" s="171">
        <v>0</v>
      </c>
      <c r="AN322" s="171">
        <v>400</v>
      </c>
      <c r="AO322" s="171">
        <v>0</v>
      </c>
      <c r="AP322" s="171">
        <v>0</v>
      </c>
      <c r="AQ322" s="171">
        <v>0</v>
      </c>
      <c r="AR322" s="171">
        <v>0</v>
      </c>
      <c r="AS322" s="171">
        <v>0</v>
      </c>
      <c r="AT322" s="171">
        <v>0</v>
      </c>
      <c r="AU322" s="171">
        <v>0</v>
      </c>
      <c r="AV322" s="171">
        <v>0</v>
      </c>
      <c r="AW322" s="171">
        <v>0</v>
      </c>
      <c r="AX322" s="171">
        <v>0</v>
      </c>
      <c r="AY322" s="171">
        <v>0</v>
      </c>
      <c r="AZ322" s="171">
        <v>0</v>
      </c>
      <c r="BA322" s="171">
        <v>0</v>
      </c>
      <c r="BB322" s="171">
        <v>0</v>
      </c>
      <c r="BC322" s="171">
        <v>0</v>
      </c>
      <c r="BD322" s="171">
        <v>8560</v>
      </c>
      <c r="BE322" s="171">
        <v>0</v>
      </c>
      <c r="BF322" s="171">
        <v>0</v>
      </c>
      <c r="BG322" s="171">
        <v>0</v>
      </c>
      <c r="BH322" s="171">
        <v>0</v>
      </c>
      <c r="BI322" s="171">
        <v>0</v>
      </c>
      <c r="BJ322" s="171">
        <v>0</v>
      </c>
      <c r="BK322" s="171">
        <v>0</v>
      </c>
      <c r="BL322" s="171">
        <v>0</v>
      </c>
      <c r="BM322" s="171">
        <v>0</v>
      </c>
      <c r="BN322" s="171">
        <v>0</v>
      </c>
      <c r="BO322" s="171">
        <v>0</v>
      </c>
      <c r="BP322" s="171">
        <v>0</v>
      </c>
      <c r="BQ322" s="171">
        <v>0</v>
      </c>
      <c r="BR322" s="171">
        <v>0</v>
      </c>
      <c r="BS322" s="171">
        <v>0</v>
      </c>
      <c r="BT322" s="171">
        <v>0</v>
      </c>
      <c r="BU322" s="171">
        <v>0</v>
      </c>
      <c r="BV322" s="171">
        <v>0</v>
      </c>
      <c r="BW322" s="171">
        <v>0</v>
      </c>
      <c r="BX322" s="171">
        <v>0</v>
      </c>
      <c r="BY322" s="171">
        <v>0</v>
      </c>
      <c r="BZ322" s="171">
        <v>0</v>
      </c>
      <c r="CA322" s="171">
        <v>0</v>
      </c>
      <c r="CB322" s="171">
        <v>0</v>
      </c>
      <c r="CC322" s="201">
        <f t="shared" si="47"/>
        <v>8960</v>
      </c>
    </row>
    <row r="323" spans="1:81" s="109" customFormat="1" ht="25.5" customHeight="1">
      <c r="A323" s="136" t="s">
        <v>1461</v>
      </c>
      <c r="B323" s="280" t="s">
        <v>47</v>
      </c>
      <c r="C323" s="281" t="s">
        <v>48</v>
      </c>
      <c r="D323" s="282"/>
      <c r="E323" s="291"/>
      <c r="F323" s="283" t="s">
        <v>881</v>
      </c>
      <c r="G323" s="284" t="s">
        <v>882</v>
      </c>
      <c r="H323" s="192">
        <v>0</v>
      </c>
      <c r="I323" s="192">
        <v>0</v>
      </c>
      <c r="J323" s="192">
        <v>0</v>
      </c>
      <c r="K323" s="192">
        <v>0</v>
      </c>
      <c r="L323" s="192">
        <v>2427.7399999999998</v>
      </c>
      <c r="M323" s="192">
        <v>0</v>
      </c>
      <c r="N323" s="192">
        <v>0</v>
      </c>
      <c r="O323" s="192">
        <v>0</v>
      </c>
      <c r="P323" s="192">
        <v>0</v>
      </c>
      <c r="Q323" s="192">
        <v>0</v>
      </c>
      <c r="R323" s="192">
        <v>0</v>
      </c>
      <c r="S323" s="192">
        <v>0</v>
      </c>
      <c r="T323" s="192">
        <v>0</v>
      </c>
      <c r="U323" s="192">
        <v>0</v>
      </c>
      <c r="V323" s="192">
        <v>0</v>
      </c>
      <c r="W323" s="192">
        <v>0</v>
      </c>
      <c r="X323" s="192">
        <v>0</v>
      </c>
      <c r="Y323" s="192">
        <v>0</v>
      </c>
      <c r="Z323" s="192">
        <v>0</v>
      </c>
      <c r="AA323" s="192">
        <v>0</v>
      </c>
      <c r="AB323" s="192">
        <v>0</v>
      </c>
      <c r="AC323" s="192">
        <v>0</v>
      </c>
      <c r="AD323" s="192">
        <v>0</v>
      </c>
      <c r="AE323" s="192">
        <v>0</v>
      </c>
      <c r="AF323" s="192">
        <v>0</v>
      </c>
      <c r="AG323" s="192">
        <v>0</v>
      </c>
      <c r="AH323" s="192">
        <v>0</v>
      </c>
      <c r="AI323" s="192">
        <v>0</v>
      </c>
      <c r="AJ323" s="192">
        <v>0</v>
      </c>
      <c r="AK323" s="192">
        <v>0</v>
      </c>
      <c r="AL323" s="192">
        <v>0</v>
      </c>
      <c r="AM323" s="192">
        <v>0</v>
      </c>
      <c r="AN323" s="192">
        <v>0</v>
      </c>
      <c r="AO323" s="192">
        <v>0</v>
      </c>
      <c r="AP323" s="192">
        <v>0</v>
      </c>
      <c r="AQ323" s="192">
        <v>0</v>
      </c>
      <c r="AR323" s="192">
        <v>0</v>
      </c>
      <c r="AS323" s="192">
        <v>0</v>
      </c>
      <c r="AT323" s="192">
        <v>0</v>
      </c>
      <c r="AU323" s="192">
        <v>0</v>
      </c>
      <c r="AV323" s="192">
        <v>0</v>
      </c>
      <c r="AW323" s="192">
        <v>0</v>
      </c>
      <c r="AX323" s="192">
        <v>0</v>
      </c>
      <c r="AY323" s="192">
        <v>0</v>
      </c>
      <c r="AZ323" s="192">
        <v>0</v>
      </c>
      <c r="BA323" s="192">
        <v>0</v>
      </c>
      <c r="BB323" s="192">
        <v>0</v>
      </c>
      <c r="BC323" s="192">
        <v>0</v>
      </c>
      <c r="BD323" s="192">
        <v>0</v>
      </c>
      <c r="BE323" s="192">
        <v>0</v>
      </c>
      <c r="BF323" s="192">
        <v>0</v>
      </c>
      <c r="BG323" s="192">
        <v>0</v>
      </c>
      <c r="BH323" s="192">
        <v>0</v>
      </c>
      <c r="BI323" s="192">
        <v>0</v>
      </c>
      <c r="BJ323" s="192">
        <v>0</v>
      </c>
      <c r="BK323" s="192">
        <v>0</v>
      </c>
      <c r="BL323" s="192">
        <v>0</v>
      </c>
      <c r="BM323" s="192">
        <v>0</v>
      </c>
      <c r="BN323" s="192">
        <v>0</v>
      </c>
      <c r="BO323" s="192">
        <v>0</v>
      </c>
      <c r="BP323" s="192">
        <v>0</v>
      </c>
      <c r="BQ323" s="192">
        <v>0</v>
      </c>
      <c r="BR323" s="192">
        <v>0</v>
      </c>
      <c r="BS323" s="192">
        <v>0</v>
      </c>
      <c r="BT323" s="192">
        <v>0</v>
      </c>
      <c r="BU323" s="192">
        <v>0</v>
      </c>
      <c r="BV323" s="192">
        <v>0</v>
      </c>
      <c r="BW323" s="192">
        <v>0</v>
      </c>
      <c r="BX323" s="192">
        <v>0</v>
      </c>
      <c r="BY323" s="192">
        <v>0</v>
      </c>
      <c r="BZ323" s="192">
        <v>0</v>
      </c>
      <c r="CA323" s="192">
        <v>0</v>
      </c>
      <c r="CB323" s="192">
        <v>0</v>
      </c>
      <c r="CC323" s="201">
        <f t="shared" si="47"/>
        <v>2427.7399999999998</v>
      </c>
    </row>
    <row r="324" spans="1:81" s="109" customFormat="1" ht="25.5" customHeight="1">
      <c r="A324" s="136" t="s">
        <v>1461</v>
      </c>
      <c r="B324" s="280" t="s">
        <v>47</v>
      </c>
      <c r="C324" s="281" t="s">
        <v>48</v>
      </c>
      <c r="D324" s="282"/>
      <c r="E324" s="291"/>
      <c r="F324" s="283" t="s">
        <v>883</v>
      </c>
      <c r="G324" s="284" t="s">
        <v>884</v>
      </c>
      <c r="H324" s="192">
        <v>93855</v>
      </c>
      <c r="I324" s="192">
        <v>0</v>
      </c>
      <c r="J324" s="192">
        <v>13391</v>
      </c>
      <c r="K324" s="192">
        <v>0</v>
      </c>
      <c r="L324" s="192">
        <v>0</v>
      </c>
      <c r="M324" s="192">
        <v>0</v>
      </c>
      <c r="N324" s="192">
        <v>0</v>
      </c>
      <c r="O324" s="192">
        <v>0</v>
      </c>
      <c r="P324" s="192">
        <v>176968</v>
      </c>
      <c r="Q324" s="192">
        <v>14000</v>
      </c>
      <c r="R324" s="192">
        <v>0</v>
      </c>
      <c r="S324" s="192">
        <v>37705</v>
      </c>
      <c r="T324" s="192">
        <v>0</v>
      </c>
      <c r="U324" s="192">
        <v>0</v>
      </c>
      <c r="V324" s="192">
        <v>7825.95</v>
      </c>
      <c r="W324" s="192">
        <v>0</v>
      </c>
      <c r="X324" s="192">
        <v>615004</v>
      </c>
      <c r="Y324" s="192">
        <v>680872</v>
      </c>
      <c r="Z324" s="192">
        <v>0</v>
      </c>
      <c r="AA324" s="192">
        <v>21364</v>
      </c>
      <c r="AB324" s="192">
        <v>0</v>
      </c>
      <c r="AC324" s="192">
        <v>36135</v>
      </c>
      <c r="AD324" s="192">
        <v>36043</v>
      </c>
      <c r="AE324" s="192">
        <v>1200266.3400000001</v>
      </c>
      <c r="AF324" s="192">
        <v>200</v>
      </c>
      <c r="AG324" s="192">
        <v>0</v>
      </c>
      <c r="AH324" s="192">
        <v>144385</v>
      </c>
      <c r="AI324" s="192">
        <v>152677</v>
      </c>
      <c r="AJ324" s="192">
        <v>8053.86</v>
      </c>
      <c r="AK324" s="192">
        <v>-1928.42</v>
      </c>
      <c r="AL324" s="192">
        <v>26383.84</v>
      </c>
      <c r="AM324" s="192">
        <v>0</v>
      </c>
      <c r="AN324" s="192">
        <v>141969.49</v>
      </c>
      <c r="AO324" s="192">
        <v>0</v>
      </c>
      <c r="AP324" s="192">
        <v>0</v>
      </c>
      <c r="AQ324" s="192">
        <v>8800</v>
      </c>
      <c r="AR324" s="192">
        <v>32576.16</v>
      </c>
      <c r="AS324" s="192">
        <v>0</v>
      </c>
      <c r="AT324" s="192">
        <v>25056.05</v>
      </c>
      <c r="AU324" s="192">
        <v>582180</v>
      </c>
      <c r="AV324" s="192">
        <v>0</v>
      </c>
      <c r="AW324" s="192">
        <v>0</v>
      </c>
      <c r="AX324" s="192">
        <v>0</v>
      </c>
      <c r="AY324" s="192">
        <v>5000</v>
      </c>
      <c r="AZ324" s="192">
        <v>0</v>
      </c>
      <c r="BA324" s="192">
        <v>191045</v>
      </c>
      <c r="BB324" s="192">
        <v>0</v>
      </c>
      <c r="BC324" s="192">
        <v>188472</v>
      </c>
      <c r="BD324" s="192">
        <v>1600</v>
      </c>
      <c r="BE324" s="192">
        <v>0</v>
      </c>
      <c r="BF324" s="192">
        <v>0</v>
      </c>
      <c r="BG324" s="192">
        <v>0</v>
      </c>
      <c r="BH324" s="192">
        <v>103335.4299</v>
      </c>
      <c r="BI324" s="192">
        <v>0</v>
      </c>
      <c r="BJ324" s="192">
        <v>8500</v>
      </c>
      <c r="BK324" s="192">
        <v>0</v>
      </c>
      <c r="BL324" s="192">
        <v>8500</v>
      </c>
      <c r="BM324" s="192">
        <v>121279.41</v>
      </c>
      <c r="BN324" s="192">
        <v>0</v>
      </c>
      <c r="BO324" s="192">
        <v>15600</v>
      </c>
      <c r="BP324" s="192">
        <v>72500</v>
      </c>
      <c r="BQ324" s="192">
        <v>9213.77</v>
      </c>
      <c r="BR324" s="192">
        <v>0</v>
      </c>
      <c r="BS324" s="192">
        <v>26100</v>
      </c>
      <c r="BT324" s="192">
        <v>764632.98</v>
      </c>
      <c r="BU324" s="192">
        <v>42285</v>
      </c>
      <c r="BV324" s="192">
        <v>0</v>
      </c>
      <c r="BW324" s="192">
        <v>0</v>
      </c>
      <c r="BX324" s="192">
        <v>0</v>
      </c>
      <c r="BY324" s="192">
        <v>0</v>
      </c>
      <c r="BZ324" s="192">
        <v>0</v>
      </c>
      <c r="CA324" s="192">
        <v>0</v>
      </c>
      <c r="CB324" s="192">
        <v>0</v>
      </c>
      <c r="CC324" s="201">
        <f t="shared" si="47"/>
        <v>5611845.8598999996</v>
      </c>
    </row>
    <row r="325" spans="1:81" s="299" customFormat="1" ht="25.5" customHeight="1">
      <c r="A325" s="298"/>
      <c r="B325" s="521" t="s">
        <v>885</v>
      </c>
      <c r="C325" s="522"/>
      <c r="D325" s="522"/>
      <c r="E325" s="522"/>
      <c r="F325" s="522"/>
      <c r="G325" s="523"/>
      <c r="H325" s="194">
        <f>SUM(H284:H324)</f>
        <v>59924712.980000004</v>
      </c>
      <c r="I325" s="194">
        <f t="shared" ref="I325:BT325" si="50">SUM(I284:I324)</f>
        <v>12550576.880000001</v>
      </c>
      <c r="J325" s="194">
        <f t="shared" si="50"/>
        <v>34177633.910000004</v>
      </c>
      <c r="K325" s="194">
        <f t="shared" si="50"/>
        <v>4444657.1499999994</v>
      </c>
      <c r="L325" s="194">
        <f t="shared" si="50"/>
        <v>3489164.93</v>
      </c>
      <c r="M325" s="194">
        <f t="shared" si="50"/>
        <v>3035443.73</v>
      </c>
      <c r="N325" s="194">
        <f t="shared" si="50"/>
        <v>59306318.720000006</v>
      </c>
      <c r="O325" s="194">
        <f t="shared" si="50"/>
        <v>13124297.739999998</v>
      </c>
      <c r="P325" s="194">
        <f t="shared" si="50"/>
        <v>3969652.34</v>
      </c>
      <c r="Q325" s="194">
        <f t="shared" si="50"/>
        <v>21314612.509999998</v>
      </c>
      <c r="R325" s="194">
        <f t="shared" si="50"/>
        <v>1502411.95</v>
      </c>
      <c r="S325" s="194">
        <f t="shared" si="50"/>
        <v>8096984.4199999999</v>
      </c>
      <c r="T325" s="194">
        <f t="shared" si="50"/>
        <v>9901333.5399999991</v>
      </c>
      <c r="U325" s="194">
        <f t="shared" si="50"/>
        <v>7534695.1200000001</v>
      </c>
      <c r="V325" s="194">
        <f t="shared" si="50"/>
        <v>1350548.12</v>
      </c>
      <c r="W325" s="194">
        <f t="shared" si="50"/>
        <v>4872539.91</v>
      </c>
      <c r="X325" s="194">
        <f t="shared" si="50"/>
        <v>9637969.0100000016</v>
      </c>
      <c r="Y325" s="194">
        <f t="shared" si="50"/>
        <v>3098793.14</v>
      </c>
      <c r="Z325" s="194">
        <f t="shared" si="50"/>
        <v>100699418.07000001</v>
      </c>
      <c r="AA325" s="194">
        <f t="shared" si="50"/>
        <v>8976464.9100000001</v>
      </c>
      <c r="AB325" s="194">
        <f t="shared" si="50"/>
        <v>3933725.5599999996</v>
      </c>
      <c r="AC325" s="194">
        <f t="shared" si="50"/>
        <v>14901673.299999999</v>
      </c>
      <c r="AD325" s="194">
        <f t="shared" si="50"/>
        <v>9162245.0500000007</v>
      </c>
      <c r="AE325" s="194">
        <f t="shared" si="50"/>
        <v>3101180.74</v>
      </c>
      <c r="AF325" s="194">
        <f t="shared" si="50"/>
        <v>6006322.6899999995</v>
      </c>
      <c r="AG325" s="194">
        <f t="shared" si="50"/>
        <v>2703431.32</v>
      </c>
      <c r="AH325" s="194">
        <f t="shared" si="50"/>
        <v>2656600.64</v>
      </c>
      <c r="AI325" s="194">
        <f t="shared" si="50"/>
        <v>96054778.999999985</v>
      </c>
      <c r="AJ325" s="194">
        <f t="shared" si="50"/>
        <v>2016882.48</v>
      </c>
      <c r="AK325" s="194">
        <f t="shared" si="50"/>
        <v>1196100.8900000001</v>
      </c>
      <c r="AL325" s="194">
        <f t="shared" si="50"/>
        <v>1782322.44</v>
      </c>
      <c r="AM325" s="194">
        <f t="shared" si="50"/>
        <v>1784496.6400000001</v>
      </c>
      <c r="AN325" s="194">
        <f t="shared" si="50"/>
        <v>1089453.43</v>
      </c>
      <c r="AO325" s="194">
        <f t="shared" si="50"/>
        <v>1638582.4800000002</v>
      </c>
      <c r="AP325" s="194">
        <f t="shared" si="50"/>
        <v>835065.04000000015</v>
      </c>
      <c r="AQ325" s="194">
        <f t="shared" si="50"/>
        <v>3308538.37</v>
      </c>
      <c r="AR325" s="194">
        <f t="shared" si="50"/>
        <v>1922311.2399999998</v>
      </c>
      <c r="AS325" s="194">
        <f t="shared" si="50"/>
        <v>1495034.93</v>
      </c>
      <c r="AT325" s="194">
        <f t="shared" si="50"/>
        <v>1879724.2300000002</v>
      </c>
      <c r="AU325" s="194">
        <f t="shared" si="50"/>
        <v>14560992.169999998</v>
      </c>
      <c r="AV325" s="194">
        <f t="shared" si="50"/>
        <v>3570957.5200000005</v>
      </c>
      <c r="AW325" s="194">
        <f t="shared" si="50"/>
        <v>865596.21</v>
      </c>
      <c r="AX325" s="194">
        <f t="shared" si="50"/>
        <v>1390853.86</v>
      </c>
      <c r="AY325" s="194">
        <f t="shared" si="50"/>
        <v>903561.62000000011</v>
      </c>
      <c r="AZ325" s="194">
        <f t="shared" si="50"/>
        <v>2097512.9299999997</v>
      </c>
      <c r="BA325" s="194">
        <f t="shared" si="50"/>
        <v>1465307.8900000001</v>
      </c>
      <c r="BB325" s="194">
        <f t="shared" si="50"/>
        <v>36474352.759999998</v>
      </c>
      <c r="BC325" s="194">
        <f t="shared" si="50"/>
        <v>3481641.42</v>
      </c>
      <c r="BD325" s="194">
        <f t="shared" si="50"/>
        <v>4982242.3900000006</v>
      </c>
      <c r="BE325" s="194">
        <f t="shared" si="50"/>
        <v>5033448.41</v>
      </c>
      <c r="BF325" s="194">
        <f t="shared" si="50"/>
        <v>4709229.6800000006</v>
      </c>
      <c r="BG325" s="194">
        <f t="shared" si="50"/>
        <v>8376088.46</v>
      </c>
      <c r="BH325" s="194">
        <f t="shared" si="50"/>
        <v>7742589.2099000001</v>
      </c>
      <c r="BI325" s="194">
        <f t="shared" si="50"/>
        <v>9061536.2199999988</v>
      </c>
      <c r="BJ325" s="194">
        <f t="shared" si="50"/>
        <v>1887344.5</v>
      </c>
      <c r="BK325" s="194">
        <f t="shared" si="50"/>
        <v>941920.61</v>
      </c>
      <c r="BL325" s="194">
        <f t="shared" si="50"/>
        <v>911643</v>
      </c>
      <c r="BM325" s="194">
        <f t="shared" si="50"/>
        <v>77049566.810000002</v>
      </c>
      <c r="BN325" s="194">
        <f t="shared" si="50"/>
        <v>9775427.5699999984</v>
      </c>
      <c r="BO325" s="194">
        <f t="shared" si="50"/>
        <v>3152008.85</v>
      </c>
      <c r="BP325" s="194">
        <f t="shared" si="50"/>
        <v>1429668.3599999999</v>
      </c>
      <c r="BQ325" s="194">
        <f t="shared" si="50"/>
        <v>1153140.67</v>
      </c>
      <c r="BR325" s="194">
        <f t="shared" si="50"/>
        <v>3911277.56</v>
      </c>
      <c r="BS325" s="194">
        <f t="shared" si="50"/>
        <v>2204866.7199999997</v>
      </c>
      <c r="BT325" s="194">
        <f t="shared" si="50"/>
        <v>31533523.130000003</v>
      </c>
      <c r="BU325" s="194">
        <f t="shared" ref="BU325:CB325" si="51">SUM(BU284:BU324)</f>
        <v>2286388.38</v>
      </c>
      <c r="BV325" s="194">
        <f t="shared" si="51"/>
        <v>1451832.33</v>
      </c>
      <c r="BW325" s="194">
        <f t="shared" si="51"/>
        <v>2400487.1699999995</v>
      </c>
      <c r="BX325" s="194">
        <f t="shared" si="51"/>
        <v>1952931.88</v>
      </c>
      <c r="BY325" s="194">
        <f t="shared" si="51"/>
        <v>10392081.82</v>
      </c>
      <c r="BZ325" s="194">
        <f t="shared" si="51"/>
        <v>2361336.5499999998</v>
      </c>
      <c r="CA325" s="194">
        <f t="shared" si="51"/>
        <v>3299022.44</v>
      </c>
      <c r="CB325" s="194">
        <f t="shared" si="51"/>
        <v>1407191.6400000001</v>
      </c>
      <c r="CC325" s="194">
        <f>SUM(CC284:CC324)</f>
        <v>792694270.28990006</v>
      </c>
    </row>
    <row r="326" spans="1:81" s="109" customFormat="1" ht="25.5" customHeight="1">
      <c r="A326" s="136" t="s">
        <v>1461</v>
      </c>
      <c r="B326" s="280" t="s">
        <v>49</v>
      </c>
      <c r="C326" s="281" t="s">
        <v>886</v>
      </c>
      <c r="D326" s="282">
        <v>51080</v>
      </c>
      <c r="E326" s="291" t="s">
        <v>887</v>
      </c>
      <c r="F326" s="283" t="s">
        <v>888</v>
      </c>
      <c r="G326" s="284" t="s">
        <v>889</v>
      </c>
      <c r="H326" s="192">
        <v>11812261.82</v>
      </c>
      <c r="I326" s="171">
        <v>3149461.15</v>
      </c>
      <c r="J326" s="171">
        <v>5282372.8099999996</v>
      </c>
      <c r="K326" s="171">
        <v>1670751.3</v>
      </c>
      <c r="L326" s="171">
        <v>1156097.1399999999</v>
      </c>
      <c r="M326" s="171">
        <v>529219.6</v>
      </c>
      <c r="N326" s="171">
        <v>20155724.760000002</v>
      </c>
      <c r="O326" s="171">
        <v>3202049.8</v>
      </c>
      <c r="P326" s="171">
        <v>780619.35</v>
      </c>
      <c r="Q326" s="171">
        <v>6359714.1100000003</v>
      </c>
      <c r="R326" s="171">
        <v>773579.42</v>
      </c>
      <c r="S326" s="171">
        <v>1968413.38</v>
      </c>
      <c r="T326" s="171">
        <v>3925909.7</v>
      </c>
      <c r="U326" s="171">
        <v>3536455.73</v>
      </c>
      <c r="V326" s="171">
        <v>238907.1</v>
      </c>
      <c r="W326" s="171">
        <v>1817087.76</v>
      </c>
      <c r="X326" s="171">
        <v>989319.14</v>
      </c>
      <c r="Y326" s="171">
        <v>794185.82</v>
      </c>
      <c r="Z326" s="171">
        <v>15422602.84</v>
      </c>
      <c r="AA326" s="171">
        <v>4463699.95</v>
      </c>
      <c r="AB326" s="171">
        <v>1564440.45</v>
      </c>
      <c r="AC326" s="171">
        <v>1979677.42</v>
      </c>
      <c r="AD326" s="171">
        <v>795187.38</v>
      </c>
      <c r="AE326" s="171">
        <v>1054778.02</v>
      </c>
      <c r="AF326" s="171">
        <v>1389837.76</v>
      </c>
      <c r="AG326" s="171">
        <v>538880.44999999995</v>
      </c>
      <c r="AH326" s="171">
        <v>711338.48</v>
      </c>
      <c r="AI326" s="171">
        <v>11148704.960000001</v>
      </c>
      <c r="AJ326" s="171">
        <v>1044869.35</v>
      </c>
      <c r="AK326" s="171">
        <v>222424.47</v>
      </c>
      <c r="AL326" s="171">
        <v>648277.88</v>
      </c>
      <c r="AM326" s="171">
        <v>501051.71</v>
      </c>
      <c r="AN326" s="171">
        <v>941743.08</v>
      </c>
      <c r="AO326" s="171">
        <v>419747.49</v>
      </c>
      <c r="AP326" s="171">
        <v>495077.82</v>
      </c>
      <c r="AQ326" s="171">
        <v>920946.19</v>
      </c>
      <c r="AR326" s="171">
        <v>806877.13</v>
      </c>
      <c r="AS326" s="171">
        <v>735596.95</v>
      </c>
      <c r="AT326" s="171">
        <v>692031.03</v>
      </c>
      <c r="AU326" s="171">
        <v>5097932.47</v>
      </c>
      <c r="AV326" s="171">
        <v>760163.58</v>
      </c>
      <c r="AW326" s="171">
        <v>636292.37</v>
      </c>
      <c r="AX326" s="171">
        <v>735891.46</v>
      </c>
      <c r="AY326" s="171">
        <v>561793.87</v>
      </c>
      <c r="AZ326" s="171">
        <v>236594.91</v>
      </c>
      <c r="BA326" s="171">
        <v>437590.37</v>
      </c>
      <c r="BB326" s="171">
        <v>11374936.369999999</v>
      </c>
      <c r="BC326" s="171">
        <v>811444.36</v>
      </c>
      <c r="BD326" s="171">
        <v>550670.64</v>
      </c>
      <c r="BE326" s="171">
        <v>1166440.23</v>
      </c>
      <c r="BF326" s="171">
        <v>1518328.81</v>
      </c>
      <c r="BG326" s="171">
        <v>784727.11</v>
      </c>
      <c r="BH326" s="171">
        <v>2925701.25</v>
      </c>
      <c r="BI326" s="171">
        <v>1700000</v>
      </c>
      <c r="BJ326" s="171">
        <v>801242.39</v>
      </c>
      <c r="BK326" s="171">
        <v>383021.25</v>
      </c>
      <c r="BL326" s="171">
        <v>272452.52</v>
      </c>
      <c r="BM326" s="171">
        <v>10752548.630000001</v>
      </c>
      <c r="BN326" s="171">
        <v>4331323.3499999996</v>
      </c>
      <c r="BO326" s="171">
        <v>789043.19</v>
      </c>
      <c r="BP326" s="171">
        <v>544606.66</v>
      </c>
      <c r="BQ326" s="171">
        <v>798565.35</v>
      </c>
      <c r="BR326" s="171">
        <v>1271708.2</v>
      </c>
      <c r="BS326" s="171">
        <v>572020.07999999996</v>
      </c>
      <c r="BT326" s="171">
        <v>6255098.5</v>
      </c>
      <c r="BU326" s="171">
        <v>525743.78</v>
      </c>
      <c r="BV326" s="171">
        <v>631954.68999999994</v>
      </c>
      <c r="BW326" s="171">
        <v>1220682.6100000001</v>
      </c>
      <c r="BX326" s="171">
        <v>1227520.53</v>
      </c>
      <c r="BY326" s="171">
        <v>2619381.7599999998</v>
      </c>
      <c r="BZ326" s="171">
        <v>887179.09</v>
      </c>
      <c r="CA326" s="171">
        <v>445311.23</v>
      </c>
      <c r="CB326" s="171">
        <v>432598.18</v>
      </c>
      <c r="CC326" s="201">
        <f t="shared" si="47"/>
        <v>178700430.48999998</v>
      </c>
    </row>
    <row r="327" spans="1:81" s="109" customFormat="1" ht="25.5" customHeight="1">
      <c r="A327" s="136" t="s">
        <v>1461</v>
      </c>
      <c r="B327" s="280" t="s">
        <v>49</v>
      </c>
      <c r="C327" s="281" t="s">
        <v>886</v>
      </c>
      <c r="D327" s="282">
        <v>51080</v>
      </c>
      <c r="E327" s="291" t="s">
        <v>887</v>
      </c>
      <c r="F327" s="283" t="s">
        <v>890</v>
      </c>
      <c r="G327" s="284" t="s">
        <v>891</v>
      </c>
      <c r="H327" s="192">
        <v>1592594.38</v>
      </c>
      <c r="I327" s="171">
        <v>346196.77</v>
      </c>
      <c r="J327" s="171">
        <v>593463.65</v>
      </c>
      <c r="K327" s="171">
        <v>247629.98</v>
      </c>
      <c r="L327" s="171">
        <v>227121.08</v>
      </c>
      <c r="M327" s="171">
        <v>3087.09</v>
      </c>
      <c r="N327" s="171">
        <v>3018390.18</v>
      </c>
      <c r="O327" s="171">
        <v>428917.61</v>
      </c>
      <c r="P327" s="171">
        <v>49414.35</v>
      </c>
      <c r="Q327" s="171">
        <v>729429.81</v>
      </c>
      <c r="R327" s="171">
        <v>0</v>
      </c>
      <c r="S327" s="171">
        <v>158639.6</v>
      </c>
      <c r="T327" s="171">
        <v>799933.97</v>
      </c>
      <c r="U327" s="171">
        <v>514764.88</v>
      </c>
      <c r="V327" s="171">
        <v>141800</v>
      </c>
      <c r="W327" s="171">
        <v>7982.33</v>
      </c>
      <c r="X327" s="171">
        <v>318683.88</v>
      </c>
      <c r="Y327" s="171">
        <v>60416.01</v>
      </c>
      <c r="Z327" s="171">
        <v>2647489.12</v>
      </c>
      <c r="AA327" s="171">
        <v>520764.4</v>
      </c>
      <c r="AB327" s="171">
        <v>309936.8</v>
      </c>
      <c r="AC327" s="171">
        <v>384815.01</v>
      </c>
      <c r="AD327" s="171">
        <v>27006</v>
      </c>
      <c r="AE327" s="171">
        <v>209417.84</v>
      </c>
      <c r="AF327" s="171">
        <v>560.16</v>
      </c>
      <c r="AG327" s="171">
        <v>38160</v>
      </c>
      <c r="AH327" s="171">
        <v>0</v>
      </c>
      <c r="AI327" s="171">
        <v>1649170.86</v>
      </c>
      <c r="AJ327" s="171">
        <v>16919.830000000002</v>
      </c>
      <c r="AK327" s="171">
        <v>44944.54</v>
      </c>
      <c r="AL327" s="171">
        <v>0</v>
      </c>
      <c r="AM327" s="171">
        <v>0</v>
      </c>
      <c r="AN327" s="171">
        <v>45149</v>
      </c>
      <c r="AO327" s="171">
        <v>246381.46</v>
      </c>
      <c r="AP327" s="171">
        <v>155560.73000000001</v>
      </c>
      <c r="AQ327" s="171">
        <v>80</v>
      </c>
      <c r="AR327" s="171">
        <v>0</v>
      </c>
      <c r="AS327" s="171">
        <v>118432.25</v>
      </c>
      <c r="AT327" s="171">
        <v>150</v>
      </c>
      <c r="AU327" s="171">
        <v>1837440.01</v>
      </c>
      <c r="AV327" s="171">
        <v>39395.370000000003</v>
      </c>
      <c r="AW327" s="171">
        <v>1070</v>
      </c>
      <c r="AX327" s="171">
        <v>1284</v>
      </c>
      <c r="AY327" s="171">
        <v>77909.759999999995</v>
      </c>
      <c r="AZ327" s="171">
        <v>324.20999999999998</v>
      </c>
      <c r="BA327" s="171">
        <v>0</v>
      </c>
      <c r="BB327" s="171">
        <v>2819248.2</v>
      </c>
      <c r="BC327" s="171">
        <v>147486.85999999999</v>
      </c>
      <c r="BD327" s="171">
        <v>162007.12</v>
      </c>
      <c r="BE327" s="171">
        <v>925</v>
      </c>
      <c r="BF327" s="171">
        <v>260437.81</v>
      </c>
      <c r="BG327" s="171">
        <v>163039.03</v>
      </c>
      <c r="BH327" s="171">
        <v>250015.56</v>
      </c>
      <c r="BI327" s="171">
        <v>91000</v>
      </c>
      <c r="BJ327" s="171">
        <v>63257.61</v>
      </c>
      <c r="BK327" s="171">
        <v>21273.78</v>
      </c>
      <c r="BL327" s="171">
        <v>35990.74</v>
      </c>
      <c r="BM327" s="171">
        <v>21532.59</v>
      </c>
      <c r="BN327" s="171">
        <v>1132280.82</v>
      </c>
      <c r="BO327" s="171">
        <v>0</v>
      </c>
      <c r="BP327" s="171">
        <v>63996.7</v>
      </c>
      <c r="BQ327" s="171">
        <v>0</v>
      </c>
      <c r="BR327" s="171">
        <v>2675</v>
      </c>
      <c r="BS327" s="171">
        <v>192653.39</v>
      </c>
      <c r="BT327" s="171">
        <v>1843829.99</v>
      </c>
      <c r="BU327" s="171">
        <v>1488.38</v>
      </c>
      <c r="BV327" s="171">
        <v>1257</v>
      </c>
      <c r="BW327" s="171">
        <v>864104.43</v>
      </c>
      <c r="BX327" s="171">
        <v>219910.78</v>
      </c>
      <c r="BY327" s="171">
        <v>995245.82</v>
      </c>
      <c r="BZ327" s="171">
        <v>259008.67</v>
      </c>
      <c r="CA327" s="171">
        <v>0</v>
      </c>
      <c r="CB327" s="171">
        <v>0</v>
      </c>
      <c r="CC327" s="201">
        <f t="shared" ref="CC327:CC391" si="52">SUM(H327:CB327)</f>
        <v>27223492.200000003</v>
      </c>
    </row>
    <row r="328" spans="1:81" s="109" customFormat="1" ht="25.5" customHeight="1">
      <c r="A328" s="136" t="s">
        <v>1461</v>
      </c>
      <c r="B328" s="280" t="s">
        <v>49</v>
      </c>
      <c r="C328" s="281" t="s">
        <v>886</v>
      </c>
      <c r="D328" s="282">
        <v>51080</v>
      </c>
      <c r="E328" s="291" t="s">
        <v>887</v>
      </c>
      <c r="F328" s="283" t="s">
        <v>892</v>
      </c>
      <c r="G328" s="284" t="s">
        <v>893</v>
      </c>
      <c r="H328" s="192">
        <v>170328.68</v>
      </c>
      <c r="I328" s="171">
        <v>48862.03</v>
      </c>
      <c r="J328" s="171">
        <v>133111.26999999999</v>
      </c>
      <c r="K328" s="171">
        <v>69343.039999999994</v>
      </c>
      <c r="L328" s="171">
        <v>67571.33</v>
      </c>
      <c r="M328" s="171">
        <v>28585.25</v>
      </c>
      <c r="N328" s="171">
        <v>307016.03000000003</v>
      </c>
      <c r="O328" s="171">
        <v>149967.53</v>
      </c>
      <c r="P328" s="171">
        <v>3317.49</v>
      </c>
      <c r="Q328" s="171">
        <v>56908.56</v>
      </c>
      <c r="R328" s="171">
        <v>37355.599999999999</v>
      </c>
      <c r="S328" s="171">
        <v>18000</v>
      </c>
      <c r="T328" s="171">
        <v>166911.20000000001</v>
      </c>
      <c r="U328" s="171">
        <v>100862.42</v>
      </c>
      <c r="V328" s="171">
        <v>9634.99</v>
      </c>
      <c r="W328" s="171">
        <v>4443.72</v>
      </c>
      <c r="X328" s="171">
        <v>21000.89</v>
      </c>
      <c r="Y328" s="171">
        <v>14590.52</v>
      </c>
      <c r="Z328" s="171">
        <v>566536.56000000006</v>
      </c>
      <c r="AA328" s="171">
        <v>159249.32</v>
      </c>
      <c r="AB328" s="171">
        <v>57034.07</v>
      </c>
      <c r="AC328" s="171">
        <v>53394.96</v>
      </c>
      <c r="AD328" s="171">
        <v>38082.800000000003</v>
      </c>
      <c r="AE328" s="171">
        <v>61368.05</v>
      </c>
      <c r="AF328" s="171">
        <v>24171.83</v>
      </c>
      <c r="AG328" s="171">
        <v>3857.08</v>
      </c>
      <c r="AH328" s="171">
        <v>27494.799999999999</v>
      </c>
      <c r="AI328" s="171">
        <v>413594.97</v>
      </c>
      <c r="AJ328" s="171">
        <v>4099.3100000000004</v>
      </c>
      <c r="AK328" s="171">
        <v>2924.1</v>
      </c>
      <c r="AL328" s="171">
        <v>9553.65</v>
      </c>
      <c r="AM328" s="171">
        <v>6223.58</v>
      </c>
      <c r="AN328" s="171">
        <v>41832.07</v>
      </c>
      <c r="AO328" s="171">
        <v>6819</v>
      </c>
      <c r="AP328" s="171">
        <v>9020.2199999999993</v>
      </c>
      <c r="AQ328" s="171">
        <v>28637.41</v>
      </c>
      <c r="AR328" s="171">
        <v>24612.11</v>
      </c>
      <c r="AS328" s="171">
        <v>13914.72</v>
      </c>
      <c r="AT328" s="171">
        <v>8470.44</v>
      </c>
      <c r="AU328" s="171">
        <v>212009.27</v>
      </c>
      <c r="AV328" s="171">
        <v>70179.55</v>
      </c>
      <c r="AW328" s="171">
        <v>23251.88</v>
      </c>
      <c r="AX328" s="171">
        <v>28604.15</v>
      </c>
      <c r="AY328" s="171">
        <v>18869.740000000002</v>
      </c>
      <c r="AZ328" s="171">
        <v>6793.57</v>
      </c>
      <c r="BA328" s="171">
        <v>10805.58</v>
      </c>
      <c r="BB328" s="171">
        <v>136128.22</v>
      </c>
      <c r="BC328" s="171">
        <v>12756.38</v>
      </c>
      <c r="BD328" s="171">
        <v>18095.189999999999</v>
      </c>
      <c r="BE328" s="171">
        <v>35620.74</v>
      </c>
      <c r="BF328" s="171">
        <v>33441.51</v>
      </c>
      <c r="BG328" s="171">
        <v>28956.57</v>
      </c>
      <c r="BH328" s="171">
        <v>21683.52</v>
      </c>
      <c r="BI328" s="171">
        <v>57000</v>
      </c>
      <c r="BJ328" s="171">
        <v>6500</v>
      </c>
      <c r="BK328" s="171">
        <v>9451.7800000000007</v>
      </c>
      <c r="BL328" s="171">
        <v>535</v>
      </c>
      <c r="BM328" s="171">
        <v>464038.41</v>
      </c>
      <c r="BN328" s="171">
        <v>130180.35</v>
      </c>
      <c r="BO328" s="171">
        <v>23861.98</v>
      </c>
      <c r="BP328" s="171">
        <v>8440.7999999999993</v>
      </c>
      <c r="BQ328" s="171">
        <v>39807.67</v>
      </c>
      <c r="BR328" s="171">
        <v>41263.54</v>
      </c>
      <c r="BS328" s="171">
        <v>16354.68</v>
      </c>
      <c r="BT328" s="171">
        <v>287078.71999999997</v>
      </c>
      <c r="BU328" s="171">
        <v>17106.82</v>
      </c>
      <c r="BV328" s="171">
        <v>16971.55</v>
      </c>
      <c r="BW328" s="171">
        <v>19223.16</v>
      </c>
      <c r="BX328" s="171">
        <v>37993.769999999997</v>
      </c>
      <c r="BY328" s="171">
        <v>63492.9</v>
      </c>
      <c r="BZ328" s="171">
        <v>30452.880000000001</v>
      </c>
      <c r="CA328" s="171">
        <v>13780.42</v>
      </c>
      <c r="CB328" s="171">
        <v>18168.32</v>
      </c>
      <c r="CC328" s="201">
        <f t="shared" si="52"/>
        <v>4927600.2199999988</v>
      </c>
    </row>
    <row r="329" spans="1:81" s="109" customFormat="1" ht="25.5" customHeight="1">
      <c r="A329" s="136" t="s">
        <v>1461</v>
      </c>
      <c r="B329" s="280" t="s">
        <v>49</v>
      </c>
      <c r="C329" s="281" t="s">
        <v>886</v>
      </c>
      <c r="D329" s="282">
        <v>51080</v>
      </c>
      <c r="E329" s="291" t="s">
        <v>887</v>
      </c>
      <c r="F329" s="283" t="s">
        <v>894</v>
      </c>
      <c r="G329" s="284" t="s">
        <v>895</v>
      </c>
      <c r="H329" s="192">
        <v>115586.43</v>
      </c>
      <c r="I329" s="171">
        <v>24696.67</v>
      </c>
      <c r="J329" s="171">
        <v>28294.18</v>
      </c>
      <c r="K329" s="171">
        <v>533.92999999999995</v>
      </c>
      <c r="L329" s="171">
        <v>4992.62</v>
      </c>
      <c r="M329" s="171">
        <v>9411.7199999999993</v>
      </c>
      <c r="N329" s="171">
        <v>1358976.32</v>
      </c>
      <c r="O329" s="171">
        <v>37450</v>
      </c>
      <c r="P329" s="171">
        <v>60364.6</v>
      </c>
      <c r="Q329" s="171">
        <v>65940.7</v>
      </c>
      <c r="R329" s="171">
        <v>17976</v>
      </c>
      <c r="S329" s="171">
        <v>14766</v>
      </c>
      <c r="T329" s="171">
        <v>163763.5</v>
      </c>
      <c r="U329" s="171">
        <v>69291</v>
      </c>
      <c r="V329" s="171">
        <v>26696.5</v>
      </c>
      <c r="W329" s="171">
        <v>13607.19</v>
      </c>
      <c r="X329" s="171">
        <v>7424</v>
      </c>
      <c r="Y329" s="171">
        <v>32290.46</v>
      </c>
      <c r="Z329" s="171">
        <v>17120</v>
      </c>
      <c r="AA329" s="171">
        <v>0</v>
      </c>
      <c r="AB329" s="171">
        <v>2379.6799999999998</v>
      </c>
      <c r="AC329" s="171">
        <v>77238.89</v>
      </c>
      <c r="AD329" s="171">
        <v>28301.5</v>
      </c>
      <c r="AE329" s="171">
        <v>22641.1</v>
      </c>
      <c r="AF329" s="171">
        <v>26237.74</v>
      </c>
      <c r="AG329" s="171">
        <v>0</v>
      </c>
      <c r="AH329" s="171">
        <v>0</v>
      </c>
      <c r="AI329" s="171">
        <v>216882.7</v>
      </c>
      <c r="AJ329" s="171">
        <v>33220.04</v>
      </c>
      <c r="AK329" s="171">
        <v>6612.6</v>
      </c>
      <c r="AL329" s="171">
        <v>30216.799999999999</v>
      </c>
      <c r="AM329" s="171">
        <v>18725</v>
      </c>
      <c r="AN329" s="171">
        <v>6739.93</v>
      </c>
      <c r="AO329" s="171">
        <v>48864.04</v>
      </c>
      <c r="AP329" s="171">
        <v>25519.5</v>
      </c>
      <c r="AQ329" s="171">
        <v>20415.599999999999</v>
      </c>
      <c r="AR329" s="171">
        <v>30123.200000000001</v>
      </c>
      <c r="AS329" s="171">
        <v>13175.26</v>
      </c>
      <c r="AT329" s="171">
        <v>16050</v>
      </c>
      <c r="AU329" s="171">
        <v>36336</v>
      </c>
      <c r="AV329" s="171">
        <v>7704</v>
      </c>
      <c r="AW329" s="171">
        <v>9630</v>
      </c>
      <c r="AX329" s="171">
        <v>52757.919999999998</v>
      </c>
      <c r="AY329" s="171">
        <v>5938.5</v>
      </c>
      <c r="AZ329" s="171">
        <v>22005.62</v>
      </c>
      <c r="BA329" s="171">
        <v>18885.5</v>
      </c>
      <c r="BB329" s="171">
        <v>293501</v>
      </c>
      <c r="BC329" s="171">
        <v>0</v>
      </c>
      <c r="BD329" s="171">
        <v>45582</v>
      </c>
      <c r="BE329" s="171">
        <v>0</v>
      </c>
      <c r="BF329" s="171">
        <v>18487.55</v>
      </c>
      <c r="BG329" s="171">
        <v>7617.07</v>
      </c>
      <c r="BH329" s="171">
        <v>37576.75</v>
      </c>
      <c r="BI329" s="171">
        <v>13904</v>
      </c>
      <c r="BJ329" s="171">
        <v>11489.62</v>
      </c>
      <c r="BK329" s="171">
        <v>2525.1999999999998</v>
      </c>
      <c r="BL329" s="171">
        <v>0</v>
      </c>
      <c r="BM329" s="171">
        <v>72599.5</v>
      </c>
      <c r="BN329" s="171">
        <v>69935.199999999997</v>
      </c>
      <c r="BO329" s="171">
        <v>16426.64</v>
      </c>
      <c r="BP329" s="171">
        <v>64959.7</v>
      </c>
      <c r="BQ329" s="171">
        <v>13653.2</v>
      </c>
      <c r="BR329" s="171">
        <v>29960</v>
      </c>
      <c r="BS329" s="171">
        <v>20383.5</v>
      </c>
      <c r="BT329" s="171">
        <v>32485.200000000001</v>
      </c>
      <c r="BU329" s="171">
        <v>21495.26</v>
      </c>
      <c r="BV329" s="171">
        <v>36915</v>
      </c>
      <c r="BW329" s="171">
        <v>16139.5</v>
      </c>
      <c r="BX329" s="171">
        <v>73626.7</v>
      </c>
      <c r="BY329" s="171">
        <v>27285</v>
      </c>
      <c r="BZ329" s="171">
        <v>50996.2</v>
      </c>
      <c r="CA329" s="171">
        <v>8679.84</v>
      </c>
      <c r="CB329" s="171">
        <v>12786.5</v>
      </c>
      <c r="CC329" s="201">
        <f t="shared" si="52"/>
        <v>3844793.0700000017</v>
      </c>
    </row>
    <row r="330" spans="1:81" s="109" customFormat="1" ht="25.5" customHeight="1">
      <c r="A330" s="136" t="s">
        <v>1461</v>
      </c>
      <c r="B330" s="280" t="s">
        <v>49</v>
      </c>
      <c r="C330" s="281" t="s">
        <v>886</v>
      </c>
      <c r="D330" s="282">
        <v>51080</v>
      </c>
      <c r="E330" s="291" t="s">
        <v>887</v>
      </c>
      <c r="F330" s="283" t="s">
        <v>896</v>
      </c>
      <c r="G330" s="284" t="s">
        <v>897</v>
      </c>
      <c r="H330" s="192">
        <v>64722</v>
      </c>
      <c r="I330" s="171">
        <v>25425</v>
      </c>
      <c r="J330" s="171">
        <v>39965</v>
      </c>
      <c r="K330" s="171">
        <v>14547</v>
      </c>
      <c r="L330" s="171">
        <v>18246</v>
      </c>
      <c r="M330" s="171">
        <v>2629</v>
      </c>
      <c r="N330" s="171">
        <v>97985</v>
      </c>
      <c r="O330" s="171">
        <v>9859</v>
      </c>
      <c r="P330" s="171">
        <v>8075</v>
      </c>
      <c r="Q330" s="171">
        <v>55956.3</v>
      </c>
      <c r="R330" s="171">
        <v>4928.2</v>
      </c>
      <c r="S330" s="171">
        <v>0</v>
      </c>
      <c r="T330" s="171">
        <v>35476</v>
      </c>
      <c r="U330" s="171">
        <v>31939</v>
      </c>
      <c r="V330" s="171">
        <v>6880</v>
      </c>
      <c r="W330" s="171">
        <v>9634</v>
      </c>
      <c r="X330" s="171">
        <v>4000</v>
      </c>
      <c r="Y330" s="171">
        <v>6998</v>
      </c>
      <c r="Z330" s="171">
        <v>148373</v>
      </c>
      <c r="AA330" s="171">
        <v>22356.400000000001</v>
      </c>
      <c r="AB330" s="171">
        <v>5816</v>
      </c>
      <c r="AC330" s="171">
        <v>27226</v>
      </c>
      <c r="AD330" s="171">
        <v>12190</v>
      </c>
      <c r="AE330" s="171">
        <v>13476</v>
      </c>
      <c r="AF330" s="171">
        <v>36125</v>
      </c>
      <c r="AG330" s="171">
        <v>8943</v>
      </c>
      <c r="AH330" s="171">
        <v>10385</v>
      </c>
      <c r="AI330" s="171">
        <v>378159</v>
      </c>
      <c r="AJ330" s="171">
        <v>7286</v>
      </c>
      <c r="AK330" s="171">
        <v>1040</v>
      </c>
      <c r="AL330" s="171">
        <v>2104</v>
      </c>
      <c r="AM330" s="171">
        <v>2295</v>
      </c>
      <c r="AN330" s="171">
        <v>7340</v>
      </c>
      <c r="AO330" s="171">
        <v>8548</v>
      </c>
      <c r="AP330" s="171">
        <v>10175</v>
      </c>
      <c r="AQ330" s="171">
        <v>23013</v>
      </c>
      <c r="AR330" s="171">
        <v>2876</v>
      </c>
      <c r="AS330" s="171">
        <v>5143</v>
      </c>
      <c r="AT330" s="171">
        <v>8894</v>
      </c>
      <c r="AU330" s="171">
        <v>111919</v>
      </c>
      <c r="AV330" s="171">
        <v>5531</v>
      </c>
      <c r="AW330" s="171">
        <v>4773</v>
      </c>
      <c r="AX330" s="171">
        <v>30844</v>
      </c>
      <c r="AY330" s="171">
        <v>5532</v>
      </c>
      <c r="AZ330" s="171">
        <v>3280</v>
      </c>
      <c r="BA330" s="171">
        <v>6741</v>
      </c>
      <c r="BB330" s="171">
        <v>187158</v>
      </c>
      <c r="BC330" s="171">
        <v>0</v>
      </c>
      <c r="BD330" s="171">
        <v>20658</v>
      </c>
      <c r="BE330" s="171">
        <v>9929</v>
      </c>
      <c r="BF330" s="171">
        <v>8822</v>
      </c>
      <c r="BG330" s="171">
        <v>27328</v>
      </c>
      <c r="BH330" s="171">
        <v>19765</v>
      </c>
      <c r="BI330" s="171">
        <v>3766</v>
      </c>
      <c r="BJ330" s="171">
        <v>22994</v>
      </c>
      <c r="BK330" s="171">
        <v>0</v>
      </c>
      <c r="BL330" s="171">
        <v>1834</v>
      </c>
      <c r="BM330" s="171">
        <v>439797</v>
      </c>
      <c r="BN330" s="171">
        <v>32821</v>
      </c>
      <c r="BO330" s="171">
        <v>3282</v>
      </c>
      <c r="BP330" s="171">
        <v>5202</v>
      </c>
      <c r="BQ330" s="171">
        <v>9361</v>
      </c>
      <c r="BR330" s="171">
        <v>8496</v>
      </c>
      <c r="BS330" s="171">
        <v>5216</v>
      </c>
      <c r="BT330" s="171">
        <v>147871</v>
      </c>
      <c r="BU330" s="171">
        <v>2446</v>
      </c>
      <c r="BV330" s="171">
        <v>5904</v>
      </c>
      <c r="BW330" s="171">
        <v>12719.4</v>
      </c>
      <c r="BX330" s="171">
        <v>7942</v>
      </c>
      <c r="BY330" s="171">
        <v>20682.8</v>
      </c>
      <c r="BZ330" s="171">
        <v>4223</v>
      </c>
      <c r="CA330" s="171">
        <v>8260</v>
      </c>
      <c r="CB330" s="171">
        <v>3692</v>
      </c>
      <c r="CC330" s="201">
        <f t="shared" si="52"/>
        <v>2367817.0999999996</v>
      </c>
    </row>
    <row r="331" spans="1:81" s="299" customFormat="1" ht="25.5" customHeight="1">
      <c r="A331" s="298"/>
      <c r="B331" s="521" t="s">
        <v>898</v>
      </c>
      <c r="C331" s="522"/>
      <c r="D331" s="522"/>
      <c r="E331" s="522"/>
      <c r="F331" s="522"/>
      <c r="G331" s="523"/>
      <c r="H331" s="194">
        <f>SUM(H326:H330)</f>
        <v>13755493.309999999</v>
      </c>
      <c r="I331" s="194">
        <f t="shared" ref="I331:BT331" si="53">SUM(I326:I330)</f>
        <v>3594641.6199999996</v>
      </c>
      <c r="J331" s="194">
        <f t="shared" si="53"/>
        <v>6077206.9099999992</v>
      </c>
      <c r="K331" s="194">
        <f t="shared" si="53"/>
        <v>2002805.25</v>
      </c>
      <c r="L331" s="194">
        <f t="shared" si="53"/>
        <v>1474028.1700000002</v>
      </c>
      <c r="M331" s="194">
        <f t="shared" si="53"/>
        <v>572932.65999999992</v>
      </c>
      <c r="N331" s="194">
        <f t="shared" si="53"/>
        <v>24938092.290000003</v>
      </c>
      <c r="O331" s="194">
        <f t="shared" si="53"/>
        <v>3828243.9399999995</v>
      </c>
      <c r="P331" s="194">
        <f t="shared" si="53"/>
        <v>901790.78999999992</v>
      </c>
      <c r="Q331" s="194">
        <f t="shared" si="53"/>
        <v>7267949.4799999995</v>
      </c>
      <c r="R331" s="194">
        <f t="shared" si="53"/>
        <v>833839.22</v>
      </c>
      <c r="S331" s="194">
        <f t="shared" si="53"/>
        <v>2159818.98</v>
      </c>
      <c r="T331" s="194">
        <f t="shared" si="53"/>
        <v>5091994.37</v>
      </c>
      <c r="U331" s="194">
        <f t="shared" si="53"/>
        <v>4253313.0299999993</v>
      </c>
      <c r="V331" s="194">
        <f t="shared" si="53"/>
        <v>423918.58999999997</v>
      </c>
      <c r="W331" s="194">
        <f t="shared" si="53"/>
        <v>1852755</v>
      </c>
      <c r="X331" s="194">
        <f t="shared" si="53"/>
        <v>1340427.9099999999</v>
      </c>
      <c r="Y331" s="194">
        <f t="shared" si="53"/>
        <v>908480.80999999994</v>
      </c>
      <c r="Z331" s="194">
        <f t="shared" si="53"/>
        <v>18802121.52</v>
      </c>
      <c r="AA331" s="194">
        <f t="shared" si="53"/>
        <v>5166070.0700000012</v>
      </c>
      <c r="AB331" s="194">
        <f t="shared" si="53"/>
        <v>1939607</v>
      </c>
      <c r="AC331" s="194">
        <f t="shared" si="53"/>
        <v>2522352.2799999998</v>
      </c>
      <c r="AD331" s="194">
        <f t="shared" si="53"/>
        <v>900767.68</v>
      </c>
      <c r="AE331" s="194">
        <f t="shared" si="53"/>
        <v>1361681.0100000002</v>
      </c>
      <c r="AF331" s="194">
        <f t="shared" si="53"/>
        <v>1476932.49</v>
      </c>
      <c r="AG331" s="194">
        <f t="shared" si="53"/>
        <v>589840.52999999991</v>
      </c>
      <c r="AH331" s="194">
        <f t="shared" si="53"/>
        <v>749218.28</v>
      </c>
      <c r="AI331" s="194">
        <f t="shared" si="53"/>
        <v>13806512.49</v>
      </c>
      <c r="AJ331" s="194">
        <f t="shared" si="53"/>
        <v>1106394.53</v>
      </c>
      <c r="AK331" s="194">
        <f t="shared" si="53"/>
        <v>277945.70999999996</v>
      </c>
      <c r="AL331" s="194">
        <f t="shared" si="53"/>
        <v>690152.33000000007</v>
      </c>
      <c r="AM331" s="194">
        <f t="shared" si="53"/>
        <v>528295.29</v>
      </c>
      <c r="AN331" s="194">
        <f t="shared" si="53"/>
        <v>1042804.08</v>
      </c>
      <c r="AO331" s="194">
        <f t="shared" si="53"/>
        <v>730359.99</v>
      </c>
      <c r="AP331" s="194">
        <f t="shared" si="53"/>
        <v>695353.27</v>
      </c>
      <c r="AQ331" s="194">
        <f t="shared" si="53"/>
        <v>993092.2</v>
      </c>
      <c r="AR331" s="194">
        <f t="shared" si="53"/>
        <v>864488.44</v>
      </c>
      <c r="AS331" s="194">
        <f t="shared" si="53"/>
        <v>886262.17999999993</v>
      </c>
      <c r="AT331" s="194">
        <f t="shared" si="53"/>
        <v>725595.47</v>
      </c>
      <c r="AU331" s="194">
        <f t="shared" si="53"/>
        <v>7295636.7499999991</v>
      </c>
      <c r="AV331" s="194">
        <f t="shared" si="53"/>
        <v>882973.5</v>
      </c>
      <c r="AW331" s="194">
        <f t="shared" si="53"/>
        <v>675017.25</v>
      </c>
      <c r="AX331" s="194">
        <f t="shared" si="53"/>
        <v>849381.53</v>
      </c>
      <c r="AY331" s="194">
        <f t="shared" si="53"/>
        <v>670043.87</v>
      </c>
      <c r="AZ331" s="194">
        <f t="shared" si="53"/>
        <v>268998.31</v>
      </c>
      <c r="BA331" s="194">
        <f t="shared" si="53"/>
        <v>474022.45</v>
      </c>
      <c r="BB331" s="194">
        <f t="shared" si="53"/>
        <v>14810971.790000001</v>
      </c>
      <c r="BC331" s="194">
        <f t="shared" si="53"/>
        <v>971687.6</v>
      </c>
      <c r="BD331" s="194">
        <f t="shared" si="53"/>
        <v>797012.95</v>
      </c>
      <c r="BE331" s="194">
        <f t="shared" si="53"/>
        <v>1212914.97</v>
      </c>
      <c r="BF331" s="194">
        <f t="shared" si="53"/>
        <v>1839517.6800000002</v>
      </c>
      <c r="BG331" s="194">
        <f t="shared" si="53"/>
        <v>1011667.7799999999</v>
      </c>
      <c r="BH331" s="194">
        <f t="shared" si="53"/>
        <v>3254742.08</v>
      </c>
      <c r="BI331" s="194">
        <f t="shared" si="53"/>
        <v>1865670</v>
      </c>
      <c r="BJ331" s="194">
        <f t="shared" si="53"/>
        <v>905483.62</v>
      </c>
      <c r="BK331" s="194">
        <f t="shared" si="53"/>
        <v>416272.01000000007</v>
      </c>
      <c r="BL331" s="194">
        <f t="shared" si="53"/>
        <v>310812.26</v>
      </c>
      <c r="BM331" s="194">
        <f t="shared" si="53"/>
        <v>11750516.130000001</v>
      </c>
      <c r="BN331" s="194">
        <f t="shared" si="53"/>
        <v>5696540.7199999997</v>
      </c>
      <c r="BO331" s="194">
        <f t="shared" si="53"/>
        <v>832613.80999999994</v>
      </c>
      <c r="BP331" s="194">
        <f t="shared" si="53"/>
        <v>687205.86</v>
      </c>
      <c r="BQ331" s="194">
        <f t="shared" si="53"/>
        <v>861387.22</v>
      </c>
      <c r="BR331" s="194">
        <f t="shared" si="53"/>
        <v>1354102.74</v>
      </c>
      <c r="BS331" s="194">
        <f t="shared" si="53"/>
        <v>806627.65</v>
      </c>
      <c r="BT331" s="194">
        <f t="shared" si="53"/>
        <v>8566363.4100000001</v>
      </c>
      <c r="BU331" s="194">
        <f t="shared" ref="BU331:CB331" si="54">SUM(BU326:BU330)</f>
        <v>568280.24</v>
      </c>
      <c r="BV331" s="194">
        <f t="shared" si="54"/>
        <v>693002.23999999999</v>
      </c>
      <c r="BW331" s="194">
        <f t="shared" si="54"/>
        <v>2132869.1</v>
      </c>
      <c r="BX331" s="194">
        <f t="shared" si="54"/>
        <v>1566993.78</v>
      </c>
      <c r="BY331" s="194">
        <f t="shared" si="54"/>
        <v>3726088.2799999993</v>
      </c>
      <c r="BZ331" s="194">
        <f t="shared" si="54"/>
        <v>1231859.8399999999</v>
      </c>
      <c r="CA331" s="194">
        <f t="shared" si="54"/>
        <v>476031.49</v>
      </c>
      <c r="CB331" s="194">
        <f t="shared" si="54"/>
        <v>467245</v>
      </c>
      <c r="CC331" s="194">
        <f>SUM(CC326:CC330)</f>
        <v>217064133.07999998</v>
      </c>
    </row>
    <row r="332" spans="1:81" s="109" customFormat="1" ht="25.5" customHeight="1">
      <c r="A332" s="136" t="s">
        <v>1461</v>
      </c>
      <c r="B332" s="280" t="s">
        <v>51</v>
      </c>
      <c r="C332" s="281" t="s">
        <v>666</v>
      </c>
      <c r="D332" s="282"/>
      <c r="E332" s="291"/>
      <c r="F332" s="283" t="s">
        <v>899</v>
      </c>
      <c r="G332" s="284" t="s">
        <v>900</v>
      </c>
      <c r="H332" s="192">
        <v>2463788.41</v>
      </c>
      <c r="I332" s="171">
        <v>387995.49</v>
      </c>
      <c r="J332" s="171">
        <v>895494.23</v>
      </c>
      <c r="K332" s="171">
        <v>455212</v>
      </c>
      <c r="L332" s="171">
        <v>340536.44</v>
      </c>
      <c r="M332" s="171">
        <v>159010.94</v>
      </c>
      <c r="N332" s="171">
        <v>2565600.56</v>
      </c>
      <c r="O332" s="171">
        <v>626363.98</v>
      </c>
      <c r="P332" s="171">
        <v>101848</v>
      </c>
      <c r="Q332" s="171">
        <v>1727545.48</v>
      </c>
      <c r="R332" s="171">
        <v>209336.41</v>
      </c>
      <c r="S332" s="171">
        <v>466962.71</v>
      </c>
      <c r="T332" s="171">
        <v>820204.39</v>
      </c>
      <c r="U332" s="171">
        <v>411228.15</v>
      </c>
      <c r="V332" s="171">
        <v>30629.67</v>
      </c>
      <c r="W332" s="171">
        <v>275807.65000000002</v>
      </c>
      <c r="X332" s="171">
        <v>224891.22</v>
      </c>
      <c r="Y332" s="171">
        <v>112318.53</v>
      </c>
      <c r="Z332" s="171">
        <v>4528628.5999999996</v>
      </c>
      <c r="AA332" s="171">
        <v>719427.7</v>
      </c>
      <c r="AB332" s="171">
        <v>548472.43999999994</v>
      </c>
      <c r="AC332" s="171">
        <v>966947.21</v>
      </c>
      <c r="AD332" s="171">
        <v>163619.32</v>
      </c>
      <c r="AE332" s="171">
        <v>298363.51</v>
      </c>
      <c r="AF332" s="171">
        <v>202558.53</v>
      </c>
      <c r="AG332" s="171">
        <v>59222.64</v>
      </c>
      <c r="AH332" s="171">
        <v>166105.17000000001</v>
      </c>
      <c r="AI332" s="171">
        <v>2368139.79</v>
      </c>
      <c r="AJ332" s="171">
        <v>172574</v>
      </c>
      <c r="AK332" s="171">
        <v>113500.5</v>
      </c>
      <c r="AL332" s="171">
        <v>84767.2</v>
      </c>
      <c r="AM332" s="171">
        <v>123889</v>
      </c>
      <c r="AN332" s="171">
        <v>223355.5</v>
      </c>
      <c r="AO332" s="171">
        <v>305783</v>
      </c>
      <c r="AP332" s="171">
        <v>158392.04</v>
      </c>
      <c r="AQ332" s="171">
        <v>359605.65</v>
      </c>
      <c r="AR332" s="171">
        <v>133793.25</v>
      </c>
      <c r="AS332" s="171">
        <v>178008</v>
      </c>
      <c r="AT332" s="171">
        <v>131677</v>
      </c>
      <c r="AU332" s="171">
        <v>1326467.31</v>
      </c>
      <c r="AV332" s="171">
        <v>163406.39999999999</v>
      </c>
      <c r="AW332" s="171">
        <v>104382.1</v>
      </c>
      <c r="AX332" s="171">
        <v>139340.79999999999</v>
      </c>
      <c r="AY332" s="171">
        <v>72049.2</v>
      </c>
      <c r="AZ332" s="171">
        <v>44909</v>
      </c>
      <c r="BA332" s="171">
        <v>145806</v>
      </c>
      <c r="BB332" s="171">
        <v>967830.67</v>
      </c>
      <c r="BC332" s="171">
        <v>212847.94</v>
      </c>
      <c r="BD332" s="171">
        <v>175995.34</v>
      </c>
      <c r="BE332" s="171">
        <v>256247.15</v>
      </c>
      <c r="BF332" s="171">
        <v>428240.47</v>
      </c>
      <c r="BG332" s="171">
        <v>151043.12</v>
      </c>
      <c r="BH332" s="171">
        <v>596216.72</v>
      </c>
      <c r="BI332" s="171">
        <v>451383.8</v>
      </c>
      <c r="BJ332" s="171">
        <v>169207.47</v>
      </c>
      <c r="BK332" s="171">
        <v>85533.84</v>
      </c>
      <c r="BL332" s="171">
        <v>60563.44</v>
      </c>
      <c r="BM332" s="171">
        <v>1784689.22</v>
      </c>
      <c r="BN332" s="171">
        <v>377898</v>
      </c>
      <c r="BO332" s="171">
        <v>70746.97</v>
      </c>
      <c r="BP332" s="171">
        <v>54967</v>
      </c>
      <c r="BQ332" s="171">
        <v>143080.64000000001</v>
      </c>
      <c r="BR332" s="171">
        <v>570556.05000000005</v>
      </c>
      <c r="BS332" s="171">
        <v>81959.95</v>
      </c>
      <c r="BT332" s="171">
        <v>1513950.64</v>
      </c>
      <c r="BU332" s="171">
        <v>124903</v>
      </c>
      <c r="BV332" s="171">
        <v>232095</v>
      </c>
      <c r="BW332" s="171">
        <v>183502.25</v>
      </c>
      <c r="BX332" s="171">
        <v>207915.76</v>
      </c>
      <c r="BY332" s="171">
        <v>316486.38</v>
      </c>
      <c r="BZ332" s="171">
        <v>189707</v>
      </c>
      <c r="CA332" s="171">
        <v>219464.23</v>
      </c>
      <c r="CB332" s="171">
        <v>159484</v>
      </c>
      <c r="CC332" s="201">
        <f t="shared" si="52"/>
        <v>36064481.170000002</v>
      </c>
    </row>
    <row r="333" spans="1:81" s="109" customFormat="1" ht="25.5" customHeight="1">
      <c r="A333" s="136" t="s">
        <v>1461</v>
      </c>
      <c r="B333" s="280" t="s">
        <v>51</v>
      </c>
      <c r="C333" s="281" t="s">
        <v>666</v>
      </c>
      <c r="D333" s="282"/>
      <c r="E333" s="291"/>
      <c r="F333" s="283" t="s">
        <v>901</v>
      </c>
      <c r="G333" s="284" t="s">
        <v>902</v>
      </c>
      <c r="H333" s="192">
        <v>27338.5</v>
      </c>
      <c r="I333" s="171">
        <v>26100</v>
      </c>
      <c r="J333" s="171">
        <v>53874.5</v>
      </c>
      <c r="K333" s="171">
        <v>0</v>
      </c>
      <c r="L333" s="171">
        <v>32380</v>
      </c>
      <c r="M333" s="171">
        <v>0</v>
      </c>
      <c r="N333" s="171">
        <v>0</v>
      </c>
      <c r="O333" s="171">
        <v>41580</v>
      </c>
      <c r="P333" s="171">
        <v>11200</v>
      </c>
      <c r="Q333" s="171">
        <v>57780</v>
      </c>
      <c r="R333" s="171">
        <v>0</v>
      </c>
      <c r="S333" s="171">
        <v>13320</v>
      </c>
      <c r="T333" s="171">
        <v>84182.9</v>
      </c>
      <c r="U333" s="171">
        <v>36043</v>
      </c>
      <c r="V333" s="171">
        <v>2500</v>
      </c>
      <c r="W333" s="171">
        <v>36100</v>
      </c>
      <c r="X333" s="171">
        <v>600</v>
      </c>
      <c r="Y333" s="171">
        <v>0</v>
      </c>
      <c r="Z333" s="171">
        <v>0</v>
      </c>
      <c r="AA333" s="171">
        <v>7928</v>
      </c>
      <c r="AB333" s="171">
        <v>42534.55</v>
      </c>
      <c r="AC333" s="171">
        <v>42526.39</v>
      </c>
      <c r="AD333" s="171">
        <v>23900</v>
      </c>
      <c r="AE333" s="171">
        <v>0</v>
      </c>
      <c r="AF333" s="171">
        <v>350</v>
      </c>
      <c r="AG333" s="171">
        <v>630</v>
      </c>
      <c r="AH333" s="171">
        <v>0</v>
      </c>
      <c r="AI333" s="171">
        <v>144910</v>
      </c>
      <c r="AJ333" s="171">
        <v>0</v>
      </c>
      <c r="AK333" s="171">
        <v>5500</v>
      </c>
      <c r="AL333" s="171">
        <v>4400</v>
      </c>
      <c r="AM333" s="171">
        <v>0</v>
      </c>
      <c r="AN333" s="171">
        <v>0</v>
      </c>
      <c r="AO333" s="171">
        <v>10750</v>
      </c>
      <c r="AP333" s="171">
        <v>9070</v>
      </c>
      <c r="AQ333" s="171">
        <v>5350</v>
      </c>
      <c r="AR333" s="171">
        <v>1444.5</v>
      </c>
      <c r="AS333" s="171">
        <v>321</v>
      </c>
      <c r="AT333" s="171">
        <v>0</v>
      </c>
      <c r="AU333" s="171">
        <v>107455</v>
      </c>
      <c r="AV333" s="171">
        <v>0</v>
      </c>
      <c r="AW333" s="171">
        <v>380</v>
      </c>
      <c r="AX333" s="171">
        <v>0</v>
      </c>
      <c r="AY333" s="171">
        <v>0</v>
      </c>
      <c r="AZ333" s="171">
        <v>3980</v>
      </c>
      <c r="BA333" s="171">
        <v>5125</v>
      </c>
      <c r="BB333" s="171">
        <v>0</v>
      </c>
      <c r="BC333" s="171">
        <v>43000</v>
      </c>
      <c r="BD333" s="171">
        <v>2750</v>
      </c>
      <c r="BE333" s="171">
        <v>1020</v>
      </c>
      <c r="BF333" s="171">
        <v>0</v>
      </c>
      <c r="BG333" s="171">
        <v>12030.01</v>
      </c>
      <c r="BH333" s="171">
        <v>17251.48</v>
      </c>
      <c r="BI333" s="171">
        <v>0</v>
      </c>
      <c r="BJ333" s="171">
        <v>4012.5</v>
      </c>
      <c r="BK333" s="171">
        <v>0</v>
      </c>
      <c r="BL333" s="171">
        <v>6100</v>
      </c>
      <c r="BM333" s="171">
        <v>0</v>
      </c>
      <c r="BN333" s="171">
        <v>0</v>
      </c>
      <c r="BO333" s="171">
        <v>13230</v>
      </c>
      <c r="BP333" s="171">
        <v>0</v>
      </c>
      <c r="BQ333" s="171">
        <v>0</v>
      </c>
      <c r="BR333" s="171">
        <v>0</v>
      </c>
      <c r="BS333" s="171">
        <v>0</v>
      </c>
      <c r="BT333" s="171">
        <v>70108</v>
      </c>
      <c r="BU333" s="171">
        <v>0</v>
      </c>
      <c r="BV333" s="171">
        <v>0</v>
      </c>
      <c r="BW333" s="171">
        <v>14000</v>
      </c>
      <c r="BX333" s="171">
        <v>17563</v>
      </c>
      <c r="BY333" s="171">
        <v>11720</v>
      </c>
      <c r="BZ333" s="171">
        <v>8400</v>
      </c>
      <c r="CA333" s="171">
        <v>12600</v>
      </c>
      <c r="CB333" s="171">
        <v>0</v>
      </c>
      <c r="CC333" s="201">
        <f t="shared" si="52"/>
        <v>1073338.33</v>
      </c>
    </row>
    <row r="334" spans="1:81" s="109" customFormat="1" ht="25.5" customHeight="1">
      <c r="A334" s="136" t="s">
        <v>1461</v>
      </c>
      <c r="B334" s="280" t="s">
        <v>51</v>
      </c>
      <c r="C334" s="281" t="s">
        <v>666</v>
      </c>
      <c r="D334" s="282"/>
      <c r="E334" s="291"/>
      <c r="F334" s="283" t="s">
        <v>903</v>
      </c>
      <c r="G334" s="284" t="s">
        <v>904</v>
      </c>
      <c r="H334" s="192">
        <v>798862.36</v>
      </c>
      <c r="I334" s="171">
        <v>41382.68</v>
      </c>
      <c r="J334" s="171">
        <v>176089.45</v>
      </c>
      <c r="K334" s="171">
        <v>53426.99</v>
      </c>
      <c r="L334" s="171">
        <v>390</v>
      </c>
      <c r="M334" s="171">
        <v>0</v>
      </c>
      <c r="N334" s="171">
        <v>1096402.74</v>
      </c>
      <c r="O334" s="171">
        <v>3996782.49</v>
      </c>
      <c r="P334" s="171">
        <v>33767</v>
      </c>
      <c r="Q334" s="171">
        <v>212273.65</v>
      </c>
      <c r="R334" s="171">
        <v>2120</v>
      </c>
      <c r="S334" s="171">
        <v>34929.08</v>
      </c>
      <c r="T334" s="171">
        <v>150465</v>
      </c>
      <c r="U334" s="171">
        <v>119235.71</v>
      </c>
      <c r="V334" s="171">
        <v>33827.18</v>
      </c>
      <c r="W334" s="171">
        <v>25127.73</v>
      </c>
      <c r="X334" s="171">
        <v>15660</v>
      </c>
      <c r="Y334" s="171">
        <v>2000</v>
      </c>
      <c r="Z334" s="171">
        <v>850925.25</v>
      </c>
      <c r="AA334" s="171">
        <v>186401.93</v>
      </c>
      <c r="AB334" s="171">
        <v>72235.06</v>
      </c>
      <c r="AC334" s="171">
        <v>149401</v>
      </c>
      <c r="AD334" s="171">
        <v>31845</v>
      </c>
      <c r="AE334" s="171">
        <v>77723.199999999997</v>
      </c>
      <c r="AF334" s="171">
        <v>64655.65</v>
      </c>
      <c r="AG334" s="171">
        <v>14008.6</v>
      </c>
      <c r="AH334" s="171">
        <v>12881.65</v>
      </c>
      <c r="AI334" s="171">
        <v>1551105</v>
      </c>
      <c r="AJ334" s="171">
        <v>38155</v>
      </c>
      <c r="AK334" s="171">
        <v>55070</v>
      </c>
      <c r="AL334" s="171">
        <v>43367</v>
      </c>
      <c r="AM334" s="171">
        <v>32335</v>
      </c>
      <c r="AN334" s="171">
        <v>113959</v>
      </c>
      <c r="AO334" s="171">
        <v>103874</v>
      </c>
      <c r="AP334" s="171">
        <v>29828</v>
      </c>
      <c r="AQ334" s="171">
        <v>100547.74</v>
      </c>
      <c r="AR334" s="171">
        <v>53019</v>
      </c>
      <c r="AS334" s="171">
        <v>63057.06</v>
      </c>
      <c r="AT334" s="171">
        <v>262460</v>
      </c>
      <c r="AU334" s="171">
        <v>683079.58</v>
      </c>
      <c r="AV334" s="171">
        <v>35530</v>
      </c>
      <c r="AW334" s="171">
        <v>29643.72</v>
      </c>
      <c r="AX334" s="171">
        <v>50049</v>
      </c>
      <c r="AY334" s="171">
        <v>8080</v>
      </c>
      <c r="AZ334" s="171">
        <v>7988</v>
      </c>
      <c r="BA334" s="171">
        <v>29792</v>
      </c>
      <c r="BB334" s="171">
        <v>379613.5</v>
      </c>
      <c r="BC334" s="171">
        <v>19661.89</v>
      </c>
      <c r="BD334" s="171">
        <v>76851.75</v>
      </c>
      <c r="BE334" s="171">
        <v>86986.7</v>
      </c>
      <c r="BF334" s="171">
        <v>41684.879999999997</v>
      </c>
      <c r="BG334" s="171">
        <v>33547.18</v>
      </c>
      <c r="BH334" s="171">
        <v>137753.51999999999</v>
      </c>
      <c r="BI334" s="171">
        <v>45675</v>
      </c>
      <c r="BJ334" s="171">
        <v>33148.519999999997</v>
      </c>
      <c r="BK334" s="171">
        <v>27255.98</v>
      </c>
      <c r="BL334" s="171">
        <v>7781.65</v>
      </c>
      <c r="BM334" s="171">
        <v>833150.39</v>
      </c>
      <c r="BN334" s="171">
        <v>70889.600000000006</v>
      </c>
      <c r="BO334" s="171">
        <v>16365</v>
      </c>
      <c r="BP334" s="171">
        <v>0</v>
      </c>
      <c r="BQ334" s="171">
        <v>70957.2</v>
      </c>
      <c r="BR334" s="171">
        <v>61393.21</v>
      </c>
      <c r="BS334" s="171">
        <v>9808.4500000000007</v>
      </c>
      <c r="BT334" s="171">
        <v>102350.25</v>
      </c>
      <c r="BU334" s="171">
        <v>16958.55</v>
      </c>
      <c r="BV334" s="171">
        <v>0</v>
      </c>
      <c r="BW334" s="171">
        <v>15315</v>
      </c>
      <c r="BX334" s="171">
        <v>23544.67</v>
      </c>
      <c r="BY334" s="171">
        <v>234691.64</v>
      </c>
      <c r="BZ334" s="171">
        <v>54605</v>
      </c>
      <c r="CA334" s="171">
        <v>22347.8</v>
      </c>
      <c r="CB334" s="171">
        <v>18784.900000000001</v>
      </c>
      <c r="CC334" s="201">
        <f t="shared" si="52"/>
        <v>13984880.730000004</v>
      </c>
    </row>
    <row r="335" spans="1:81" s="109" customFormat="1" ht="25.5" customHeight="1">
      <c r="A335" s="136" t="s">
        <v>1461</v>
      </c>
      <c r="B335" s="280" t="s">
        <v>51</v>
      </c>
      <c r="C335" s="281" t="s">
        <v>666</v>
      </c>
      <c r="D335" s="282"/>
      <c r="E335" s="291"/>
      <c r="F335" s="283" t="s">
        <v>905</v>
      </c>
      <c r="G335" s="284" t="s">
        <v>906</v>
      </c>
      <c r="H335" s="192">
        <v>49473.599999999999</v>
      </c>
      <c r="I335" s="171">
        <v>0</v>
      </c>
      <c r="J335" s="171">
        <v>0</v>
      </c>
      <c r="K335" s="171">
        <v>0</v>
      </c>
      <c r="L335" s="171">
        <v>14446</v>
      </c>
      <c r="M335" s="171">
        <v>3030</v>
      </c>
      <c r="N335" s="171">
        <v>194</v>
      </c>
      <c r="O335" s="171">
        <v>2605</v>
      </c>
      <c r="P335" s="171">
        <v>57468</v>
      </c>
      <c r="Q335" s="171">
        <v>119069.6</v>
      </c>
      <c r="R335" s="171">
        <v>0</v>
      </c>
      <c r="S335" s="171">
        <v>0</v>
      </c>
      <c r="T335" s="171">
        <v>150</v>
      </c>
      <c r="U335" s="171">
        <v>60822.26</v>
      </c>
      <c r="V335" s="171">
        <v>1812</v>
      </c>
      <c r="W335" s="171">
        <v>0</v>
      </c>
      <c r="X335" s="171">
        <v>1790</v>
      </c>
      <c r="Y335" s="171">
        <v>0</v>
      </c>
      <c r="Z335" s="171">
        <v>0</v>
      </c>
      <c r="AA335" s="171">
        <v>0</v>
      </c>
      <c r="AB335" s="171">
        <v>0</v>
      </c>
      <c r="AC335" s="171">
        <v>1500</v>
      </c>
      <c r="AD335" s="171">
        <v>0</v>
      </c>
      <c r="AE335" s="171">
        <v>900</v>
      </c>
      <c r="AF335" s="171">
        <v>12839.6</v>
      </c>
      <c r="AG335" s="171">
        <v>0</v>
      </c>
      <c r="AH335" s="171">
        <v>0</v>
      </c>
      <c r="AI335" s="171">
        <v>0</v>
      </c>
      <c r="AJ335" s="171">
        <v>0</v>
      </c>
      <c r="AK335" s="171">
        <v>0</v>
      </c>
      <c r="AL335" s="171">
        <v>890</v>
      </c>
      <c r="AM335" s="171">
        <v>630</v>
      </c>
      <c r="AN335" s="171">
        <v>290</v>
      </c>
      <c r="AO335" s="171">
        <v>750</v>
      </c>
      <c r="AP335" s="171">
        <v>0</v>
      </c>
      <c r="AQ335" s="171">
        <v>10254</v>
      </c>
      <c r="AR335" s="171">
        <v>0</v>
      </c>
      <c r="AS335" s="171">
        <v>0</v>
      </c>
      <c r="AT335" s="171">
        <v>0</v>
      </c>
      <c r="AU335" s="171">
        <v>28604</v>
      </c>
      <c r="AV335" s="171">
        <v>1300</v>
      </c>
      <c r="AW335" s="171">
        <v>6400</v>
      </c>
      <c r="AX335" s="171">
        <v>8257</v>
      </c>
      <c r="AY335" s="171">
        <v>0</v>
      </c>
      <c r="AZ335" s="171">
        <v>0</v>
      </c>
      <c r="BA335" s="171">
        <v>0</v>
      </c>
      <c r="BB335" s="171">
        <v>17374</v>
      </c>
      <c r="BC335" s="171">
        <v>0</v>
      </c>
      <c r="BD335" s="171">
        <v>0</v>
      </c>
      <c r="BE335" s="171">
        <v>22837.5</v>
      </c>
      <c r="BF335" s="171">
        <v>12037.5</v>
      </c>
      <c r="BG335" s="171">
        <v>3550</v>
      </c>
      <c r="BH335" s="171">
        <v>0</v>
      </c>
      <c r="BI335" s="171">
        <v>11181.5</v>
      </c>
      <c r="BJ335" s="171">
        <v>3300</v>
      </c>
      <c r="BK335" s="171">
        <v>0</v>
      </c>
      <c r="BL335" s="171">
        <v>0</v>
      </c>
      <c r="BM335" s="171">
        <v>0</v>
      </c>
      <c r="BN335" s="171">
        <v>253533.5</v>
      </c>
      <c r="BO335" s="171">
        <v>0</v>
      </c>
      <c r="BP335" s="171">
        <v>9184</v>
      </c>
      <c r="BQ335" s="171">
        <v>0</v>
      </c>
      <c r="BR335" s="171">
        <v>0</v>
      </c>
      <c r="BS335" s="171">
        <v>0</v>
      </c>
      <c r="BT335" s="171">
        <v>46840</v>
      </c>
      <c r="BU335" s="171">
        <v>0</v>
      </c>
      <c r="BV335" s="171">
        <v>0</v>
      </c>
      <c r="BW335" s="171">
        <v>17509.900000000001</v>
      </c>
      <c r="BX335" s="171">
        <v>0</v>
      </c>
      <c r="BY335" s="171">
        <v>11673</v>
      </c>
      <c r="BZ335" s="171">
        <v>11258.72</v>
      </c>
      <c r="CA335" s="171">
        <v>490</v>
      </c>
      <c r="CB335" s="171">
        <v>0</v>
      </c>
      <c r="CC335" s="201">
        <f t="shared" si="52"/>
        <v>804244.68</v>
      </c>
    </row>
    <row r="336" spans="1:81" s="109" customFormat="1" ht="25.5" customHeight="1">
      <c r="A336" s="136" t="s">
        <v>1461</v>
      </c>
      <c r="B336" s="280" t="s">
        <v>51</v>
      </c>
      <c r="C336" s="281" t="s">
        <v>666</v>
      </c>
      <c r="D336" s="282"/>
      <c r="E336" s="291"/>
      <c r="F336" s="283" t="s">
        <v>907</v>
      </c>
      <c r="G336" s="284" t="s">
        <v>1512</v>
      </c>
      <c r="H336" s="192">
        <v>3820226.9</v>
      </c>
      <c r="I336" s="171">
        <v>163430.6</v>
      </c>
      <c r="J336" s="171">
        <v>168824.15</v>
      </c>
      <c r="K336" s="171">
        <v>332892.61</v>
      </c>
      <c r="L336" s="171">
        <v>189104.31</v>
      </c>
      <c r="M336" s="171">
        <v>55081.26</v>
      </c>
      <c r="N336" s="171">
        <v>2949744.99</v>
      </c>
      <c r="O336" s="171">
        <v>837747.28</v>
      </c>
      <c r="P336" s="171">
        <v>135362.5</v>
      </c>
      <c r="Q336" s="171">
        <v>1257535.02</v>
      </c>
      <c r="R336" s="171">
        <v>239515</v>
      </c>
      <c r="S336" s="171">
        <v>347452.1</v>
      </c>
      <c r="T336" s="171">
        <v>862520.08</v>
      </c>
      <c r="U336" s="171">
        <v>315133.55</v>
      </c>
      <c r="V336" s="171">
        <v>84395</v>
      </c>
      <c r="W336" s="171">
        <v>114637.6</v>
      </c>
      <c r="X336" s="171">
        <v>212240</v>
      </c>
      <c r="Y336" s="171">
        <v>110957.6</v>
      </c>
      <c r="Z336" s="171">
        <v>80365</v>
      </c>
      <c r="AA336" s="171">
        <v>1331381</v>
      </c>
      <c r="AB336" s="171">
        <v>195680.04</v>
      </c>
      <c r="AC336" s="171">
        <v>424808.61</v>
      </c>
      <c r="AD336" s="171">
        <v>167880.1</v>
      </c>
      <c r="AE336" s="171">
        <v>190170</v>
      </c>
      <c r="AF336" s="171">
        <v>263691.3</v>
      </c>
      <c r="AG336" s="171">
        <v>46020</v>
      </c>
      <c r="AH336" s="171">
        <v>262800</v>
      </c>
      <c r="AI336" s="171">
        <v>520293</v>
      </c>
      <c r="AJ336" s="171">
        <v>14828</v>
      </c>
      <c r="AK336" s="171">
        <v>106334</v>
      </c>
      <c r="AL336" s="171">
        <v>87158</v>
      </c>
      <c r="AM336" s="171">
        <v>54549</v>
      </c>
      <c r="AN336" s="171">
        <v>12090</v>
      </c>
      <c r="AO336" s="171">
        <v>184791</v>
      </c>
      <c r="AP336" s="171">
        <v>66583</v>
      </c>
      <c r="AQ336" s="171">
        <v>380938</v>
      </c>
      <c r="AR336" s="171">
        <v>154847</v>
      </c>
      <c r="AS336" s="171">
        <v>71960</v>
      </c>
      <c r="AT336" s="171">
        <v>150443</v>
      </c>
      <c r="AU336" s="171">
        <v>334258.8</v>
      </c>
      <c r="AV336" s="171">
        <v>126393</v>
      </c>
      <c r="AW336" s="171">
        <v>52320</v>
      </c>
      <c r="AX336" s="171">
        <v>112900</v>
      </c>
      <c r="AY336" s="171">
        <v>33920</v>
      </c>
      <c r="AZ336" s="171">
        <v>17887</v>
      </c>
      <c r="BA336" s="171">
        <v>67300</v>
      </c>
      <c r="BB336" s="171">
        <v>1831161</v>
      </c>
      <c r="BC336" s="171">
        <v>84595</v>
      </c>
      <c r="BD336" s="171">
        <v>192535.6</v>
      </c>
      <c r="BE336" s="171">
        <v>280026</v>
      </c>
      <c r="BF336" s="171">
        <v>95563.839999999997</v>
      </c>
      <c r="BG336" s="171">
        <v>142790</v>
      </c>
      <c r="BH336" s="171">
        <v>292899</v>
      </c>
      <c r="BI336" s="171">
        <v>8327</v>
      </c>
      <c r="BJ336" s="171">
        <v>273343.94</v>
      </c>
      <c r="BK336" s="171">
        <v>53730</v>
      </c>
      <c r="BL336" s="171">
        <v>33825.01</v>
      </c>
      <c r="BM336" s="171">
        <v>790760</v>
      </c>
      <c r="BN336" s="171">
        <v>602400</v>
      </c>
      <c r="BO336" s="171">
        <v>106023</v>
      </c>
      <c r="BP336" s="171">
        <v>0</v>
      </c>
      <c r="BQ336" s="171">
        <v>185835</v>
      </c>
      <c r="BR336" s="171">
        <v>184930</v>
      </c>
      <c r="BS336" s="171">
        <v>33400</v>
      </c>
      <c r="BT336" s="171">
        <v>510990</v>
      </c>
      <c r="BU336" s="171">
        <v>33099</v>
      </c>
      <c r="BV336" s="171">
        <v>81675</v>
      </c>
      <c r="BW336" s="171">
        <v>83449.5</v>
      </c>
      <c r="BX336" s="171">
        <v>72725</v>
      </c>
      <c r="BY336" s="171">
        <v>228541</v>
      </c>
      <c r="BZ336" s="171">
        <v>195850</v>
      </c>
      <c r="CA336" s="171">
        <v>68810</v>
      </c>
      <c r="CB336" s="171">
        <v>59090</v>
      </c>
      <c r="CC336" s="201">
        <f t="shared" si="52"/>
        <v>24235763.290000003</v>
      </c>
    </row>
    <row r="337" spans="1:81" s="109" customFormat="1" ht="25.5" customHeight="1">
      <c r="A337" s="136" t="s">
        <v>1461</v>
      </c>
      <c r="B337" s="280" t="s">
        <v>51</v>
      </c>
      <c r="C337" s="281" t="s">
        <v>666</v>
      </c>
      <c r="D337" s="282"/>
      <c r="E337" s="291"/>
      <c r="F337" s="283" t="s">
        <v>908</v>
      </c>
      <c r="G337" s="284" t="s">
        <v>909</v>
      </c>
      <c r="H337" s="192">
        <v>2838147.43</v>
      </c>
      <c r="I337" s="171">
        <v>803134.15</v>
      </c>
      <c r="J337" s="171">
        <v>1374269.03</v>
      </c>
      <c r="K337" s="171">
        <v>619864.5</v>
      </c>
      <c r="L337" s="171">
        <v>330303.65000000002</v>
      </c>
      <c r="M337" s="171">
        <v>466859.53</v>
      </c>
      <c r="N337" s="171">
        <v>7117342.8200000003</v>
      </c>
      <c r="O337" s="171">
        <v>647002.68000000005</v>
      </c>
      <c r="P337" s="171">
        <v>198531.76</v>
      </c>
      <c r="Q337" s="171">
        <v>2471324.37</v>
      </c>
      <c r="R337" s="171">
        <v>135924.13</v>
      </c>
      <c r="S337" s="171">
        <v>440198.47</v>
      </c>
      <c r="T337" s="171">
        <v>1282954.69</v>
      </c>
      <c r="U337" s="171">
        <v>773468.94</v>
      </c>
      <c r="V337" s="171">
        <v>67178.720000000001</v>
      </c>
      <c r="W337" s="171">
        <v>328119.2</v>
      </c>
      <c r="X337" s="171">
        <v>341650.81</v>
      </c>
      <c r="Y337" s="171">
        <v>334135</v>
      </c>
      <c r="Z337" s="171">
        <v>3620348.93</v>
      </c>
      <c r="AA337" s="171">
        <v>2568214.7999999998</v>
      </c>
      <c r="AB337" s="171">
        <v>508147.59</v>
      </c>
      <c r="AC337" s="171">
        <v>1670830.4</v>
      </c>
      <c r="AD337" s="171">
        <v>381738.68</v>
      </c>
      <c r="AE337" s="171">
        <v>366281.55</v>
      </c>
      <c r="AF337" s="171">
        <v>541576.55000000005</v>
      </c>
      <c r="AG337" s="171">
        <v>275241.42</v>
      </c>
      <c r="AH337" s="171">
        <v>334722.92</v>
      </c>
      <c r="AI337" s="171">
        <v>3720152.77</v>
      </c>
      <c r="AJ337" s="171">
        <v>248431.5</v>
      </c>
      <c r="AK337" s="171">
        <v>86869.58</v>
      </c>
      <c r="AL337" s="171">
        <v>212219.05</v>
      </c>
      <c r="AM337" s="171">
        <v>102980.48</v>
      </c>
      <c r="AN337" s="171">
        <v>351039.77</v>
      </c>
      <c r="AO337" s="171">
        <v>175040.82</v>
      </c>
      <c r="AP337" s="171">
        <v>163248</v>
      </c>
      <c r="AQ337" s="171">
        <v>707611.28</v>
      </c>
      <c r="AR337" s="171">
        <v>435420.27</v>
      </c>
      <c r="AS337" s="171">
        <v>139680.07</v>
      </c>
      <c r="AT337" s="171">
        <v>294160.59999999998</v>
      </c>
      <c r="AU337" s="171">
        <v>1690634.27</v>
      </c>
      <c r="AV337" s="171">
        <v>207576.1</v>
      </c>
      <c r="AW337" s="171">
        <v>242908.5</v>
      </c>
      <c r="AX337" s="171">
        <v>234736.8</v>
      </c>
      <c r="AY337" s="171">
        <v>82080.38</v>
      </c>
      <c r="AZ337" s="171">
        <v>53015</v>
      </c>
      <c r="BA337" s="171">
        <v>101369.26</v>
      </c>
      <c r="BB337" s="171">
        <v>1383994.7</v>
      </c>
      <c r="BC337" s="171">
        <v>220008.51</v>
      </c>
      <c r="BD337" s="171">
        <v>203351.81</v>
      </c>
      <c r="BE337" s="171">
        <v>511277.91</v>
      </c>
      <c r="BF337" s="171">
        <v>618296.64</v>
      </c>
      <c r="BG337" s="171">
        <v>331578.73</v>
      </c>
      <c r="BH337" s="171">
        <v>510452.75</v>
      </c>
      <c r="BI337" s="171">
        <v>285906.03000000003</v>
      </c>
      <c r="BJ337" s="171">
        <v>279806.36</v>
      </c>
      <c r="BK337" s="171">
        <v>76702.87</v>
      </c>
      <c r="BL337" s="171">
        <v>73782.039999999994</v>
      </c>
      <c r="BM337" s="171">
        <v>2091041.86</v>
      </c>
      <c r="BN337" s="171">
        <v>872030.38</v>
      </c>
      <c r="BO337" s="171">
        <v>284935.55</v>
      </c>
      <c r="BP337" s="171">
        <v>123181.57</v>
      </c>
      <c r="BQ337" s="171">
        <v>179667.58</v>
      </c>
      <c r="BR337" s="171">
        <v>218059.07</v>
      </c>
      <c r="BS337" s="171">
        <v>148131.20000000001</v>
      </c>
      <c r="BT337" s="171">
        <v>1722432.02</v>
      </c>
      <c r="BU337" s="171">
        <v>124005.8</v>
      </c>
      <c r="BV337" s="171">
        <v>140712</v>
      </c>
      <c r="BW337" s="171">
        <v>253814.55</v>
      </c>
      <c r="BX337" s="171">
        <v>321167.35999999999</v>
      </c>
      <c r="BY337" s="171">
        <v>665749.1</v>
      </c>
      <c r="BZ337" s="171">
        <v>218321.35</v>
      </c>
      <c r="CA337" s="171">
        <v>249555.87</v>
      </c>
      <c r="CB337" s="171">
        <v>136373.1</v>
      </c>
      <c r="CC337" s="201">
        <f t="shared" si="52"/>
        <v>52331023.93</v>
      </c>
    </row>
    <row r="338" spans="1:81" s="109" customFormat="1" ht="25.5" customHeight="1">
      <c r="A338" s="136" t="s">
        <v>1461</v>
      </c>
      <c r="B338" s="280" t="s">
        <v>51</v>
      </c>
      <c r="C338" s="281" t="s">
        <v>666</v>
      </c>
      <c r="D338" s="282"/>
      <c r="E338" s="291"/>
      <c r="F338" s="283" t="s">
        <v>910</v>
      </c>
      <c r="G338" s="284" t="s">
        <v>911</v>
      </c>
      <c r="H338" s="192">
        <v>1250500.1499999999</v>
      </c>
      <c r="I338" s="171">
        <v>133528.92000000001</v>
      </c>
      <c r="J338" s="171">
        <v>229791.94</v>
      </c>
      <c r="K338" s="171">
        <v>126462</v>
      </c>
      <c r="L338" s="171">
        <v>28644.61</v>
      </c>
      <c r="M338" s="171">
        <v>0</v>
      </c>
      <c r="N338" s="171">
        <v>805814.62</v>
      </c>
      <c r="O338" s="171">
        <v>221883.63</v>
      </c>
      <c r="P338" s="171">
        <v>5503.38</v>
      </c>
      <c r="Q338" s="171">
        <v>370583.66</v>
      </c>
      <c r="R338" s="171">
        <v>29855.5</v>
      </c>
      <c r="S338" s="171">
        <v>16039.3</v>
      </c>
      <c r="T338" s="171">
        <v>275748.39</v>
      </c>
      <c r="U338" s="171">
        <v>75929.789999999994</v>
      </c>
      <c r="V338" s="171">
        <v>96095.26</v>
      </c>
      <c r="W338" s="171">
        <v>59335.02</v>
      </c>
      <c r="X338" s="171">
        <v>16349.6</v>
      </c>
      <c r="Y338" s="171">
        <v>25846.92</v>
      </c>
      <c r="Z338" s="171">
        <v>1299995.79</v>
      </c>
      <c r="AA338" s="171">
        <v>119240.8</v>
      </c>
      <c r="AB338" s="171">
        <v>45656.18</v>
      </c>
      <c r="AC338" s="171">
        <v>193643.6</v>
      </c>
      <c r="AD338" s="171">
        <v>54447.94</v>
      </c>
      <c r="AE338" s="171">
        <v>173170.92</v>
      </c>
      <c r="AF338" s="171">
        <v>36463.99</v>
      </c>
      <c r="AG338" s="171">
        <v>15019</v>
      </c>
      <c r="AH338" s="171">
        <v>2500</v>
      </c>
      <c r="AI338" s="171">
        <v>809829.66</v>
      </c>
      <c r="AJ338" s="171">
        <v>29814</v>
      </c>
      <c r="AK338" s="171">
        <v>8499.2999999999993</v>
      </c>
      <c r="AL338" s="171">
        <v>15504</v>
      </c>
      <c r="AM338" s="171">
        <v>34286</v>
      </c>
      <c r="AN338" s="171">
        <v>108182.54</v>
      </c>
      <c r="AO338" s="171">
        <v>38181</v>
      </c>
      <c r="AP338" s="171">
        <v>30053</v>
      </c>
      <c r="AQ338" s="171">
        <v>73579.009999999995</v>
      </c>
      <c r="AR338" s="171">
        <v>16880.3</v>
      </c>
      <c r="AS338" s="171">
        <v>51404.92</v>
      </c>
      <c r="AT338" s="171">
        <v>5453</v>
      </c>
      <c r="AU338" s="171">
        <v>96737.2</v>
      </c>
      <c r="AV338" s="171">
        <v>42689</v>
      </c>
      <c r="AW338" s="171">
        <v>43621</v>
      </c>
      <c r="AX338" s="171">
        <v>6505</v>
      </c>
      <c r="AY338" s="171">
        <v>11522</v>
      </c>
      <c r="AZ338" s="171">
        <v>8219</v>
      </c>
      <c r="BA338" s="171">
        <v>35691.96</v>
      </c>
      <c r="BB338" s="171">
        <v>351786.15</v>
      </c>
      <c r="BC338" s="171">
        <v>61349.2</v>
      </c>
      <c r="BD338" s="171">
        <v>148861</v>
      </c>
      <c r="BE338" s="171">
        <v>173081.7</v>
      </c>
      <c r="BF338" s="171">
        <v>108624.39</v>
      </c>
      <c r="BG338" s="171">
        <v>23732.65</v>
      </c>
      <c r="BH338" s="171">
        <v>84511.01</v>
      </c>
      <c r="BI338" s="171">
        <v>44703.1</v>
      </c>
      <c r="BJ338" s="171">
        <v>13961.9</v>
      </c>
      <c r="BK338" s="171">
        <v>35505.870000000003</v>
      </c>
      <c r="BL338" s="171">
        <v>20448.349999999999</v>
      </c>
      <c r="BM338" s="171">
        <v>734767</v>
      </c>
      <c r="BN338" s="171">
        <v>62598</v>
      </c>
      <c r="BO338" s="171">
        <v>27317</v>
      </c>
      <c r="BP338" s="171">
        <v>66751.100000000006</v>
      </c>
      <c r="BQ338" s="171">
        <v>70090.399999999994</v>
      </c>
      <c r="BR338" s="171">
        <v>26408.400000000001</v>
      </c>
      <c r="BS338" s="171">
        <v>13332.75</v>
      </c>
      <c r="BT338" s="171">
        <v>0</v>
      </c>
      <c r="BU338" s="171">
        <v>14173.9</v>
      </c>
      <c r="BV338" s="171">
        <v>243172</v>
      </c>
      <c r="BW338" s="171">
        <v>24210.2</v>
      </c>
      <c r="BX338" s="171">
        <v>26290</v>
      </c>
      <c r="BY338" s="171">
        <v>650802</v>
      </c>
      <c r="BZ338" s="171">
        <v>48281</v>
      </c>
      <c r="CA338" s="171">
        <v>17214.57</v>
      </c>
      <c r="CB338" s="171">
        <v>11703</v>
      </c>
      <c r="CC338" s="201">
        <f t="shared" si="52"/>
        <v>10278379.439999999</v>
      </c>
    </row>
    <row r="339" spans="1:81" s="109" customFormat="1" ht="25.5" customHeight="1">
      <c r="A339" s="136" t="s">
        <v>1461</v>
      </c>
      <c r="B339" s="280" t="s">
        <v>51</v>
      </c>
      <c r="C339" s="281" t="s">
        <v>666</v>
      </c>
      <c r="D339" s="282"/>
      <c r="E339" s="291"/>
      <c r="F339" s="283" t="s">
        <v>912</v>
      </c>
      <c r="G339" s="284" t="s">
        <v>913</v>
      </c>
      <c r="H339" s="192">
        <v>10380</v>
      </c>
      <c r="I339" s="171">
        <v>46404</v>
      </c>
      <c r="J339" s="171">
        <v>5900</v>
      </c>
      <c r="K339" s="171">
        <v>23450</v>
      </c>
      <c r="L339" s="171">
        <v>2407.5</v>
      </c>
      <c r="M339" s="171">
        <v>2500</v>
      </c>
      <c r="N339" s="171">
        <v>9060947.3900000006</v>
      </c>
      <c r="O339" s="171">
        <v>118828.65</v>
      </c>
      <c r="P339" s="171">
        <v>1437</v>
      </c>
      <c r="Q339" s="171">
        <v>79758.5</v>
      </c>
      <c r="R339" s="171">
        <v>16355</v>
      </c>
      <c r="S339" s="171">
        <v>84567.039999999994</v>
      </c>
      <c r="T339" s="171">
        <v>0</v>
      </c>
      <c r="U339" s="171">
        <v>0</v>
      </c>
      <c r="V339" s="171">
        <v>2126.5700000000002</v>
      </c>
      <c r="W339" s="171">
        <v>6027.26</v>
      </c>
      <c r="X339" s="171">
        <v>0</v>
      </c>
      <c r="Y339" s="171">
        <v>84228.3</v>
      </c>
      <c r="Z339" s="171">
        <v>3717760.96</v>
      </c>
      <c r="AA339" s="171">
        <v>207632.77</v>
      </c>
      <c r="AB339" s="171">
        <v>5417</v>
      </c>
      <c r="AC339" s="171">
        <v>322554.15000000002</v>
      </c>
      <c r="AD339" s="171">
        <v>16664.3</v>
      </c>
      <c r="AE339" s="171">
        <v>13383.58</v>
      </c>
      <c r="AF339" s="171">
        <v>0</v>
      </c>
      <c r="AG339" s="171">
        <v>41480.35</v>
      </c>
      <c r="AH339" s="171">
        <v>0</v>
      </c>
      <c r="AI339" s="171">
        <v>43689</v>
      </c>
      <c r="AJ339" s="171">
        <v>0</v>
      </c>
      <c r="AK339" s="171">
        <v>12195.67</v>
      </c>
      <c r="AL339" s="171">
        <v>1127</v>
      </c>
      <c r="AM339" s="171">
        <v>10550</v>
      </c>
      <c r="AN339" s="171">
        <v>10134</v>
      </c>
      <c r="AO339" s="171">
        <v>28636</v>
      </c>
      <c r="AP339" s="171">
        <v>0</v>
      </c>
      <c r="AQ339" s="171">
        <v>2880</v>
      </c>
      <c r="AR339" s="171">
        <v>5630</v>
      </c>
      <c r="AS339" s="171">
        <v>0</v>
      </c>
      <c r="AT339" s="171">
        <v>9953</v>
      </c>
      <c r="AU339" s="171">
        <v>24432.5</v>
      </c>
      <c r="AV339" s="171">
        <v>69284</v>
      </c>
      <c r="AW339" s="171">
        <v>60569</v>
      </c>
      <c r="AX339" s="171">
        <v>66785</v>
      </c>
      <c r="AY339" s="171">
        <v>84049</v>
      </c>
      <c r="AZ339" s="171">
        <v>0</v>
      </c>
      <c r="BA339" s="171">
        <v>27235.46</v>
      </c>
      <c r="BB339" s="171">
        <v>3139960.29</v>
      </c>
      <c r="BC339" s="171">
        <v>30466.5</v>
      </c>
      <c r="BD339" s="171">
        <v>140850.99</v>
      </c>
      <c r="BE339" s="171">
        <v>359813.37</v>
      </c>
      <c r="BF339" s="171">
        <v>224388.95</v>
      </c>
      <c r="BG339" s="171">
        <v>9910</v>
      </c>
      <c r="BH339" s="171">
        <v>51907</v>
      </c>
      <c r="BI339" s="171">
        <v>227065</v>
      </c>
      <c r="BJ339" s="171">
        <v>23219</v>
      </c>
      <c r="BK339" s="171">
        <v>5931.7</v>
      </c>
      <c r="BL339" s="171">
        <v>6484</v>
      </c>
      <c r="BM339" s="171">
        <v>839286.64</v>
      </c>
      <c r="BN339" s="171">
        <v>769953.72</v>
      </c>
      <c r="BO339" s="171">
        <v>82155</v>
      </c>
      <c r="BP339" s="171">
        <v>0</v>
      </c>
      <c r="BQ339" s="171">
        <v>0</v>
      </c>
      <c r="BR339" s="171">
        <v>21085</v>
      </c>
      <c r="BS339" s="171">
        <v>1926</v>
      </c>
      <c r="BT339" s="171">
        <v>244820.99</v>
      </c>
      <c r="BU339" s="171">
        <v>0</v>
      </c>
      <c r="BV339" s="171">
        <v>38520</v>
      </c>
      <c r="BW339" s="171">
        <v>132579.26999999999</v>
      </c>
      <c r="BX339" s="171">
        <v>35920</v>
      </c>
      <c r="BY339" s="171">
        <v>0</v>
      </c>
      <c r="BZ339" s="171">
        <v>13290</v>
      </c>
      <c r="CA339" s="171">
        <v>16500</v>
      </c>
      <c r="CB339" s="171">
        <v>23324</v>
      </c>
      <c r="CC339" s="201">
        <f t="shared" si="52"/>
        <v>20766717.369999997</v>
      </c>
    </row>
    <row r="340" spans="1:81" s="109" customFormat="1" ht="25.5" customHeight="1">
      <c r="A340" s="136" t="s">
        <v>1461</v>
      </c>
      <c r="B340" s="280" t="s">
        <v>51</v>
      </c>
      <c r="C340" s="281" t="s">
        <v>666</v>
      </c>
      <c r="D340" s="282"/>
      <c r="E340" s="291"/>
      <c r="F340" s="283" t="s">
        <v>914</v>
      </c>
      <c r="G340" s="284" t="s">
        <v>915</v>
      </c>
      <c r="H340" s="192">
        <v>0</v>
      </c>
      <c r="I340" s="171">
        <v>0</v>
      </c>
      <c r="J340" s="171">
        <v>0</v>
      </c>
      <c r="K340" s="171">
        <v>0</v>
      </c>
      <c r="L340" s="171">
        <v>0</v>
      </c>
      <c r="M340" s="171">
        <v>0</v>
      </c>
      <c r="N340" s="171">
        <v>0</v>
      </c>
      <c r="O340" s="171">
        <v>0</v>
      </c>
      <c r="P340" s="171">
        <v>0</v>
      </c>
      <c r="Q340" s="171">
        <v>0</v>
      </c>
      <c r="R340" s="171">
        <v>0</v>
      </c>
      <c r="S340" s="171">
        <v>0</v>
      </c>
      <c r="T340" s="171">
        <v>75849</v>
      </c>
      <c r="U340" s="171">
        <v>0</v>
      </c>
      <c r="V340" s="171">
        <v>0</v>
      </c>
      <c r="W340" s="171">
        <v>0</v>
      </c>
      <c r="X340" s="171">
        <v>0</v>
      </c>
      <c r="Y340" s="171">
        <v>0</v>
      </c>
      <c r="Z340" s="171">
        <v>0</v>
      </c>
      <c r="AA340" s="171">
        <v>0</v>
      </c>
      <c r="AB340" s="171">
        <v>0</v>
      </c>
      <c r="AC340" s="171">
        <v>0</v>
      </c>
      <c r="AD340" s="171">
        <v>0</v>
      </c>
      <c r="AE340" s="171">
        <v>0</v>
      </c>
      <c r="AF340" s="171">
        <v>0</v>
      </c>
      <c r="AG340" s="171">
        <v>0</v>
      </c>
      <c r="AH340" s="171">
        <v>0</v>
      </c>
      <c r="AI340" s="171">
        <v>0</v>
      </c>
      <c r="AJ340" s="171">
        <v>0</v>
      </c>
      <c r="AK340" s="171">
        <v>0</v>
      </c>
      <c r="AL340" s="171">
        <v>0</v>
      </c>
      <c r="AM340" s="171">
        <v>0</v>
      </c>
      <c r="AN340" s="171">
        <v>0</v>
      </c>
      <c r="AO340" s="171">
        <v>0</v>
      </c>
      <c r="AP340" s="171">
        <v>0</v>
      </c>
      <c r="AQ340" s="171">
        <v>0</v>
      </c>
      <c r="AR340" s="171">
        <v>0</v>
      </c>
      <c r="AS340" s="171">
        <v>0</v>
      </c>
      <c r="AT340" s="171">
        <v>0</v>
      </c>
      <c r="AU340" s="171">
        <v>0</v>
      </c>
      <c r="AV340" s="171">
        <v>0</v>
      </c>
      <c r="AW340" s="171">
        <v>0</v>
      </c>
      <c r="AX340" s="171">
        <v>0</v>
      </c>
      <c r="AY340" s="171">
        <v>0</v>
      </c>
      <c r="AZ340" s="171">
        <v>0</v>
      </c>
      <c r="BA340" s="171">
        <v>0</v>
      </c>
      <c r="BB340" s="171">
        <v>0</v>
      </c>
      <c r="BC340" s="171">
        <v>0</v>
      </c>
      <c r="BD340" s="171">
        <v>0</v>
      </c>
      <c r="BE340" s="171">
        <v>0</v>
      </c>
      <c r="BF340" s="171">
        <v>0</v>
      </c>
      <c r="BG340" s="171">
        <v>0</v>
      </c>
      <c r="BH340" s="171">
        <v>0</v>
      </c>
      <c r="BI340" s="171">
        <v>0</v>
      </c>
      <c r="BJ340" s="171">
        <v>0</v>
      </c>
      <c r="BK340" s="171">
        <v>0</v>
      </c>
      <c r="BL340" s="171">
        <v>0</v>
      </c>
      <c r="BM340" s="171">
        <v>0</v>
      </c>
      <c r="BN340" s="171">
        <v>0</v>
      </c>
      <c r="BO340" s="171">
        <v>0</v>
      </c>
      <c r="BP340" s="171">
        <v>0</v>
      </c>
      <c r="BQ340" s="171">
        <v>0</v>
      </c>
      <c r="BR340" s="171">
        <v>0</v>
      </c>
      <c r="BS340" s="171">
        <v>0</v>
      </c>
      <c r="BT340" s="171">
        <v>0</v>
      </c>
      <c r="BU340" s="171">
        <v>0</v>
      </c>
      <c r="BV340" s="171">
        <v>0</v>
      </c>
      <c r="BW340" s="171">
        <v>0</v>
      </c>
      <c r="BX340" s="171">
        <v>0</v>
      </c>
      <c r="BY340" s="171">
        <v>0</v>
      </c>
      <c r="BZ340" s="171">
        <v>0</v>
      </c>
      <c r="CA340" s="171">
        <v>0</v>
      </c>
      <c r="CB340" s="171">
        <v>0</v>
      </c>
      <c r="CC340" s="201">
        <f t="shared" si="52"/>
        <v>75849</v>
      </c>
    </row>
    <row r="341" spans="1:81" s="109" customFormat="1" ht="25.5" customHeight="1">
      <c r="A341" s="136" t="s">
        <v>1461</v>
      </c>
      <c r="B341" s="280" t="s">
        <v>51</v>
      </c>
      <c r="C341" s="281" t="s">
        <v>48</v>
      </c>
      <c r="D341" s="282"/>
      <c r="E341" s="291"/>
      <c r="F341" s="283" t="s">
        <v>916</v>
      </c>
      <c r="G341" s="284" t="s">
        <v>917</v>
      </c>
      <c r="H341" s="192">
        <v>977397.42</v>
      </c>
      <c r="I341" s="171">
        <v>310061.33</v>
      </c>
      <c r="J341" s="171">
        <v>270855</v>
      </c>
      <c r="K341" s="171">
        <v>320273.40000000002</v>
      </c>
      <c r="L341" s="171">
        <v>177984.1</v>
      </c>
      <c r="M341" s="171">
        <v>117130.4</v>
      </c>
      <c r="N341" s="171">
        <v>4445581.9000000004</v>
      </c>
      <c r="O341" s="171">
        <v>254173.6</v>
      </c>
      <c r="P341" s="171">
        <v>153358</v>
      </c>
      <c r="Q341" s="171">
        <v>610601.44999999995</v>
      </c>
      <c r="R341" s="171">
        <v>184018.6</v>
      </c>
      <c r="S341" s="171">
        <v>273402</v>
      </c>
      <c r="T341" s="171">
        <v>323987</v>
      </c>
      <c r="U341" s="171">
        <v>350674</v>
      </c>
      <c r="V341" s="171">
        <v>22286.1</v>
      </c>
      <c r="W341" s="171">
        <v>278173.43</v>
      </c>
      <c r="X341" s="171">
        <v>354296.23</v>
      </c>
      <c r="Y341" s="171">
        <v>145908.5</v>
      </c>
      <c r="Z341" s="171">
        <v>719491.69</v>
      </c>
      <c r="AA341" s="171">
        <v>380456.54</v>
      </c>
      <c r="AB341" s="171">
        <v>249726.4</v>
      </c>
      <c r="AC341" s="171">
        <v>412755.89</v>
      </c>
      <c r="AD341" s="171">
        <v>201860.1</v>
      </c>
      <c r="AE341" s="171">
        <v>138616.21</v>
      </c>
      <c r="AF341" s="171">
        <v>183989</v>
      </c>
      <c r="AG341" s="171">
        <v>0</v>
      </c>
      <c r="AH341" s="171">
        <v>131198.20000000001</v>
      </c>
      <c r="AI341" s="171">
        <v>1014108.04</v>
      </c>
      <c r="AJ341" s="171">
        <v>219047</v>
      </c>
      <c r="AK341" s="171">
        <v>64330</v>
      </c>
      <c r="AL341" s="171">
        <v>106251</v>
      </c>
      <c r="AM341" s="171">
        <v>83125</v>
      </c>
      <c r="AN341" s="171">
        <v>241967.78</v>
      </c>
      <c r="AO341" s="171">
        <v>91768.2</v>
      </c>
      <c r="AP341" s="171">
        <v>122070</v>
      </c>
      <c r="AQ341" s="171">
        <v>308675.40000000002</v>
      </c>
      <c r="AR341" s="171">
        <v>238711</v>
      </c>
      <c r="AS341" s="171">
        <v>188605</v>
      </c>
      <c r="AT341" s="171">
        <v>105083.8</v>
      </c>
      <c r="AU341" s="171">
        <v>1677053.8</v>
      </c>
      <c r="AV341" s="171">
        <v>197121.5</v>
      </c>
      <c r="AW341" s="171">
        <v>115398.9</v>
      </c>
      <c r="AX341" s="171">
        <v>152669.9</v>
      </c>
      <c r="AY341" s="171">
        <v>65319.1</v>
      </c>
      <c r="AZ341" s="171">
        <v>32630</v>
      </c>
      <c r="BA341" s="171">
        <v>80537.100000000006</v>
      </c>
      <c r="BB341" s="171">
        <v>667367.96</v>
      </c>
      <c r="BC341" s="171">
        <v>371128.95</v>
      </c>
      <c r="BD341" s="171">
        <v>141567</v>
      </c>
      <c r="BE341" s="171">
        <v>0</v>
      </c>
      <c r="BF341" s="171">
        <v>6610</v>
      </c>
      <c r="BG341" s="171">
        <v>109128</v>
      </c>
      <c r="BH341" s="171">
        <v>220721</v>
      </c>
      <c r="BI341" s="171">
        <v>183050</v>
      </c>
      <c r="BJ341" s="171">
        <v>139370</v>
      </c>
      <c r="BK341" s="171">
        <v>81835</v>
      </c>
      <c r="BL341" s="171">
        <v>33880</v>
      </c>
      <c r="BM341" s="171">
        <v>1286081.56</v>
      </c>
      <c r="BN341" s="171">
        <v>0</v>
      </c>
      <c r="BO341" s="171">
        <v>175030</v>
      </c>
      <c r="BP341" s="171">
        <v>94534.7</v>
      </c>
      <c r="BQ341" s="171">
        <v>138674</v>
      </c>
      <c r="BR341" s="171">
        <v>230343</v>
      </c>
      <c r="BS341" s="171">
        <v>127981.88</v>
      </c>
      <c r="BT341" s="171">
        <v>888385</v>
      </c>
      <c r="BU341" s="171">
        <v>179210</v>
      </c>
      <c r="BV341" s="171">
        <v>339124.59</v>
      </c>
      <c r="BW341" s="171">
        <v>298674.59999999998</v>
      </c>
      <c r="BX341" s="171">
        <v>281135</v>
      </c>
      <c r="BY341" s="171">
        <v>563400</v>
      </c>
      <c r="BZ341" s="171">
        <v>148198.39999999999</v>
      </c>
      <c r="CA341" s="171">
        <v>220042</v>
      </c>
      <c r="CB341" s="171">
        <v>120080</v>
      </c>
      <c r="CC341" s="201">
        <f t="shared" si="52"/>
        <v>24138281.649999999</v>
      </c>
    </row>
    <row r="342" spans="1:81" s="109" customFormat="1" ht="25.5" customHeight="1">
      <c r="A342" s="136" t="s">
        <v>1461</v>
      </c>
      <c r="B342" s="280" t="s">
        <v>51</v>
      </c>
      <c r="C342" s="281" t="s">
        <v>666</v>
      </c>
      <c r="D342" s="282">
        <v>51060</v>
      </c>
      <c r="E342" s="291" t="s">
        <v>918</v>
      </c>
      <c r="F342" s="283" t="s">
        <v>919</v>
      </c>
      <c r="G342" s="284" t="s">
        <v>920</v>
      </c>
      <c r="H342" s="192">
        <v>7053935.5499999998</v>
      </c>
      <c r="I342" s="171">
        <v>2069633.86</v>
      </c>
      <c r="J342" s="171">
        <v>1734757.09</v>
      </c>
      <c r="K342" s="171">
        <v>758933</v>
      </c>
      <c r="L342" s="171">
        <v>414597.98</v>
      </c>
      <c r="M342" s="171">
        <v>0</v>
      </c>
      <c r="N342" s="171">
        <v>8102715</v>
      </c>
      <c r="O342" s="171">
        <v>1278406.5</v>
      </c>
      <c r="P342" s="171">
        <v>0</v>
      </c>
      <c r="Q342" s="171">
        <v>3626233.9</v>
      </c>
      <c r="R342" s="171">
        <v>333341</v>
      </c>
      <c r="S342" s="171">
        <v>674170.3</v>
      </c>
      <c r="T342" s="171">
        <v>1397120.1</v>
      </c>
      <c r="U342" s="171">
        <v>250489.72</v>
      </c>
      <c r="V342" s="171">
        <v>0</v>
      </c>
      <c r="W342" s="171">
        <v>1498</v>
      </c>
      <c r="X342" s="171">
        <v>171437</v>
      </c>
      <c r="Y342" s="171">
        <v>176466.32</v>
      </c>
      <c r="Z342" s="171">
        <v>4038988.2</v>
      </c>
      <c r="AA342" s="171">
        <v>1393153</v>
      </c>
      <c r="AB342" s="171">
        <v>650228</v>
      </c>
      <c r="AC342" s="171">
        <v>2161504</v>
      </c>
      <c r="AD342" s="171">
        <v>190742.75</v>
      </c>
      <c r="AE342" s="171">
        <v>171315.5</v>
      </c>
      <c r="AF342" s="171">
        <v>376890.58</v>
      </c>
      <c r="AG342" s="171">
        <v>0</v>
      </c>
      <c r="AH342" s="171">
        <v>4280</v>
      </c>
      <c r="AI342" s="171">
        <v>11349103.24</v>
      </c>
      <c r="AJ342" s="171">
        <v>335073</v>
      </c>
      <c r="AK342" s="171">
        <v>0</v>
      </c>
      <c r="AL342" s="171">
        <v>0</v>
      </c>
      <c r="AM342" s="171">
        <v>0</v>
      </c>
      <c r="AN342" s="171">
        <v>366228.3</v>
      </c>
      <c r="AO342" s="171">
        <v>263989.84999999998</v>
      </c>
      <c r="AP342" s="171">
        <v>291319.76</v>
      </c>
      <c r="AQ342" s="171">
        <v>507900.05</v>
      </c>
      <c r="AR342" s="171">
        <v>8405</v>
      </c>
      <c r="AS342" s="171">
        <v>160304.29999999999</v>
      </c>
      <c r="AT342" s="171">
        <v>0</v>
      </c>
      <c r="AU342" s="171">
        <v>2738485.5</v>
      </c>
      <c r="AV342" s="171">
        <v>115543</v>
      </c>
      <c r="AW342" s="171">
        <v>109924.67</v>
      </c>
      <c r="AX342" s="171">
        <v>257803.01</v>
      </c>
      <c r="AY342" s="171">
        <v>93194</v>
      </c>
      <c r="AZ342" s="171">
        <v>0</v>
      </c>
      <c r="BA342" s="171">
        <v>67881.5</v>
      </c>
      <c r="BB342" s="171">
        <v>5962490.7800000003</v>
      </c>
      <c r="BC342" s="171">
        <v>0</v>
      </c>
      <c r="BD342" s="171">
        <v>0</v>
      </c>
      <c r="BE342" s="171">
        <v>610063</v>
      </c>
      <c r="BF342" s="171">
        <v>666869.5</v>
      </c>
      <c r="BG342" s="171">
        <v>273335</v>
      </c>
      <c r="BH342" s="171">
        <v>1501382.36</v>
      </c>
      <c r="BI342" s="171">
        <v>669030</v>
      </c>
      <c r="BJ342" s="171">
        <v>290013</v>
      </c>
      <c r="BK342" s="171">
        <v>0</v>
      </c>
      <c r="BL342" s="171">
        <v>0</v>
      </c>
      <c r="BM342" s="171">
        <v>6585645.4000000004</v>
      </c>
      <c r="BN342" s="171">
        <v>667833</v>
      </c>
      <c r="BO342" s="171">
        <v>251013.5</v>
      </c>
      <c r="BP342" s="171">
        <v>124366.9</v>
      </c>
      <c r="BQ342" s="171">
        <v>9340</v>
      </c>
      <c r="BR342" s="171">
        <v>173821</v>
      </c>
      <c r="BS342" s="171">
        <v>81383</v>
      </c>
      <c r="BT342" s="171">
        <v>3800738.2</v>
      </c>
      <c r="BU342" s="171">
        <v>255317</v>
      </c>
      <c r="BV342" s="171">
        <v>195238</v>
      </c>
      <c r="BW342" s="171">
        <v>182887</v>
      </c>
      <c r="BX342" s="171">
        <v>261903</v>
      </c>
      <c r="BY342" s="171">
        <v>1487057.46</v>
      </c>
      <c r="BZ342" s="171">
        <v>0</v>
      </c>
      <c r="CA342" s="171">
        <v>9240</v>
      </c>
      <c r="CB342" s="171">
        <v>9339</v>
      </c>
      <c r="CC342" s="201">
        <f t="shared" si="52"/>
        <v>77764298.629999995</v>
      </c>
    </row>
    <row r="343" spans="1:81" s="109" customFormat="1" ht="25.5" customHeight="1">
      <c r="A343" s="136" t="s">
        <v>1461</v>
      </c>
      <c r="B343" s="280" t="s">
        <v>51</v>
      </c>
      <c r="C343" s="281" t="s">
        <v>666</v>
      </c>
      <c r="D343" s="282">
        <v>51060</v>
      </c>
      <c r="E343" s="291" t="s">
        <v>918</v>
      </c>
      <c r="F343" s="283" t="s">
        <v>921</v>
      </c>
      <c r="G343" s="284" t="s">
        <v>922</v>
      </c>
      <c r="H343" s="192">
        <v>409249</v>
      </c>
      <c r="I343" s="171">
        <v>561000</v>
      </c>
      <c r="J343" s="171">
        <v>689000</v>
      </c>
      <c r="K343" s="171">
        <v>0</v>
      </c>
      <c r="L343" s="171">
        <v>0</v>
      </c>
      <c r="M343" s="171">
        <v>0</v>
      </c>
      <c r="N343" s="171">
        <v>2565990</v>
      </c>
      <c r="O343" s="171">
        <v>492902</v>
      </c>
      <c r="P343" s="171">
        <v>235132.5</v>
      </c>
      <c r="Q343" s="171">
        <v>0</v>
      </c>
      <c r="R343" s="171">
        <v>0</v>
      </c>
      <c r="S343" s="171">
        <v>7800</v>
      </c>
      <c r="T343" s="171">
        <v>459077</v>
      </c>
      <c r="U343" s="171">
        <v>0</v>
      </c>
      <c r="V343" s="171">
        <v>17494.5</v>
      </c>
      <c r="W343" s="171">
        <v>3000</v>
      </c>
      <c r="X343" s="171">
        <v>47400</v>
      </c>
      <c r="Y343" s="171">
        <v>0</v>
      </c>
      <c r="Z343" s="171">
        <v>28000</v>
      </c>
      <c r="AA343" s="171">
        <v>231473.1</v>
      </c>
      <c r="AB343" s="171">
        <v>26753.21</v>
      </c>
      <c r="AC343" s="171">
        <v>676849.45</v>
      </c>
      <c r="AD343" s="171">
        <v>0</v>
      </c>
      <c r="AE343" s="171">
        <v>222752.7</v>
      </c>
      <c r="AF343" s="171">
        <v>0</v>
      </c>
      <c r="AG343" s="171">
        <v>120773.05</v>
      </c>
      <c r="AH343" s="171">
        <v>305150</v>
      </c>
      <c r="AI343" s="171">
        <v>498797.1</v>
      </c>
      <c r="AJ343" s="171">
        <v>278450</v>
      </c>
      <c r="AK343" s="171">
        <v>3000</v>
      </c>
      <c r="AL343" s="171">
        <v>0</v>
      </c>
      <c r="AM343" s="171">
        <v>28100</v>
      </c>
      <c r="AN343" s="171">
        <v>36350</v>
      </c>
      <c r="AO343" s="171">
        <v>6600</v>
      </c>
      <c r="AP343" s="171">
        <v>0</v>
      </c>
      <c r="AQ343" s="171">
        <v>24951</v>
      </c>
      <c r="AR343" s="171">
        <v>0</v>
      </c>
      <c r="AS343" s="171">
        <v>5500</v>
      </c>
      <c r="AT343" s="171">
        <v>0</v>
      </c>
      <c r="AU343" s="171">
        <v>204800</v>
      </c>
      <c r="AV343" s="171">
        <v>0</v>
      </c>
      <c r="AW343" s="171">
        <v>204800</v>
      </c>
      <c r="AX343" s="171">
        <v>0</v>
      </c>
      <c r="AY343" s="171">
        <v>686</v>
      </c>
      <c r="AZ343" s="171">
        <v>6900</v>
      </c>
      <c r="BA343" s="171">
        <v>0</v>
      </c>
      <c r="BB343" s="171">
        <v>84000</v>
      </c>
      <c r="BC343" s="171">
        <v>0</v>
      </c>
      <c r="BD343" s="171">
        <v>0</v>
      </c>
      <c r="BE343" s="171">
        <v>0</v>
      </c>
      <c r="BF343" s="171">
        <v>330115</v>
      </c>
      <c r="BG343" s="171">
        <v>0</v>
      </c>
      <c r="BH343" s="171">
        <v>0</v>
      </c>
      <c r="BI343" s="171">
        <v>257615</v>
      </c>
      <c r="BJ343" s="171">
        <v>0</v>
      </c>
      <c r="BK343" s="171">
        <v>82725</v>
      </c>
      <c r="BL343" s="171">
        <v>0</v>
      </c>
      <c r="BM343" s="171">
        <v>369085.16</v>
      </c>
      <c r="BN343" s="171">
        <v>114330</v>
      </c>
      <c r="BO343" s="171">
        <v>25200</v>
      </c>
      <c r="BP343" s="171">
        <v>35400</v>
      </c>
      <c r="BQ343" s="171">
        <v>41340</v>
      </c>
      <c r="BR343" s="171">
        <v>9600</v>
      </c>
      <c r="BS343" s="171">
        <v>0</v>
      </c>
      <c r="BT343" s="171">
        <v>865200</v>
      </c>
      <c r="BU343" s="171">
        <v>0</v>
      </c>
      <c r="BV343" s="171">
        <v>96850</v>
      </c>
      <c r="BW343" s="171">
        <v>76770</v>
      </c>
      <c r="BX343" s="171">
        <v>0</v>
      </c>
      <c r="BY343" s="171">
        <v>28468.5</v>
      </c>
      <c r="BZ343" s="171">
        <v>19615</v>
      </c>
      <c r="CA343" s="171">
        <v>4000</v>
      </c>
      <c r="CB343" s="171">
        <v>6800</v>
      </c>
      <c r="CC343" s="201">
        <f t="shared" si="52"/>
        <v>10845844.27</v>
      </c>
    </row>
    <row r="344" spans="1:81" s="109" customFormat="1" ht="25.5" customHeight="1">
      <c r="A344" s="136" t="s">
        <v>1461</v>
      </c>
      <c r="B344" s="280" t="s">
        <v>51</v>
      </c>
      <c r="C344" s="281" t="s">
        <v>666</v>
      </c>
      <c r="D344" s="282">
        <v>51060</v>
      </c>
      <c r="E344" s="291" t="s">
        <v>918</v>
      </c>
      <c r="F344" s="283" t="s">
        <v>923</v>
      </c>
      <c r="G344" s="284" t="s">
        <v>924</v>
      </c>
      <c r="H344" s="192">
        <v>0</v>
      </c>
      <c r="I344" s="171">
        <v>155450.29</v>
      </c>
      <c r="J344" s="171">
        <v>216978.1</v>
      </c>
      <c r="K344" s="171">
        <v>232414.92</v>
      </c>
      <c r="L344" s="171">
        <v>296695</v>
      </c>
      <c r="M344" s="171">
        <v>0</v>
      </c>
      <c r="N344" s="171">
        <v>3044244.9</v>
      </c>
      <c r="O344" s="171">
        <v>0</v>
      </c>
      <c r="P344" s="171">
        <v>0</v>
      </c>
      <c r="Q344" s="171">
        <v>1176740.79</v>
      </c>
      <c r="R344" s="171">
        <v>27488</v>
      </c>
      <c r="S344" s="171">
        <v>0</v>
      </c>
      <c r="T344" s="171">
        <v>172863</v>
      </c>
      <c r="U344" s="171">
        <v>171415.95</v>
      </c>
      <c r="V344" s="171">
        <v>11864.6</v>
      </c>
      <c r="W344" s="171">
        <v>0</v>
      </c>
      <c r="X344" s="171">
        <v>332294.88</v>
      </c>
      <c r="Y344" s="171">
        <v>0</v>
      </c>
      <c r="Z344" s="171">
        <v>1927379.6</v>
      </c>
      <c r="AA344" s="171">
        <v>453132.1</v>
      </c>
      <c r="AB344" s="171">
        <v>98708.72</v>
      </c>
      <c r="AC344" s="171">
        <v>504589.6</v>
      </c>
      <c r="AD344" s="171">
        <v>104146.61</v>
      </c>
      <c r="AE344" s="171">
        <v>0</v>
      </c>
      <c r="AF344" s="171">
        <v>0</v>
      </c>
      <c r="AG344" s="171">
        <v>0</v>
      </c>
      <c r="AH344" s="171">
        <v>50200</v>
      </c>
      <c r="AI344" s="171">
        <v>3235645.7</v>
      </c>
      <c r="AJ344" s="171">
        <v>19830</v>
      </c>
      <c r="AK344" s="171">
        <v>113186</v>
      </c>
      <c r="AL344" s="171">
        <v>25030</v>
      </c>
      <c r="AM344" s="171">
        <v>60518</v>
      </c>
      <c r="AN344" s="171">
        <v>175533</v>
      </c>
      <c r="AO344" s="171">
        <v>176188</v>
      </c>
      <c r="AP344" s="171">
        <v>77420.5</v>
      </c>
      <c r="AQ344" s="171">
        <v>199690.8</v>
      </c>
      <c r="AR344" s="171">
        <v>71797</v>
      </c>
      <c r="AS344" s="171">
        <v>220984</v>
      </c>
      <c r="AT344" s="171">
        <v>5400</v>
      </c>
      <c r="AU344" s="171">
        <v>1244490</v>
      </c>
      <c r="AV344" s="171">
        <v>100574</v>
      </c>
      <c r="AW344" s="171">
        <v>63220</v>
      </c>
      <c r="AX344" s="171">
        <v>31500</v>
      </c>
      <c r="AY344" s="171">
        <v>31670</v>
      </c>
      <c r="AZ344" s="171">
        <v>48660</v>
      </c>
      <c r="BA344" s="171">
        <v>39360</v>
      </c>
      <c r="BB344" s="171">
        <v>1087155.95</v>
      </c>
      <c r="BC344" s="171">
        <v>103675</v>
      </c>
      <c r="BD344" s="171">
        <v>85591</v>
      </c>
      <c r="BE344" s="171">
        <v>345469.23</v>
      </c>
      <c r="BF344" s="171">
        <v>0</v>
      </c>
      <c r="BG344" s="171">
        <v>0</v>
      </c>
      <c r="BH344" s="171">
        <v>205243.8</v>
      </c>
      <c r="BI344" s="171">
        <v>267430.99</v>
      </c>
      <c r="BJ344" s="171">
        <v>0</v>
      </c>
      <c r="BK344" s="171">
        <v>37630.879999999997</v>
      </c>
      <c r="BL344" s="171">
        <v>82179.98</v>
      </c>
      <c r="BM344" s="171">
        <v>372150</v>
      </c>
      <c r="BN344" s="171">
        <v>0</v>
      </c>
      <c r="BO344" s="171">
        <v>0</v>
      </c>
      <c r="BP344" s="171">
        <v>41140</v>
      </c>
      <c r="BQ344" s="171">
        <v>219124</v>
      </c>
      <c r="BR344" s="171">
        <v>210469.3</v>
      </c>
      <c r="BS344" s="171">
        <v>44838</v>
      </c>
      <c r="BT344" s="171">
        <v>307672</v>
      </c>
      <c r="BU344" s="171">
        <v>27890</v>
      </c>
      <c r="BV344" s="171">
        <v>0</v>
      </c>
      <c r="BW344" s="171">
        <v>95512</v>
      </c>
      <c r="BX344" s="171">
        <v>446357.8</v>
      </c>
      <c r="BY344" s="171">
        <v>401234</v>
      </c>
      <c r="BZ344" s="171">
        <v>19900</v>
      </c>
      <c r="CA344" s="171">
        <v>183175</v>
      </c>
      <c r="CB344" s="171">
        <v>113039</v>
      </c>
      <c r="CC344" s="201">
        <f t="shared" si="52"/>
        <v>19614181.989999998</v>
      </c>
    </row>
    <row r="345" spans="1:81" s="299" customFormat="1" ht="25.5" customHeight="1">
      <c r="A345" s="298"/>
      <c r="B345" s="521" t="s">
        <v>925</v>
      </c>
      <c r="C345" s="522"/>
      <c r="D345" s="522"/>
      <c r="E345" s="522"/>
      <c r="F345" s="522"/>
      <c r="G345" s="523"/>
      <c r="H345" s="194">
        <f>SUM(H332:H344)</f>
        <v>19699299.32</v>
      </c>
      <c r="I345" s="194">
        <f t="shared" ref="I345:BT345" si="55">SUM(I332:I344)</f>
        <v>4698121.32</v>
      </c>
      <c r="J345" s="194">
        <f t="shared" si="55"/>
        <v>5815833.4899999993</v>
      </c>
      <c r="K345" s="194">
        <f t="shared" si="55"/>
        <v>2922929.42</v>
      </c>
      <c r="L345" s="194">
        <f t="shared" si="55"/>
        <v>1827489.59</v>
      </c>
      <c r="M345" s="194">
        <f t="shared" si="55"/>
        <v>803612.13</v>
      </c>
      <c r="N345" s="194">
        <f t="shared" si="55"/>
        <v>41754578.919999994</v>
      </c>
      <c r="O345" s="194">
        <f t="shared" si="55"/>
        <v>8518275.8100000005</v>
      </c>
      <c r="P345" s="194">
        <f t="shared" si="55"/>
        <v>933608.14</v>
      </c>
      <c r="Q345" s="194">
        <f t="shared" si="55"/>
        <v>11709446.420000002</v>
      </c>
      <c r="R345" s="194">
        <f t="shared" si="55"/>
        <v>1177953.6400000001</v>
      </c>
      <c r="S345" s="194">
        <f t="shared" si="55"/>
        <v>2358841</v>
      </c>
      <c r="T345" s="194">
        <f t="shared" si="55"/>
        <v>5905121.5500000007</v>
      </c>
      <c r="U345" s="194">
        <f t="shared" si="55"/>
        <v>2564441.0700000003</v>
      </c>
      <c r="V345" s="194">
        <f t="shared" si="55"/>
        <v>370209.6</v>
      </c>
      <c r="W345" s="194">
        <f t="shared" si="55"/>
        <v>1127825.8899999999</v>
      </c>
      <c r="X345" s="194">
        <f t="shared" si="55"/>
        <v>1718609.7399999998</v>
      </c>
      <c r="Y345" s="194">
        <f t="shared" si="55"/>
        <v>991861.17000000016</v>
      </c>
      <c r="Z345" s="194">
        <f t="shared" si="55"/>
        <v>20811884.020000003</v>
      </c>
      <c r="AA345" s="194">
        <f t="shared" si="55"/>
        <v>7598441.7399999984</v>
      </c>
      <c r="AB345" s="194">
        <f t="shared" si="55"/>
        <v>2443559.19</v>
      </c>
      <c r="AC345" s="194">
        <f t="shared" si="55"/>
        <v>7527910.2999999998</v>
      </c>
      <c r="AD345" s="194">
        <f t="shared" si="55"/>
        <v>1336844.8</v>
      </c>
      <c r="AE345" s="194">
        <f t="shared" si="55"/>
        <v>1652677.17</v>
      </c>
      <c r="AF345" s="194">
        <f t="shared" si="55"/>
        <v>1683015.2</v>
      </c>
      <c r="AG345" s="194">
        <f t="shared" si="55"/>
        <v>572395.05999999994</v>
      </c>
      <c r="AH345" s="194">
        <f t="shared" si="55"/>
        <v>1269837.94</v>
      </c>
      <c r="AI345" s="194">
        <f t="shared" si="55"/>
        <v>25255773.300000001</v>
      </c>
      <c r="AJ345" s="194">
        <f t="shared" si="55"/>
        <v>1356202.5</v>
      </c>
      <c r="AK345" s="194">
        <f t="shared" si="55"/>
        <v>568485.05000000005</v>
      </c>
      <c r="AL345" s="194">
        <f t="shared" si="55"/>
        <v>580713.25</v>
      </c>
      <c r="AM345" s="194">
        <f t="shared" si="55"/>
        <v>530962.48</v>
      </c>
      <c r="AN345" s="194">
        <f t="shared" si="55"/>
        <v>1639129.8900000001</v>
      </c>
      <c r="AO345" s="194">
        <f t="shared" si="55"/>
        <v>1386351.87</v>
      </c>
      <c r="AP345" s="194">
        <f t="shared" si="55"/>
        <v>947984.3</v>
      </c>
      <c r="AQ345" s="194">
        <f t="shared" si="55"/>
        <v>2681982.9299999997</v>
      </c>
      <c r="AR345" s="194">
        <f t="shared" si="55"/>
        <v>1119947.32</v>
      </c>
      <c r="AS345" s="194">
        <f t="shared" si="55"/>
        <v>1079824.3500000001</v>
      </c>
      <c r="AT345" s="194">
        <f t="shared" si="55"/>
        <v>964630.4</v>
      </c>
      <c r="AU345" s="194">
        <f t="shared" si="55"/>
        <v>10156497.960000001</v>
      </c>
      <c r="AV345" s="194">
        <f t="shared" si="55"/>
        <v>1059417</v>
      </c>
      <c r="AW345" s="194">
        <f t="shared" si="55"/>
        <v>1033567.8900000001</v>
      </c>
      <c r="AX345" s="194">
        <f t="shared" si="55"/>
        <v>1060546.51</v>
      </c>
      <c r="AY345" s="194">
        <f t="shared" si="55"/>
        <v>482569.68</v>
      </c>
      <c r="AZ345" s="194">
        <f t="shared" si="55"/>
        <v>224188</v>
      </c>
      <c r="BA345" s="194">
        <f t="shared" si="55"/>
        <v>600098.28</v>
      </c>
      <c r="BB345" s="194">
        <f t="shared" si="55"/>
        <v>15872735</v>
      </c>
      <c r="BC345" s="194">
        <f t="shared" si="55"/>
        <v>1146732.99</v>
      </c>
      <c r="BD345" s="194">
        <f t="shared" si="55"/>
        <v>1168354.49</v>
      </c>
      <c r="BE345" s="194">
        <f t="shared" si="55"/>
        <v>2646822.56</v>
      </c>
      <c r="BF345" s="194">
        <f t="shared" si="55"/>
        <v>2532431.17</v>
      </c>
      <c r="BG345" s="194">
        <f t="shared" si="55"/>
        <v>1090644.69</v>
      </c>
      <c r="BH345" s="194">
        <f t="shared" si="55"/>
        <v>3618338.6399999997</v>
      </c>
      <c r="BI345" s="194">
        <f t="shared" si="55"/>
        <v>2451367.42</v>
      </c>
      <c r="BJ345" s="194">
        <f t="shared" si="55"/>
        <v>1229382.69</v>
      </c>
      <c r="BK345" s="194">
        <f t="shared" si="55"/>
        <v>486851.14</v>
      </c>
      <c r="BL345" s="194">
        <f t="shared" si="55"/>
        <v>325044.47000000003</v>
      </c>
      <c r="BM345" s="194">
        <f t="shared" si="55"/>
        <v>15686657.23</v>
      </c>
      <c r="BN345" s="194">
        <f t="shared" si="55"/>
        <v>3791466.2</v>
      </c>
      <c r="BO345" s="194">
        <f t="shared" si="55"/>
        <v>1052016.02</v>
      </c>
      <c r="BP345" s="194">
        <f t="shared" si="55"/>
        <v>549525.27</v>
      </c>
      <c r="BQ345" s="194">
        <f t="shared" si="55"/>
        <v>1058108.82</v>
      </c>
      <c r="BR345" s="194">
        <f t="shared" si="55"/>
        <v>1706665.03</v>
      </c>
      <c r="BS345" s="194">
        <f t="shared" si="55"/>
        <v>542761.23</v>
      </c>
      <c r="BT345" s="194">
        <f t="shared" si="55"/>
        <v>10073487.1</v>
      </c>
      <c r="BU345" s="194">
        <f t="shared" ref="BU345:CB345" si="56">SUM(BU332:BU344)</f>
        <v>775557.25</v>
      </c>
      <c r="BV345" s="194">
        <f t="shared" si="56"/>
        <v>1367386.59</v>
      </c>
      <c r="BW345" s="194">
        <f t="shared" si="56"/>
        <v>1378224.27</v>
      </c>
      <c r="BX345" s="194">
        <f t="shared" si="56"/>
        <v>1694521.59</v>
      </c>
      <c r="BY345" s="194">
        <f t="shared" si="56"/>
        <v>4599823.08</v>
      </c>
      <c r="BZ345" s="194">
        <f t="shared" si="56"/>
        <v>927426.47</v>
      </c>
      <c r="CA345" s="194">
        <f t="shared" si="56"/>
        <v>1023439.47</v>
      </c>
      <c r="CB345" s="194">
        <f t="shared" si="56"/>
        <v>658017</v>
      </c>
      <c r="CC345" s="194">
        <f>SUM(CC332:CC344)</f>
        <v>291977284.48000002</v>
      </c>
    </row>
    <row r="346" spans="1:81" s="109" customFormat="1" ht="25.5" customHeight="1">
      <c r="A346" s="136" t="s">
        <v>1463</v>
      </c>
      <c r="B346" s="280" t="s">
        <v>53</v>
      </c>
      <c r="C346" s="281" t="s">
        <v>54</v>
      </c>
      <c r="D346" s="282">
        <v>53020</v>
      </c>
      <c r="E346" s="110" t="s">
        <v>926</v>
      </c>
      <c r="F346" s="197" t="s">
        <v>1513</v>
      </c>
      <c r="G346" s="314" t="s">
        <v>1614</v>
      </c>
      <c r="H346" s="192">
        <v>0</v>
      </c>
      <c r="I346" s="171">
        <v>0</v>
      </c>
      <c r="J346" s="171">
        <v>0</v>
      </c>
      <c r="K346" s="171">
        <v>0</v>
      </c>
      <c r="L346" s="171">
        <v>0</v>
      </c>
      <c r="M346" s="171">
        <v>0</v>
      </c>
      <c r="N346" s="171">
        <v>0</v>
      </c>
      <c r="O346" s="171">
        <v>0</v>
      </c>
      <c r="P346" s="171">
        <v>0</v>
      </c>
      <c r="Q346" s="171">
        <v>0</v>
      </c>
      <c r="R346" s="171">
        <v>0</v>
      </c>
      <c r="S346" s="171">
        <v>0</v>
      </c>
      <c r="T346" s="171">
        <v>0</v>
      </c>
      <c r="U346" s="171">
        <v>0</v>
      </c>
      <c r="V346" s="171">
        <v>0</v>
      </c>
      <c r="W346" s="171">
        <v>0</v>
      </c>
      <c r="X346" s="171">
        <v>0</v>
      </c>
      <c r="Y346" s="171">
        <v>0</v>
      </c>
      <c r="Z346" s="171">
        <v>0</v>
      </c>
      <c r="AA346" s="171">
        <v>0</v>
      </c>
      <c r="AB346" s="171">
        <v>0</v>
      </c>
      <c r="AC346" s="171">
        <v>0</v>
      </c>
      <c r="AD346" s="171">
        <v>0</v>
      </c>
      <c r="AE346" s="171">
        <v>0</v>
      </c>
      <c r="AF346" s="171">
        <v>0</v>
      </c>
      <c r="AG346" s="171">
        <v>0</v>
      </c>
      <c r="AH346" s="171">
        <v>0</v>
      </c>
      <c r="AI346" s="171">
        <v>0</v>
      </c>
      <c r="AJ346" s="171">
        <v>0</v>
      </c>
      <c r="AK346" s="171">
        <v>0</v>
      </c>
      <c r="AL346" s="171">
        <v>0</v>
      </c>
      <c r="AM346" s="171">
        <v>0</v>
      </c>
      <c r="AN346" s="171">
        <v>0</v>
      </c>
      <c r="AO346" s="171">
        <v>0</v>
      </c>
      <c r="AP346" s="171">
        <v>638790</v>
      </c>
      <c r="AQ346" s="171">
        <v>0</v>
      </c>
      <c r="AR346" s="171">
        <v>0</v>
      </c>
      <c r="AS346" s="171">
        <v>0</v>
      </c>
      <c r="AT346" s="171">
        <v>0</v>
      </c>
      <c r="AU346" s="171">
        <v>0</v>
      </c>
      <c r="AV346" s="171">
        <v>0</v>
      </c>
      <c r="AW346" s="171">
        <v>0</v>
      </c>
      <c r="AX346" s="171">
        <v>0</v>
      </c>
      <c r="AY346" s="171">
        <v>0</v>
      </c>
      <c r="AZ346" s="171">
        <v>0</v>
      </c>
      <c r="BA346" s="171">
        <v>0</v>
      </c>
      <c r="BB346" s="171">
        <v>0</v>
      </c>
      <c r="BC346" s="171">
        <v>0</v>
      </c>
      <c r="BD346" s="171">
        <v>0</v>
      </c>
      <c r="BE346" s="171">
        <v>0</v>
      </c>
      <c r="BF346" s="171">
        <v>0</v>
      </c>
      <c r="BG346" s="171">
        <v>0</v>
      </c>
      <c r="BH346" s="171">
        <v>0</v>
      </c>
      <c r="BI346" s="171">
        <v>0</v>
      </c>
      <c r="BJ346" s="171">
        <v>0</v>
      </c>
      <c r="BK346" s="171">
        <v>0</v>
      </c>
      <c r="BL346" s="171">
        <v>0</v>
      </c>
      <c r="BM346" s="171">
        <v>0</v>
      </c>
      <c r="BN346" s="171">
        <v>0</v>
      </c>
      <c r="BO346" s="171">
        <v>0</v>
      </c>
      <c r="BP346" s="171">
        <v>0</v>
      </c>
      <c r="BQ346" s="171">
        <v>18000</v>
      </c>
      <c r="BR346" s="171">
        <v>0</v>
      </c>
      <c r="BS346" s="171">
        <v>0</v>
      </c>
      <c r="BT346" s="171">
        <v>2420000</v>
      </c>
      <c r="BU346" s="171">
        <v>0</v>
      </c>
      <c r="BV346" s="171">
        <v>97000</v>
      </c>
      <c r="BW346" s="171">
        <v>0</v>
      </c>
      <c r="BX346" s="171">
        <v>0</v>
      </c>
      <c r="BY346" s="171">
        <v>0</v>
      </c>
      <c r="BZ346" s="171">
        <v>0</v>
      </c>
      <c r="CA346" s="171">
        <v>0</v>
      </c>
      <c r="CB346" s="171">
        <v>0</v>
      </c>
      <c r="CC346" s="201">
        <f t="shared" ref="CC346" si="57">SUM(H346:CB346)</f>
        <v>3173790</v>
      </c>
    </row>
    <row r="347" spans="1:81" s="109" customFormat="1" ht="25.5" customHeight="1">
      <c r="A347" s="136" t="s">
        <v>1463</v>
      </c>
      <c r="B347" s="280" t="s">
        <v>53</v>
      </c>
      <c r="C347" s="281" t="s">
        <v>54</v>
      </c>
      <c r="D347" s="282">
        <v>53020</v>
      </c>
      <c r="E347" s="110" t="s">
        <v>926</v>
      </c>
      <c r="F347" s="283" t="s">
        <v>927</v>
      </c>
      <c r="G347" s="284" t="s">
        <v>928</v>
      </c>
      <c r="H347" s="192">
        <v>2098982.0099999998</v>
      </c>
      <c r="I347" s="171">
        <v>344021.91</v>
      </c>
      <c r="J347" s="171">
        <v>114306.99</v>
      </c>
      <c r="K347" s="171">
        <v>0</v>
      </c>
      <c r="L347" s="171">
        <v>63544.11</v>
      </c>
      <c r="M347" s="171">
        <v>174812.49</v>
      </c>
      <c r="N347" s="171">
        <v>333051.84999999998</v>
      </c>
      <c r="O347" s="171">
        <v>512544.6</v>
      </c>
      <c r="P347" s="171">
        <v>144295</v>
      </c>
      <c r="Q347" s="171">
        <v>0</v>
      </c>
      <c r="R347" s="171">
        <v>149065</v>
      </c>
      <c r="S347" s="171">
        <v>0</v>
      </c>
      <c r="T347" s="171">
        <v>237777.8</v>
      </c>
      <c r="U347" s="171">
        <v>231315.44</v>
      </c>
      <c r="V347" s="171">
        <v>131837.76000000001</v>
      </c>
      <c r="W347" s="171">
        <v>215414.2</v>
      </c>
      <c r="X347" s="171">
        <v>573657.1</v>
      </c>
      <c r="Y347" s="171">
        <v>284390.68</v>
      </c>
      <c r="Z347" s="171">
        <v>827087.8</v>
      </c>
      <c r="AA347" s="171">
        <v>1156404.3500000001</v>
      </c>
      <c r="AB347" s="171">
        <v>138786.09</v>
      </c>
      <c r="AC347" s="171">
        <v>1184721.8400000001</v>
      </c>
      <c r="AD347" s="171">
        <v>0</v>
      </c>
      <c r="AE347" s="171">
        <v>0</v>
      </c>
      <c r="AF347" s="171">
        <v>0</v>
      </c>
      <c r="AG347" s="171">
        <v>0</v>
      </c>
      <c r="AH347" s="171">
        <v>717080</v>
      </c>
      <c r="AI347" s="171">
        <v>1282498.6000000001</v>
      </c>
      <c r="AJ347" s="171">
        <v>63645.55</v>
      </c>
      <c r="AK347" s="171">
        <v>141753.42000000001</v>
      </c>
      <c r="AL347" s="171">
        <v>137695.51999999999</v>
      </c>
      <c r="AM347" s="171">
        <v>105271.42</v>
      </c>
      <c r="AN347" s="171">
        <v>86133.49</v>
      </c>
      <c r="AO347" s="171">
        <v>1136956.3899999999</v>
      </c>
      <c r="AP347" s="171">
        <v>0</v>
      </c>
      <c r="AQ347" s="171">
        <v>138290.51999999999</v>
      </c>
      <c r="AR347" s="171">
        <v>0</v>
      </c>
      <c r="AS347" s="171">
        <v>95214.48</v>
      </c>
      <c r="AT347" s="171">
        <v>0</v>
      </c>
      <c r="AU347" s="171">
        <v>1362087.54</v>
      </c>
      <c r="AV347" s="171">
        <v>84573.2</v>
      </c>
      <c r="AW347" s="171">
        <v>0</v>
      </c>
      <c r="AX347" s="171">
        <v>0</v>
      </c>
      <c r="AY347" s="171">
        <v>27138.6</v>
      </c>
      <c r="AZ347" s="171">
        <v>32673.86</v>
      </c>
      <c r="BA347" s="171">
        <v>163547.53</v>
      </c>
      <c r="BB347" s="171">
        <v>1493273.01</v>
      </c>
      <c r="BC347" s="171">
        <v>428969.99</v>
      </c>
      <c r="BD347" s="171">
        <v>28523.8</v>
      </c>
      <c r="BE347" s="171">
        <v>335263.75</v>
      </c>
      <c r="BF347" s="171">
        <v>0</v>
      </c>
      <c r="BG347" s="171">
        <v>0</v>
      </c>
      <c r="BH347" s="171">
        <v>442168.35</v>
      </c>
      <c r="BI347" s="171">
        <v>258670.83</v>
      </c>
      <c r="BJ347" s="171">
        <v>193626.01</v>
      </c>
      <c r="BK347" s="171">
        <v>19717.5</v>
      </c>
      <c r="BL347" s="171">
        <v>67485</v>
      </c>
      <c r="BM347" s="171">
        <v>853063.15</v>
      </c>
      <c r="BN347" s="171">
        <v>0</v>
      </c>
      <c r="BO347" s="171">
        <v>220218.88</v>
      </c>
      <c r="BP347" s="171">
        <v>111914.5</v>
      </c>
      <c r="BQ347" s="171">
        <v>111400.6</v>
      </c>
      <c r="BR347" s="171">
        <v>281601.51</v>
      </c>
      <c r="BS347" s="171">
        <v>121528.49</v>
      </c>
      <c r="BT347" s="171">
        <v>1885113.3</v>
      </c>
      <c r="BU347" s="171">
        <v>258193.37</v>
      </c>
      <c r="BV347" s="171">
        <v>169892.71</v>
      </c>
      <c r="BW347" s="171">
        <v>71487.039999999994</v>
      </c>
      <c r="BX347" s="171">
        <v>208060.12</v>
      </c>
      <c r="BY347" s="171">
        <v>1758073.75</v>
      </c>
      <c r="BZ347" s="171">
        <v>130079.97</v>
      </c>
      <c r="CA347" s="171">
        <v>150249.63</v>
      </c>
      <c r="CB347" s="171">
        <v>485546.81</v>
      </c>
      <c r="CC347" s="201">
        <f t="shared" si="52"/>
        <v>24574699.209999997</v>
      </c>
    </row>
    <row r="348" spans="1:81" s="109" customFormat="1" ht="25.5" customHeight="1">
      <c r="A348" s="136" t="s">
        <v>1463</v>
      </c>
      <c r="B348" s="280" t="s">
        <v>53</v>
      </c>
      <c r="C348" s="281" t="s">
        <v>54</v>
      </c>
      <c r="D348" s="282">
        <v>53020</v>
      </c>
      <c r="E348" s="110" t="s">
        <v>926</v>
      </c>
      <c r="F348" s="283" t="s">
        <v>929</v>
      </c>
      <c r="G348" s="284" t="s">
        <v>1615</v>
      </c>
      <c r="H348" s="192">
        <v>0</v>
      </c>
      <c r="I348" s="171">
        <v>0</v>
      </c>
      <c r="J348" s="171">
        <v>4959391.87</v>
      </c>
      <c r="K348" s="171">
        <v>0</v>
      </c>
      <c r="L348" s="171">
        <v>0</v>
      </c>
      <c r="M348" s="171">
        <v>0</v>
      </c>
      <c r="N348" s="171">
        <v>1130241.29</v>
      </c>
      <c r="O348" s="171">
        <v>1750782.6</v>
      </c>
      <c r="P348" s="171">
        <v>125495</v>
      </c>
      <c r="Q348" s="171">
        <v>0</v>
      </c>
      <c r="R348" s="171">
        <v>0</v>
      </c>
      <c r="S348" s="171">
        <v>0</v>
      </c>
      <c r="T348" s="171">
        <v>3268999.4</v>
      </c>
      <c r="U348" s="171">
        <v>1235269.1599999999</v>
      </c>
      <c r="V348" s="171">
        <v>0</v>
      </c>
      <c r="W348" s="171">
        <v>942016.47990000003</v>
      </c>
      <c r="X348" s="171">
        <v>0</v>
      </c>
      <c r="Y348" s="171">
        <v>771978.06</v>
      </c>
      <c r="Z348" s="171">
        <v>12935335.970000001</v>
      </c>
      <c r="AA348" s="171">
        <v>6098460.9000000004</v>
      </c>
      <c r="AB348" s="171">
        <v>2501719.98</v>
      </c>
      <c r="AC348" s="171">
        <v>0</v>
      </c>
      <c r="AD348" s="171">
        <v>405701.41</v>
      </c>
      <c r="AE348" s="171">
        <v>871663.3</v>
      </c>
      <c r="AF348" s="171">
        <v>0</v>
      </c>
      <c r="AG348" s="171">
        <v>0</v>
      </c>
      <c r="AH348" s="171">
        <v>0</v>
      </c>
      <c r="AI348" s="171">
        <v>549391.78</v>
      </c>
      <c r="AJ348" s="171">
        <v>464132.1</v>
      </c>
      <c r="AK348" s="171">
        <v>188333.33</v>
      </c>
      <c r="AL348" s="171">
        <v>107996.48</v>
      </c>
      <c r="AM348" s="171">
        <v>0</v>
      </c>
      <c r="AN348" s="171">
        <v>0</v>
      </c>
      <c r="AO348" s="171">
        <v>0</v>
      </c>
      <c r="AP348" s="171">
        <v>58601.09</v>
      </c>
      <c r="AQ348" s="171">
        <v>1181121.68</v>
      </c>
      <c r="AR348" s="171">
        <v>0</v>
      </c>
      <c r="AS348" s="171">
        <v>142258.91</v>
      </c>
      <c r="AT348" s="171">
        <v>0</v>
      </c>
      <c r="AU348" s="171">
        <v>0</v>
      </c>
      <c r="AV348" s="171">
        <v>152172.47</v>
      </c>
      <c r="AW348" s="171">
        <v>6241.66</v>
      </c>
      <c r="AX348" s="171">
        <v>12245.45</v>
      </c>
      <c r="AY348" s="171">
        <v>236238.4</v>
      </c>
      <c r="AZ348" s="171">
        <v>0</v>
      </c>
      <c r="BA348" s="171">
        <v>336296.28</v>
      </c>
      <c r="BB348" s="171">
        <v>2019696.8</v>
      </c>
      <c r="BC348" s="171">
        <v>381480.01</v>
      </c>
      <c r="BD348" s="171">
        <v>0</v>
      </c>
      <c r="BE348" s="171">
        <v>0</v>
      </c>
      <c r="BF348" s="171">
        <v>0</v>
      </c>
      <c r="BG348" s="171">
        <v>0</v>
      </c>
      <c r="BH348" s="171">
        <v>3360433.35</v>
      </c>
      <c r="BI348" s="171">
        <v>0</v>
      </c>
      <c r="BJ348" s="171">
        <v>102866.56</v>
      </c>
      <c r="BK348" s="171">
        <v>0</v>
      </c>
      <c r="BL348" s="171">
        <v>194000</v>
      </c>
      <c r="BM348" s="171">
        <v>11295945.029999999</v>
      </c>
      <c r="BN348" s="171">
        <v>0</v>
      </c>
      <c r="BO348" s="171">
        <v>0</v>
      </c>
      <c r="BP348" s="171">
        <v>0</v>
      </c>
      <c r="BQ348" s="171">
        <v>0</v>
      </c>
      <c r="BR348" s="171">
        <v>794639.5</v>
      </c>
      <c r="BS348" s="171">
        <v>0</v>
      </c>
      <c r="BT348" s="171">
        <v>0</v>
      </c>
      <c r="BU348" s="171">
        <v>0</v>
      </c>
      <c r="BV348" s="171">
        <v>137275.06</v>
      </c>
      <c r="BW348" s="171">
        <v>2001246.76</v>
      </c>
      <c r="BX348" s="171">
        <v>71106.5</v>
      </c>
      <c r="BY348" s="171">
        <v>844104.85</v>
      </c>
      <c r="BZ348" s="171">
        <v>143387.93</v>
      </c>
      <c r="CA348" s="171">
        <v>0</v>
      </c>
      <c r="CB348" s="171">
        <v>450443.13</v>
      </c>
      <c r="CC348" s="201">
        <f t="shared" si="52"/>
        <v>62228710.529899992</v>
      </c>
    </row>
    <row r="349" spans="1:81" s="109" customFormat="1" ht="25.5" customHeight="1">
      <c r="A349" s="136" t="s">
        <v>1463</v>
      </c>
      <c r="B349" s="280" t="s">
        <v>53</v>
      </c>
      <c r="C349" s="281" t="s">
        <v>54</v>
      </c>
      <c r="D349" s="282">
        <v>53020</v>
      </c>
      <c r="E349" s="110" t="s">
        <v>926</v>
      </c>
      <c r="F349" s="283" t="s">
        <v>930</v>
      </c>
      <c r="G349" s="284" t="s">
        <v>1616</v>
      </c>
      <c r="H349" s="192">
        <v>10663118.84</v>
      </c>
      <c r="I349" s="171">
        <v>4466751.57</v>
      </c>
      <c r="J349" s="171">
        <v>0</v>
      </c>
      <c r="K349" s="171">
        <v>0</v>
      </c>
      <c r="L349" s="171">
        <v>1055293.98</v>
      </c>
      <c r="M349" s="171">
        <v>41849.75</v>
      </c>
      <c r="N349" s="171">
        <v>5400925.6699999999</v>
      </c>
      <c r="O349" s="171">
        <v>0</v>
      </c>
      <c r="P349" s="171">
        <v>0</v>
      </c>
      <c r="Q349" s="171">
        <v>3768666.65</v>
      </c>
      <c r="R349" s="171">
        <v>0</v>
      </c>
      <c r="S349" s="171">
        <v>885935.7</v>
      </c>
      <c r="T349" s="171">
        <v>0</v>
      </c>
      <c r="U349" s="171">
        <v>747352.13</v>
      </c>
      <c r="V349" s="171">
        <v>511500.01</v>
      </c>
      <c r="W349" s="171">
        <v>1946.9499000000001</v>
      </c>
      <c r="X349" s="171">
        <v>0</v>
      </c>
      <c r="Y349" s="171">
        <v>0</v>
      </c>
      <c r="Z349" s="171">
        <v>0</v>
      </c>
      <c r="AA349" s="171">
        <v>454457.9</v>
      </c>
      <c r="AB349" s="171">
        <v>18704.009999999998</v>
      </c>
      <c r="AC349" s="171">
        <v>5545553.8700000001</v>
      </c>
      <c r="AD349" s="171">
        <v>0</v>
      </c>
      <c r="AE349" s="171">
        <v>0</v>
      </c>
      <c r="AF349" s="171">
        <v>0</v>
      </c>
      <c r="AG349" s="171">
        <v>0</v>
      </c>
      <c r="AH349" s="171">
        <v>106389.6</v>
      </c>
      <c r="AI349" s="171">
        <v>9460142.9600000009</v>
      </c>
      <c r="AJ349" s="171">
        <v>0</v>
      </c>
      <c r="AK349" s="171">
        <v>0</v>
      </c>
      <c r="AL349" s="171">
        <v>0</v>
      </c>
      <c r="AM349" s="171">
        <v>0</v>
      </c>
      <c r="AN349" s="171">
        <v>56185.15</v>
      </c>
      <c r="AO349" s="171">
        <v>0</v>
      </c>
      <c r="AP349" s="171">
        <v>168333.3</v>
      </c>
      <c r="AQ349" s="171">
        <v>0</v>
      </c>
      <c r="AR349" s="171">
        <v>0</v>
      </c>
      <c r="AS349" s="171">
        <v>0</v>
      </c>
      <c r="AT349" s="171">
        <v>125044.27</v>
      </c>
      <c r="AU349" s="171">
        <v>9496765</v>
      </c>
      <c r="AV349" s="171">
        <v>81789.98</v>
      </c>
      <c r="AW349" s="171">
        <v>0</v>
      </c>
      <c r="AX349" s="171">
        <v>0</v>
      </c>
      <c r="AY349" s="171">
        <v>0</v>
      </c>
      <c r="AZ349" s="171">
        <v>0</v>
      </c>
      <c r="BA349" s="171">
        <v>19385.89</v>
      </c>
      <c r="BB349" s="171">
        <v>16978818.43</v>
      </c>
      <c r="BC349" s="171">
        <v>0</v>
      </c>
      <c r="BD349" s="171">
        <v>0</v>
      </c>
      <c r="BE349" s="171">
        <v>1604674.15</v>
      </c>
      <c r="BF349" s="171">
        <v>0</v>
      </c>
      <c r="BG349" s="171">
        <v>0</v>
      </c>
      <c r="BH349" s="171">
        <v>0</v>
      </c>
      <c r="BI349" s="171">
        <v>1447795</v>
      </c>
      <c r="BJ349" s="171">
        <v>0</v>
      </c>
      <c r="BK349" s="171">
        <v>25216.35</v>
      </c>
      <c r="BL349" s="171">
        <v>0</v>
      </c>
      <c r="BM349" s="171">
        <v>942350.11</v>
      </c>
      <c r="BN349" s="171">
        <v>0</v>
      </c>
      <c r="BO349" s="171">
        <v>0</v>
      </c>
      <c r="BP349" s="171">
        <v>0</v>
      </c>
      <c r="BQ349" s="171">
        <v>0</v>
      </c>
      <c r="BR349" s="171">
        <v>0</v>
      </c>
      <c r="BS349" s="171">
        <v>0</v>
      </c>
      <c r="BT349" s="171">
        <v>5510444.3099999996</v>
      </c>
      <c r="BU349" s="171">
        <v>313376.78999999998</v>
      </c>
      <c r="BV349" s="171">
        <v>33721.72</v>
      </c>
      <c r="BW349" s="171">
        <v>0</v>
      </c>
      <c r="BX349" s="171">
        <v>758951.46</v>
      </c>
      <c r="BY349" s="171">
        <v>0</v>
      </c>
      <c r="BZ349" s="171">
        <v>14804.86</v>
      </c>
      <c r="CA349" s="171">
        <v>366595.49</v>
      </c>
      <c r="CB349" s="171">
        <v>129139.37</v>
      </c>
      <c r="CC349" s="201">
        <f t="shared" si="52"/>
        <v>81201981.219899997</v>
      </c>
    </row>
    <row r="350" spans="1:81" s="109" customFormat="1" ht="25.5" customHeight="1">
      <c r="A350" s="136" t="s">
        <v>1463</v>
      </c>
      <c r="B350" s="280" t="s">
        <v>53</v>
      </c>
      <c r="C350" s="281" t="s">
        <v>54</v>
      </c>
      <c r="D350" s="282">
        <v>53020</v>
      </c>
      <c r="E350" s="110" t="s">
        <v>926</v>
      </c>
      <c r="F350" s="283" t="s">
        <v>931</v>
      </c>
      <c r="G350" s="284" t="s">
        <v>1617</v>
      </c>
      <c r="H350" s="192">
        <v>0</v>
      </c>
      <c r="I350" s="171">
        <v>219710.59</v>
      </c>
      <c r="J350" s="171">
        <v>0</v>
      </c>
      <c r="K350" s="171">
        <v>44343</v>
      </c>
      <c r="L350" s="171">
        <v>0</v>
      </c>
      <c r="M350" s="171">
        <v>42673.02</v>
      </c>
      <c r="N350" s="171">
        <v>0</v>
      </c>
      <c r="O350" s="171">
        <v>0</v>
      </c>
      <c r="P350" s="171">
        <v>14180</v>
      </c>
      <c r="Q350" s="171">
        <v>0</v>
      </c>
      <c r="R350" s="171">
        <v>0</v>
      </c>
      <c r="S350" s="171">
        <v>0</v>
      </c>
      <c r="T350" s="171">
        <v>0</v>
      </c>
      <c r="U350" s="171">
        <v>21788.1</v>
      </c>
      <c r="V350" s="171">
        <v>0</v>
      </c>
      <c r="W350" s="171">
        <v>22809.85</v>
      </c>
      <c r="X350" s="171">
        <v>0</v>
      </c>
      <c r="Y350" s="171">
        <v>384022.15</v>
      </c>
      <c r="Z350" s="171">
        <v>79822.899999999994</v>
      </c>
      <c r="AA350" s="171">
        <v>0</v>
      </c>
      <c r="AB350" s="171">
        <v>0</v>
      </c>
      <c r="AC350" s="171">
        <v>0</v>
      </c>
      <c r="AD350" s="171">
        <v>6124.48</v>
      </c>
      <c r="AE350" s="171">
        <v>0</v>
      </c>
      <c r="AF350" s="171">
        <v>0</v>
      </c>
      <c r="AG350" s="171">
        <v>0</v>
      </c>
      <c r="AH350" s="171">
        <v>0</v>
      </c>
      <c r="AI350" s="171">
        <v>0</v>
      </c>
      <c r="AJ350" s="171">
        <v>0</v>
      </c>
      <c r="AK350" s="171">
        <v>0</v>
      </c>
      <c r="AL350" s="171">
        <v>0</v>
      </c>
      <c r="AM350" s="171">
        <v>7237.8</v>
      </c>
      <c r="AN350" s="171">
        <v>0</v>
      </c>
      <c r="AO350" s="171">
        <v>0</v>
      </c>
      <c r="AP350" s="171">
        <v>0</v>
      </c>
      <c r="AQ350" s="171">
        <v>0</v>
      </c>
      <c r="AR350" s="171">
        <v>7545.21</v>
      </c>
      <c r="AS350" s="171">
        <v>0</v>
      </c>
      <c r="AT350" s="171">
        <v>26119.94</v>
      </c>
      <c r="AU350" s="171">
        <v>310095.26</v>
      </c>
      <c r="AV350" s="171">
        <v>41674.26</v>
      </c>
      <c r="AW350" s="171">
        <v>111347.95</v>
      </c>
      <c r="AX350" s="171">
        <v>0</v>
      </c>
      <c r="AY350" s="171">
        <v>0</v>
      </c>
      <c r="AZ350" s="171">
        <v>30688.93</v>
      </c>
      <c r="BA350" s="171">
        <v>0</v>
      </c>
      <c r="BB350" s="171">
        <v>0</v>
      </c>
      <c r="BC350" s="171">
        <v>0</v>
      </c>
      <c r="BD350" s="171">
        <v>0</v>
      </c>
      <c r="BE350" s="171">
        <v>0</v>
      </c>
      <c r="BF350" s="171">
        <v>0</v>
      </c>
      <c r="BG350" s="171">
        <v>0</v>
      </c>
      <c r="BH350" s="171">
        <v>0</v>
      </c>
      <c r="BI350" s="171">
        <v>0</v>
      </c>
      <c r="BJ350" s="171">
        <v>22186.82</v>
      </c>
      <c r="BK350" s="171">
        <v>0</v>
      </c>
      <c r="BL350" s="171">
        <v>23351.67</v>
      </c>
      <c r="BM350" s="171">
        <v>1116438.81</v>
      </c>
      <c r="BN350" s="171">
        <v>0</v>
      </c>
      <c r="BO350" s="171">
        <v>0</v>
      </c>
      <c r="BP350" s="171">
        <v>0</v>
      </c>
      <c r="BQ350" s="171">
        <v>0</v>
      </c>
      <c r="BR350" s="171">
        <v>0</v>
      </c>
      <c r="BS350" s="171">
        <v>0</v>
      </c>
      <c r="BT350" s="171">
        <v>53844.25</v>
      </c>
      <c r="BU350" s="171">
        <v>0</v>
      </c>
      <c r="BV350" s="171">
        <v>9344.0300000000007</v>
      </c>
      <c r="BW350" s="171">
        <v>0</v>
      </c>
      <c r="BX350" s="171">
        <v>0</v>
      </c>
      <c r="BY350" s="171">
        <v>0</v>
      </c>
      <c r="BZ350" s="171">
        <v>0</v>
      </c>
      <c r="CA350" s="171">
        <v>248096.17</v>
      </c>
      <c r="CB350" s="171">
        <v>121488.86</v>
      </c>
      <c r="CC350" s="201">
        <f t="shared" si="52"/>
        <v>2964934.0499999993</v>
      </c>
    </row>
    <row r="351" spans="1:81" s="109" customFormat="1" ht="25.5" customHeight="1">
      <c r="A351" s="136" t="s">
        <v>1463</v>
      </c>
      <c r="B351" s="280" t="s">
        <v>53</v>
      </c>
      <c r="C351" s="281" t="s">
        <v>54</v>
      </c>
      <c r="D351" s="282">
        <v>53020</v>
      </c>
      <c r="E351" s="110" t="s">
        <v>926</v>
      </c>
      <c r="F351" s="283" t="s">
        <v>932</v>
      </c>
      <c r="G351" s="284" t="s">
        <v>933</v>
      </c>
      <c r="H351" s="192">
        <v>0</v>
      </c>
      <c r="I351" s="171">
        <v>0</v>
      </c>
      <c r="J351" s="171">
        <v>0</v>
      </c>
      <c r="K351" s="171">
        <v>0</v>
      </c>
      <c r="L351" s="171">
        <v>0</v>
      </c>
      <c r="M351" s="171">
        <v>66191.78</v>
      </c>
      <c r="N351" s="171">
        <v>0</v>
      </c>
      <c r="O351" s="171">
        <v>0</v>
      </c>
      <c r="P351" s="171">
        <v>0</v>
      </c>
      <c r="Q351" s="171">
        <v>0</v>
      </c>
      <c r="R351" s="171">
        <v>0</v>
      </c>
      <c r="S351" s="171">
        <v>0</v>
      </c>
      <c r="T351" s="171">
        <v>0</v>
      </c>
      <c r="U351" s="171">
        <v>41038.89</v>
      </c>
      <c r="V351" s="171">
        <v>0</v>
      </c>
      <c r="W351" s="171">
        <v>0</v>
      </c>
      <c r="X351" s="171">
        <v>0</v>
      </c>
      <c r="Y351" s="171">
        <v>0</v>
      </c>
      <c r="Z351" s="171">
        <v>0</v>
      </c>
      <c r="AA351" s="171">
        <v>0</v>
      </c>
      <c r="AB351" s="171">
        <v>0</v>
      </c>
      <c r="AC351" s="171">
        <v>0</v>
      </c>
      <c r="AD351" s="171">
        <v>0</v>
      </c>
      <c r="AE351" s="171">
        <v>0</v>
      </c>
      <c r="AF351" s="171">
        <v>0</v>
      </c>
      <c r="AG351" s="171">
        <v>0</v>
      </c>
      <c r="AH351" s="171">
        <v>0</v>
      </c>
      <c r="AI351" s="171">
        <v>0</v>
      </c>
      <c r="AJ351" s="171">
        <v>0</v>
      </c>
      <c r="AK351" s="171">
        <v>0</v>
      </c>
      <c r="AL351" s="171">
        <v>0</v>
      </c>
      <c r="AM351" s="171">
        <v>0</v>
      </c>
      <c r="AN351" s="171">
        <v>0</v>
      </c>
      <c r="AO351" s="171">
        <v>0</v>
      </c>
      <c r="AP351" s="171">
        <v>0</v>
      </c>
      <c r="AQ351" s="171">
        <v>0</v>
      </c>
      <c r="AR351" s="171">
        <v>0</v>
      </c>
      <c r="AS351" s="171">
        <v>0</v>
      </c>
      <c r="AT351" s="171">
        <v>0</v>
      </c>
      <c r="AU351" s="171">
        <v>0</v>
      </c>
      <c r="AV351" s="171">
        <v>0</v>
      </c>
      <c r="AW351" s="171">
        <v>0</v>
      </c>
      <c r="AX351" s="171">
        <v>0</v>
      </c>
      <c r="AY351" s="171">
        <v>0</v>
      </c>
      <c r="AZ351" s="171">
        <v>0</v>
      </c>
      <c r="BA351" s="171">
        <v>0</v>
      </c>
      <c r="BB351" s="171">
        <v>0</v>
      </c>
      <c r="BC351" s="171">
        <v>53332.35</v>
      </c>
      <c r="BD351" s="171">
        <v>0</v>
      </c>
      <c r="BE351" s="171">
        <v>0</v>
      </c>
      <c r="BF351" s="171">
        <v>0</v>
      </c>
      <c r="BG351" s="171">
        <v>0</v>
      </c>
      <c r="BH351" s="171">
        <v>0</v>
      </c>
      <c r="BI351" s="171">
        <v>0</v>
      </c>
      <c r="BJ351" s="171">
        <v>0</v>
      </c>
      <c r="BK351" s="171">
        <v>0</v>
      </c>
      <c r="BL351" s="171">
        <v>55555.55</v>
      </c>
      <c r="BM351" s="171">
        <v>0</v>
      </c>
      <c r="BN351" s="171">
        <v>0</v>
      </c>
      <c r="BO351" s="171">
        <v>0</v>
      </c>
      <c r="BP351" s="171">
        <v>0</v>
      </c>
      <c r="BQ351" s="171">
        <v>0</v>
      </c>
      <c r="BR351" s="171">
        <v>0</v>
      </c>
      <c r="BS351" s="171">
        <v>0</v>
      </c>
      <c r="BT351" s="171">
        <v>0</v>
      </c>
      <c r="BU351" s="171">
        <v>0</v>
      </c>
      <c r="BV351" s="171">
        <v>49643.82</v>
      </c>
      <c r="BW351" s="171">
        <v>0</v>
      </c>
      <c r="BX351" s="171">
        <v>0</v>
      </c>
      <c r="BY351" s="171">
        <v>22082.400000000001</v>
      </c>
      <c r="BZ351" s="171">
        <v>0</v>
      </c>
      <c r="CA351" s="171">
        <v>0</v>
      </c>
      <c r="CB351" s="171">
        <v>0</v>
      </c>
      <c r="CC351" s="201">
        <f t="shared" si="52"/>
        <v>287844.79000000004</v>
      </c>
    </row>
    <row r="352" spans="1:81" s="109" customFormat="1" ht="25.5" customHeight="1">
      <c r="A352" s="136" t="s">
        <v>1463</v>
      </c>
      <c r="B352" s="280" t="s">
        <v>53</v>
      </c>
      <c r="C352" s="281" t="s">
        <v>54</v>
      </c>
      <c r="D352" s="282">
        <v>53020</v>
      </c>
      <c r="E352" s="110" t="s">
        <v>926</v>
      </c>
      <c r="F352" s="283" t="s">
        <v>934</v>
      </c>
      <c r="G352" s="284" t="s">
        <v>1618</v>
      </c>
      <c r="H352" s="192">
        <v>0</v>
      </c>
      <c r="I352" s="171">
        <v>5665.48</v>
      </c>
      <c r="J352" s="171">
        <v>0</v>
      </c>
      <c r="K352" s="171">
        <v>0</v>
      </c>
      <c r="L352" s="171">
        <v>0</v>
      </c>
      <c r="M352" s="171">
        <v>24762.35</v>
      </c>
      <c r="N352" s="171">
        <v>0</v>
      </c>
      <c r="O352" s="171">
        <v>0</v>
      </c>
      <c r="P352" s="171">
        <v>0</v>
      </c>
      <c r="Q352" s="171">
        <v>0</v>
      </c>
      <c r="R352" s="171">
        <v>0</v>
      </c>
      <c r="S352" s="171">
        <v>0</v>
      </c>
      <c r="T352" s="171">
        <v>0</v>
      </c>
      <c r="U352" s="171">
        <v>46065.74</v>
      </c>
      <c r="V352" s="171">
        <v>0</v>
      </c>
      <c r="W352" s="171">
        <v>0</v>
      </c>
      <c r="X352" s="171">
        <v>0</v>
      </c>
      <c r="Y352" s="171">
        <v>0</v>
      </c>
      <c r="Z352" s="171">
        <v>0</v>
      </c>
      <c r="AA352" s="171">
        <v>0</v>
      </c>
      <c r="AB352" s="171">
        <v>0</v>
      </c>
      <c r="AC352" s="171">
        <v>0</v>
      </c>
      <c r="AD352" s="171">
        <v>0</v>
      </c>
      <c r="AE352" s="171">
        <v>0</v>
      </c>
      <c r="AF352" s="171">
        <v>0</v>
      </c>
      <c r="AG352" s="171">
        <v>0</v>
      </c>
      <c r="AH352" s="171">
        <v>0</v>
      </c>
      <c r="AI352" s="171">
        <v>0</v>
      </c>
      <c r="AJ352" s="171">
        <v>0</v>
      </c>
      <c r="AK352" s="171">
        <v>0</v>
      </c>
      <c r="AL352" s="171">
        <v>0</v>
      </c>
      <c r="AM352" s="171">
        <v>0</v>
      </c>
      <c r="AN352" s="171">
        <v>0</v>
      </c>
      <c r="AO352" s="171">
        <v>0</v>
      </c>
      <c r="AP352" s="171">
        <v>0</v>
      </c>
      <c r="AQ352" s="171">
        <v>0</v>
      </c>
      <c r="AR352" s="171">
        <v>0</v>
      </c>
      <c r="AS352" s="171">
        <v>0</v>
      </c>
      <c r="AT352" s="171">
        <v>0</v>
      </c>
      <c r="AU352" s="171">
        <v>0</v>
      </c>
      <c r="AV352" s="171">
        <v>2744.45</v>
      </c>
      <c r="AW352" s="171">
        <v>0</v>
      </c>
      <c r="AX352" s="171">
        <v>0</v>
      </c>
      <c r="AY352" s="171">
        <v>0</v>
      </c>
      <c r="AZ352" s="171">
        <v>0</v>
      </c>
      <c r="BA352" s="171">
        <v>0</v>
      </c>
      <c r="BB352" s="171">
        <v>0</v>
      </c>
      <c r="BC352" s="171">
        <v>0</v>
      </c>
      <c r="BD352" s="171">
        <v>0</v>
      </c>
      <c r="BE352" s="171">
        <v>0</v>
      </c>
      <c r="BF352" s="171">
        <v>0</v>
      </c>
      <c r="BG352" s="171">
        <v>0</v>
      </c>
      <c r="BH352" s="171">
        <v>0</v>
      </c>
      <c r="BI352" s="171">
        <v>0</v>
      </c>
      <c r="BJ352" s="171">
        <v>0</v>
      </c>
      <c r="BK352" s="171">
        <v>0</v>
      </c>
      <c r="BL352" s="171">
        <v>35388.9</v>
      </c>
      <c r="BM352" s="171">
        <v>0</v>
      </c>
      <c r="BN352" s="171">
        <v>0</v>
      </c>
      <c r="BO352" s="171">
        <v>0</v>
      </c>
      <c r="BP352" s="171">
        <v>0</v>
      </c>
      <c r="BQ352" s="171">
        <v>0</v>
      </c>
      <c r="BR352" s="171">
        <v>0</v>
      </c>
      <c r="BS352" s="171">
        <v>0</v>
      </c>
      <c r="BT352" s="171">
        <v>0</v>
      </c>
      <c r="BU352" s="171">
        <v>0</v>
      </c>
      <c r="BV352" s="171">
        <v>156668.04999999999</v>
      </c>
      <c r="BW352" s="171">
        <v>0</v>
      </c>
      <c r="BX352" s="171">
        <v>0</v>
      </c>
      <c r="BY352" s="171">
        <v>0</v>
      </c>
      <c r="BZ352" s="171">
        <v>0</v>
      </c>
      <c r="CA352" s="171">
        <v>0</v>
      </c>
      <c r="CB352" s="171">
        <v>0</v>
      </c>
      <c r="CC352" s="201">
        <f t="shared" si="52"/>
        <v>271294.96999999997</v>
      </c>
    </row>
    <row r="353" spans="1:81" s="109" customFormat="1" ht="25.5" customHeight="1">
      <c r="A353" s="136" t="s">
        <v>1463</v>
      </c>
      <c r="B353" s="280" t="s">
        <v>53</v>
      </c>
      <c r="C353" s="281" t="s">
        <v>54</v>
      </c>
      <c r="D353" s="282">
        <v>53020</v>
      </c>
      <c r="E353" s="110" t="s">
        <v>926</v>
      </c>
      <c r="F353" s="283" t="s">
        <v>935</v>
      </c>
      <c r="G353" s="284" t="s">
        <v>1619</v>
      </c>
      <c r="H353" s="192">
        <v>0</v>
      </c>
      <c r="I353" s="171">
        <v>0</v>
      </c>
      <c r="J353" s="171">
        <v>0</v>
      </c>
      <c r="K353" s="171">
        <v>0</v>
      </c>
      <c r="L353" s="171">
        <v>0</v>
      </c>
      <c r="M353" s="171">
        <v>0</v>
      </c>
      <c r="N353" s="171">
        <v>0</v>
      </c>
      <c r="O353" s="171">
        <v>0</v>
      </c>
      <c r="P353" s="171">
        <v>0</v>
      </c>
      <c r="Q353" s="171">
        <v>0</v>
      </c>
      <c r="R353" s="171">
        <v>0</v>
      </c>
      <c r="S353" s="171">
        <v>0</v>
      </c>
      <c r="T353" s="171">
        <v>0</v>
      </c>
      <c r="U353" s="171">
        <v>0</v>
      </c>
      <c r="V353" s="171">
        <v>0</v>
      </c>
      <c r="W353" s="171">
        <v>0</v>
      </c>
      <c r="X353" s="171">
        <v>0</v>
      </c>
      <c r="Y353" s="171">
        <v>0</v>
      </c>
      <c r="Z353" s="171">
        <v>0</v>
      </c>
      <c r="AA353" s="171">
        <v>0</v>
      </c>
      <c r="AB353" s="171">
        <v>0</v>
      </c>
      <c r="AC353" s="171">
        <v>0</v>
      </c>
      <c r="AD353" s="171">
        <v>0</v>
      </c>
      <c r="AE353" s="171">
        <v>0</v>
      </c>
      <c r="AF353" s="171">
        <v>0</v>
      </c>
      <c r="AG353" s="171">
        <v>0</v>
      </c>
      <c r="AH353" s="171">
        <v>0</v>
      </c>
      <c r="AI353" s="171">
        <v>0</v>
      </c>
      <c r="AJ353" s="171">
        <v>0</v>
      </c>
      <c r="AK353" s="171">
        <v>0</v>
      </c>
      <c r="AL353" s="171">
        <v>0</v>
      </c>
      <c r="AM353" s="171">
        <v>0</v>
      </c>
      <c r="AN353" s="171">
        <v>0</v>
      </c>
      <c r="AO353" s="171">
        <v>0</v>
      </c>
      <c r="AP353" s="171">
        <v>0</v>
      </c>
      <c r="AQ353" s="171">
        <v>0</v>
      </c>
      <c r="AR353" s="171">
        <v>0</v>
      </c>
      <c r="AS353" s="171">
        <v>0</v>
      </c>
      <c r="AT353" s="171">
        <v>0</v>
      </c>
      <c r="AU353" s="171">
        <v>0</v>
      </c>
      <c r="AV353" s="171">
        <v>0</v>
      </c>
      <c r="AW353" s="171">
        <v>0</v>
      </c>
      <c r="AX353" s="171">
        <v>0</v>
      </c>
      <c r="AY353" s="171">
        <v>0</v>
      </c>
      <c r="AZ353" s="171">
        <v>0</v>
      </c>
      <c r="BA353" s="171">
        <v>0</v>
      </c>
      <c r="BB353" s="171">
        <v>0</v>
      </c>
      <c r="BC353" s="171">
        <v>0</v>
      </c>
      <c r="BD353" s="171">
        <v>0</v>
      </c>
      <c r="BE353" s="171">
        <v>0</v>
      </c>
      <c r="BF353" s="171">
        <v>0</v>
      </c>
      <c r="BG353" s="171">
        <v>0</v>
      </c>
      <c r="BH353" s="171">
        <v>0</v>
      </c>
      <c r="BI353" s="171">
        <v>0</v>
      </c>
      <c r="BJ353" s="171">
        <v>0</v>
      </c>
      <c r="BK353" s="171">
        <v>0</v>
      </c>
      <c r="BL353" s="171">
        <v>33597.199999999997</v>
      </c>
      <c r="BM353" s="171">
        <v>0</v>
      </c>
      <c r="BN353" s="171">
        <v>0</v>
      </c>
      <c r="BO353" s="171">
        <v>0</v>
      </c>
      <c r="BP353" s="171">
        <v>0</v>
      </c>
      <c r="BQ353" s="171">
        <v>0</v>
      </c>
      <c r="BR353" s="171">
        <v>0</v>
      </c>
      <c r="BS353" s="171">
        <v>0</v>
      </c>
      <c r="BT353" s="171">
        <v>0</v>
      </c>
      <c r="BU353" s="171">
        <v>0</v>
      </c>
      <c r="BV353" s="171">
        <v>0</v>
      </c>
      <c r="BW353" s="171">
        <v>0</v>
      </c>
      <c r="BX353" s="171">
        <v>0</v>
      </c>
      <c r="BY353" s="171">
        <v>0</v>
      </c>
      <c r="BZ353" s="171">
        <v>0</v>
      </c>
      <c r="CA353" s="171">
        <v>0</v>
      </c>
      <c r="CB353" s="171">
        <v>0</v>
      </c>
      <c r="CC353" s="201">
        <f t="shared" si="52"/>
        <v>33597.199999999997</v>
      </c>
    </row>
    <row r="354" spans="1:81" s="109" customFormat="1" ht="25.5" customHeight="1">
      <c r="A354" s="136" t="s">
        <v>1463</v>
      </c>
      <c r="B354" s="280" t="s">
        <v>53</v>
      </c>
      <c r="C354" s="281" t="s">
        <v>54</v>
      </c>
      <c r="D354" s="282">
        <v>53020</v>
      </c>
      <c r="E354" s="110" t="s">
        <v>926</v>
      </c>
      <c r="F354" s="283" t="s">
        <v>936</v>
      </c>
      <c r="G354" s="284" t="s">
        <v>937</v>
      </c>
      <c r="H354" s="192">
        <v>0</v>
      </c>
      <c r="I354" s="192">
        <v>0</v>
      </c>
      <c r="J354" s="192">
        <v>0</v>
      </c>
      <c r="K354" s="192">
        <v>0</v>
      </c>
      <c r="L354" s="192">
        <v>0</v>
      </c>
      <c r="M354" s="192">
        <v>0</v>
      </c>
      <c r="N354" s="192">
        <v>0</v>
      </c>
      <c r="O354" s="192">
        <v>0</v>
      </c>
      <c r="P354" s="192">
        <v>0</v>
      </c>
      <c r="Q354" s="192">
        <v>0</v>
      </c>
      <c r="R354" s="192">
        <v>0</v>
      </c>
      <c r="S354" s="192">
        <v>0</v>
      </c>
      <c r="T354" s="192">
        <v>0</v>
      </c>
      <c r="U354" s="192">
        <v>0</v>
      </c>
      <c r="V354" s="192">
        <v>0</v>
      </c>
      <c r="W354" s="192">
        <v>0</v>
      </c>
      <c r="X354" s="192">
        <v>0</v>
      </c>
      <c r="Y354" s="192">
        <v>0</v>
      </c>
      <c r="Z354" s="192">
        <v>0</v>
      </c>
      <c r="AA354" s="192">
        <v>0</v>
      </c>
      <c r="AB354" s="192">
        <v>0</v>
      </c>
      <c r="AC354" s="192">
        <v>0</v>
      </c>
      <c r="AD354" s="192">
        <v>0</v>
      </c>
      <c r="AE354" s="192">
        <v>0</v>
      </c>
      <c r="AF354" s="192">
        <v>0</v>
      </c>
      <c r="AG354" s="192">
        <v>0</v>
      </c>
      <c r="AH354" s="192">
        <v>0</v>
      </c>
      <c r="AI354" s="192">
        <v>0</v>
      </c>
      <c r="AJ354" s="192">
        <v>0</v>
      </c>
      <c r="AK354" s="192">
        <v>0</v>
      </c>
      <c r="AL354" s="192">
        <v>0</v>
      </c>
      <c r="AM354" s="192">
        <v>0</v>
      </c>
      <c r="AN354" s="192">
        <v>0</v>
      </c>
      <c r="AO354" s="192">
        <v>0</v>
      </c>
      <c r="AP354" s="192">
        <v>0</v>
      </c>
      <c r="AQ354" s="192">
        <v>0</v>
      </c>
      <c r="AR354" s="192">
        <v>0</v>
      </c>
      <c r="AS354" s="192">
        <v>0</v>
      </c>
      <c r="AT354" s="192">
        <v>0</v>
      </c>
      <c r="AU354" s="192">
        <v>0</v>
      </c>
      <c r="AV354" s="192">
        <v>0</v>
      </c>
      <c r="AW354" s="192">
        <v>0</v>
      </c>
      <c r="AX354" s="192">
        <v>0</v>
      </c>
      <c r="AY354" s="192">
        <v>0</v>
      </c>
      <c r="AZ354" s="192">
        <v>0</v>
      </c>
      <c r="BA354" s="192">
        <v>0</v>
      </c>
      <c r="BB354" s="192">
        <v>0</v>
      </c>
      <c r="BC354" s="192">
        <v>0</v>
      </c>
      <c r="BD354" s="192">
        <v>0</v>
      </c>
      <c r="BE354" s="192">
        <v>0</v>
      </c>
      <c r="BF354" s="192">
        <v>0</v>
      </c>
      <c r="BG354" s="192">
        <v>0</v>
      </c>
      <c r="BH354" s="192">
        <v>0</v>
      </c>
      <c r="BI354" s="192">
        <v>0</v>
      </c>
      <c r="BJ354" s="192">
        <v>0</v>
      </c>
      <c r="BK354" s="192">
        <v>0</v>
      </c>
      <c r="BL354" s="192">
        <v>0</v>
      </c>
      <c r="BM354" s="192">
        <v>0</v>
      </c>
      <c r="BN354" s="192">
        <v>0</v>
      </c>
      <c r="BO354" s="192">
        <v>0</v>
      </c>
      <c r="BP354" s="192">
        <v>0</v>
      </c>
      <c r="BQ354" s="192">
        <v>0</v>
      </c>
      <c r="BR354" s="192">
        <v>0</v>
      </c>
      <c r="BS354" s="192">
        <v>0</v>
      </c>
      <c r="BT354" s="192">
        <v>0</v>
      </c>
      <c r="BU354" s="192">
        <v>0</v>
      </c>
      <c r="BV354" s="192">
        <v>0</v>
      </c>
      <c r="BW354" s="192">
        <v>0</v>
      </c>
      <c r="BX354" s="192">
        <v>0</v>
      </c>
      <c r="BY354" s="192">
        <v>0</v>
      </c>
      <c r="BZ354" s="192">
        <v>0</v>
      </c>
      <c r="CA354" s="192">
        <v>0</v>
      </c>
      <c r="CB354" s="192">
        <v>0</v>
      </c>
      <c r="CC354" s="201">
        <f t="shared" si="52"/>
        <v>0</v>
      </c>
    </row>
    <row r="355" spans="1:81" s="109" customFormat="1" ht="25.5" customHeight="1">
      <c r="A355" s="136" t="s">
        <v>1463</v>
      </c>
      <c r="B355" s="280" t="s">
        <v>53</v>
      </c>
      <c r="C355" s="281" t="s">
        <v>54</v>
      </c>
      <c r="D355" s="282">
        <v>53020</v>
      </c>
      <c r="E355" s="110" t="s">
        <v>926</v>
      </c>
      <c r="F355" s="283" t="s">
        <v>938</v>
      </c>
      <c r="G355" s="284" t="s">
        <v>939</v>
      </c>
      <c r="H355" s="192">
        <v>0</v>
      </c>
      <c r="I355" s="171">
        <v>0</v>
      </c>
      <c r="J355" s="171">
        <v>0</v>
      </c>
      <c r="K355" s="171">
        <v>0</v>
      </c>
      <c r="L355" s="171">
        <v>0</v>
      </c>
      <c r="M355" s="171">
        <v>41187.83</v>
      </c>
      <c r="N355" s="171">
        <v>0</v>
      </c>
      <c r="O355" s="171">
        <v>0</v>
      </c>
      <c r="P355" s="171">
        <v>0</v>
      </c>
      <c r="Q355" s="171">
        <v>0</v>
      </c>
      <c r="R355" s="171">
        <v>0</v>
      </c>
      <c r="S355" s="171">
        <v>0</v>
      </c>
      <c r="T355" s="171">
        <v>0</v>
      </c>
      <c r="U355" s="171">
        <v>0</v>
      </c>
      <c r="V355" s="171">
        <v>0</v>
      </c>
      <c r="W355" s="171">
        <v>0</v>
      </c>
      <c r="X355" s="171">
        <v>0</v>
      </c>
      <c r="Y355" s="171">
        <v>0</v>
      </c>
      <c r="Z355" s="171">
        <v>0</v>
      </c>
      <c r="AA355" s="171">
        <v>0</v>
      </c>
      <c r="AB355" s="171">
        <v>0</v>
      </c>
      <c r="AC355" s="171">
        <v>0</v>
      </c>
      <c r="AD355" s="171">
        <v>0</v>
      </c>
      <c r="AE355" s="171">
        <v>0</v>
      </c>
      <c r="AF355" s="171">
        <v>0</v>
      </c>
      <c r="AG355" s="171">
        <v>0</v>
      </c>
      <c r="AH355" s="171">
        <v>0</v>
      </c>
      <c r="AI355" s="171">
        <v>0</v>
      </c>
      <c r="AJ355" s="171">
        <v>0</v>
      </c>
      <c r="AK355" s="171">
        <v>0</v>
      </c>
      <c r="AL355" s="171">
        <v>0</v>
      </c>
      <c r="AM355" s="171">
        <v>0</v>
      </c>
      <c r="AN355" s="171">
        <v>0</v>
      </c>
      <c r="AO355" s="171">
        <v>0</v>
      </c>
      <c r="AP355" s="171">
        <v>0</v>
      </c>
      <c r="AQ355" s="171">
        <v>0</v>
      </c>
      <c r="AR355" s="171">
        <v>0</v>
      </c>
      <c r="AS355" s="171">
        <v>0</v>
      </c>
      <c r="AT355" s="171">
        <v>0</v>
      </c>
      <c r="AU355" s="171">
        <v>0</v>
      </c>
      <c r="AV355" s="171">
        <v>0</v>
      </c>
      <c r="AW355" s="171">
        <v>0</v>
      </c>
      <c r="AX355" s="171">
        <v>0</v>
      </c>
      <c r="AY355" s="171">
        <v>0</v>
      </c>
      <c r="AZ355" s="171">
        <v>0</v>
      </c>
      <c r="BA355" s="171">
        <v>0</v>
      </c>
      <c r="BB355" s="171">
        <v>0</v>
      </c>
      <c r="BC355" s="171">
        <v>197624.98</v>
      </c>
      <c r="BD355" s="171">
        <v>0</v>
      </c>
      <c r="BE355" s="171">
        <v>0</v>
      </c>
      <c r="BF355" s="171">
        <v>0</v>
      </c>
      <c r="BG355" s="171">
        <v>0</v>
      </c>
      <c r="BH355" s="171">
        <v>0</v>
      </c>
      <c r="BI355" s="171">
        <v>0</v>
      </c>
      <c r="BJ355" s="171">
        <v>0</v>
      </c>
      <c r="BK355" s="171">
        <v>0</v>
      </c>
      <c r="BL355" s="171">
        <v>108272.2</v>
      </c>
      <c r="BM355" s="171">
        <v>0</v>
      </c>
      <c r="BN355" s="171">
        <v>0</v>
      </c>
      <c r="BO355" s="171">
        <v>0</v>
      </c>
      <c r="BP355" s="171">
        <v>0</v>
      </c>
      <c r="BQ355" s="171">
        <v>0</v>
      </c>
      <c r="BR355" s="171">
        <v>0</v>
      </c>
      <c r="BS355" s="171">
        <v>0</v>
      </c>
      <c r="BT355" s="171">
        <v>0</v>
      </c>
      <c r="BU355" s="171">
        <v>0</v>
      </c>
      <c r="BV355" s="171">
        <v>12877.56</v>
      </c>
      <c r="BW355" s="171">
        <v>0</v>
      </c>
      <c r="BX355" s="171">
        <v>0</v>
      </c>
      <c r="BY355" s="171">
        <v>0</v>
      </c>
      <c r="BZ355" s="171">
        <v>0</v>
      </c>
      <c r="CA355" s="171">
        <v>0</v>
      </c>
      <c r="CB355" s="171">
        <v>0</v>
      </c>
      <c r="CC355" s="201">
        <f t="shared" si="52"/>
        <v>359962.57</v>
      </c>
    </row>
    <row r="356" spans="1:81" s="109" customFormat="1" ht="25.5" customHeight="1">
      <c r="A356" s="136" t="s">
        <v>1463</v>
      </c>
      <c r="B356" s="280" t="s">
        <v>53</v>
      </c>
      <c r="C356" s="281" t="s">
        <v>54</v>
      </c>
      <c r="D356" s="282">
        <v>53030</v>
      </c>
      <c r="E356" s="110" t="s">
        <v>940</v>
      </c>
      <c r="F356" s="283" t="s">
        <v>941</v>
      </c>
      <c r="G356" s="284" t="s">
        <v>942</v>
      </c>
      <c r="H356" s="192">
        <v>1673121.32</v>
      </c>
      <c r="I356" s="171">
        <v>0</v>
      </c>
      <c r="J356" s="171">
        <v>0</v>
      </c>
      <c r="K356" s="171">
        <v>0</v>
      </c>
      <c r="L356" s="171">
        <v>0</v>
      </c>
      <c r="M356" s="171">
        <v>0</v>
      </c>
      <c r="N356" s="171">
        <v>0</v>
      </c>
      <c r="O356" s="171">
        <v>0</v>
      </c>
      <c r="P356" s="171">
        <v>10226.4</v>
      </c>
      <c r="Q356" s="171">
        <v>0</v>
      </c>
      <c r="R356" s="171">
        <v>0</v>
      </c>
      <c r="S356" s="171">
        <v>0</v>
      </c>
      <c r="T356" s="171">
        <v>0</v>
      </c>
      <c r="U356" s="171">
        <v>0</v>
      </c>
      <c r="V356" s="171">
        <v>0</v>
      </c>
      <c r="W356" s="171">
        <v>5674.26</v>
      </c>
      <c r="X356" s="171">
        <v>16485.7</v>
      </c>
      <c r="Y356" s="171">
        <v>8200.77</v>
      </c>
      <c r="Z356" s="171">
        <v>1698021.08</v>
      </c>
      <c r="AA356" s="171">
        <v>50438.18</v>
      </c>
      <c r="AB356" s="171">
        <v>0</v>
      </c>
      <c r="AC356" s="171">
        <v>0</v>
      </c>
      <c r="AD356" s="171">
        <v>48491.519999999997</v>
      </c>
      <c r="AE356" s="171">
        <v>0</v>
      </c>
      <c r="AF356" s="171">
        <v>0</v>
      </c>
      <c r="AG356" s="171">
        <v>0</v>
      </c>
      <c r="AH356" s="171">
        <v>0</v>
      </c>
      <c r="AI356" s="171">
        <v>25571.64</v>
      </c>
      <c r="AJ356" s="171">
        <v>1309.4000000000001</v>
      </c>
      <c r="AK356" s="171">
        <v>0</v>
      </c>
      <c r="AL356" s="171">
        <v>0</v>
      </c>
      <c r="AM356" s="171">
        <v>0</v>
      </c>
      <c r="AN356" s="171">
        <v>0</v>
      </c>
      <c r="AO356" s="171">
        <v>0</v>
      </c>
      <c r="AP356" s="171">
        <v>0</v>
      </c>
      <c r="AQ356" s="171">
        <v>0</v>
      </c>
      <c r="AR356" s="171">
        <v>0</v>
      </c>
      <c r="AS356" s="171">
        <v>0</v>
      </c>
      <c r="AT356" s="171">
        <v>120913.64</v>
      </c>
      <c r="AU356" s="171">
        <v>769800.46</v>
      </c>
      <c r="AV356" s="171">
        <v>0</v>
      </c>
      <c r="AW356" s="171">
        <v>0</v>
      </c>
      <c r="AX356" s="171">
        <v>0</v>
      </c>
      <c r="AY356" s="171">
        <v>0</v>
      </c>
      <c r="AZ356" s="171">
        <v>0</v>
      </c>
      <c r="BA356" s="171">
        <v>0</v>
      </c>
      <c r="BB356" s="171">
        <v>1240703.02</v>
      </c>
      <c r="BC356" s="171">
        <v>0</v>
      </c>
      <c r="BD356" s="171">
        <v>0</v>
      </c>
      <c r="BE356" s="171">
        <v>0</v>
      </c>
      <c r="BF356" s="171">
        <v>0</v>
      </c>
      <c r="BG356" s="171">
        <v>0</v>
      </c>
      <c r="BH356" s="171">
        <v>0</v>
      </c>
      <c r="BI356" s="171">
        <v>0</v>
      </c>
      <c r="BJ356" s="171">
        <v>11184.72</v>
      </c>
      <c r="BK356" s="171">
        <v>0</v>
      </c>
      <c r="BL356" s="171">
        <v>0</v>
      </c>
      <c r="BM356" s="171">
        <v>1490902.17</v>
      </c>
      <c r="BN356" s="171">
        <v>0</v>
      </c>
      <c r="BO356" s="171">
        <v>21228.22</v>
      </c>
      <c r="BP356" s="171">
        <v>14429.1</v>
      </c>
      <c r="BQ356" s="171">
        <v>40140.089999999997</v>
      </c>
      <c r="BR356" s="171">
        <v>0</v>
      </c>
      <c r="BS356" s="171">
        <v>0</v>
      </c>
      <c r="BT356" s="171">
        <v>0</v>
      </c>
      <c r="BU356" s="171">
        <v>0</v>
      </c>
      <c r="BV356" s="171">
        <v>0</v>
      </c>
      <c r="BW356" s="171">
        <v>0</v>
      </c>
      <c r="BX356" s="171">
        <v>0</v>
      </c>
      <c r="BY356" s="171">
        <v>0</v>
      </c>
      <c r="BZ356" s="171">
        <v>0</v>
      </c>
      <c r="CA356" s="171">
        <v>0</v>
      </c>
      <c r="CB356" s="171">
        <v>0</v>
      </c>
      <c r="CC356" s="201">
        <f t="shared" si="52"/>
        <v>7246841.6899999995</v>
      </c>
    </row>
    <row r="357" spans="1:81" s="109" customFormat="1" ht="25.5" customHeight="1">
      <c r="A357" s="136" t="s">
        <v>1463</v>
      </c>
      <c r="B357" s="280" t="s">
        <v>53</v>
      </c>
      <c r="C357" s="281" t="s">
        <v>54</v>
      </c>
      <c r="D357" s="282">
        <v>53030</v>
      </c>
      <c r="E357" s="110" t="s">
        <v>940</v>
      </c>
      <c r="F357" s="283" t="s">
        <v>943</v>
      </c>
      <c r="G357" s="284" t="s">
        <v>944</v>
      </c>
      <c r="H357" s="192">
        <v>144496.78</v>
      </c>
      <c r="I357" s="171">
        <v>438744.32000000001</v>
      </c>
      <c r="J357" s="171">
        <v>130557.33</v>
      </c>
      <c r="K357" s="171">
        <v>0</v>
      </c>
      <c r="L357" s="171">
        <v>66726.14</v>
      </c>
      <c r="M357" s="171">
        <v>0</v>
      </c>
      <c r="N357" s="171">
        <v>124750</v>
      </c>
      <c r="O357" s="171">
        <v>0</v>
      </c>
      <c r="P357" s="171">
        <v>0</v>
      </c>
      <c r="Q357" s="171">
        <v>86333.32</v>
      </c>
      <c r="R357" s="171">
        <v>0</v>
      </c>
      <c r="S357" s="171">
        <v>0</v>
      </c>
      <c r="T357" s="171">
        <v>0</v>
      </c>
      <c r="U357" s="171">
        <v>61136.3</v>
      </c>
      <c r="V357" s="171">
        <v>0</v>
      </c>
      <c r="W357" s="171">
        <v>0</v>
      </c>
      <c r="X357" s="171">
        <v>132999</v>
      </c>
      <c r="Y357" s="171">
        <v>153041</v>
      </c>
      <c r="Z357" s="171">
        <v>374507.11</v>
      </c>
      <c r="AA357" s="171">
        <v>0</v>
      </c>
      <c r="AB357" s="171">
        <v>0</v>
      </c>
      <c r="AC357" s="171">
        <v>0</v>
      </c>
      <c r="AD357" s="171">
        <v>143210.89000000001</v>
      </c>
      <c r="AE357" s="171">
        <v>0</v>
      </c>
      <c r="AF357" s="171">
        <v>0</v>
      </c>
      <c r="AG357" s="171">
        <v>0</v>
      </c>
      <c r="AH357" s="171">
        <v>0</v>
      </c>
      <c r="AI357" s="171">
        <v>11237.43</v>
      </c>
      <c r="AJ357" s="171">
        <v>39351.1</v>
      </c>
      <c r="AK357" s="171">
        <v>0</v>
      </c>
      <c r="AL357" s="171">
        <v>33450.39</v>
      </c>
      <c r="AM357" s="171">
        <v>16790.57</v>
      </c>
      <c r="AN357" s="171">
        <v>0</v>
      </c>
      <c r="AO357" s="171">
        <v>0</v>
      </c>
      <c r="AP357" s="171">
        <v>0</v>
      </c>
      <c r="AQ357" s="171">
        <v>0</v>
      </c>
      <c r="AR357" s="171">
        <v>10396.4</v>
      </c>
      <c r="AS357" s="171">
        <v>0</v>
      </c>
      <c r="AT357" s="171">
        <v>45374.8</v>
      </c>
      <c r="AU357" s="171">
        <v>175972.75</v>
      </c>
      <c r="AV357" s="171">
        <v>0</v>
      </c>
      <c r="AW357" s="171">
        <v>161342.39000000001</v>
      </c>
      <c r="AX357" s="171">
        <v>0</v>
      </c>
      <c r="AY357" s="171">
        <v>0</v>
      </c>
      <c r="AZ357" s="171">
        <v>0</v>
      </c>
      <c r="BA357" s="171">
        <v>0</v>
      </c>
      <c r="BB357" s="171">
        <v>653438.22</v>
      </c>
      <c r="BC357" s="171">
        <v>299250</v>
      </c>
      <c r="BD357" s="171">
        <v>7025</v>
      </c>
      <c r="BE357" s="171">
        <v>166499.9</v>
      </c>
      <c r="BF357" s="171">
        <v>0</v>
      </c>
      <c r="BG357" s="171">
        <v>0</v>
      </c>
      <c r="BH357" s="171">
        <v>0</v>
      </c>
      <c r="BI357" s="171">
        <v>0</v>
      </c>
      <c r="BJ357" s="171">
        <v>0</v>
      </c>
      <c r="BK357" s="171">
        <v>23426.22</v>
      </c>
      <c r="BL357" s="171">
        <v>118928.55</v>
      </c>
      <c r="BM357" s="171">
        <v>292180.03999999998</v>
      </c>
      <c r="BN357" s="171">
        <v>0</v>
      </c>
      <c r="BO357" s="171">
        <v>374675.99</v>
      </c>
      <c r="BP357" s="171">
        <v>154528.28</v>
      </c>
      <c r="BQ357" s="171">
        <v>20187.400000000001</v>
      </c>
      <c r="BR357" s="171">
        <v>25477.3</v>
      </c>
      <c r="BS357" s="171">
        <v>155000.46</v>
      </c>
      <c r="BT357" s="171">
        <v>230829.77</v>
      </c>
      <c r="BU357" s="171">
        <v>106982.38</v>
      </c>
      <c r="BV357" s="171">
        <v>330930.61</v>
      </c>
      <c r="BW357" s="171">
        <v>0</v>
      </c>
      <c r="BX357" s="171">
        <v>0</v>
      </c>
      <c r="BY357" s="171">
        <v>167059.29999999999</v>
      </c>
      <c r="BZ357" s="171">
        <v>0</v>
      </c>
      <c r="CA357" s="171">
        <v>0</v>
      </c>
      <c r="CB357" s="171">
        <v>157951.17000000001</v>
      </c>
      <c r="CC357" s="201">
        <f t="shared" si="52"/>
        <v>5634788.6100000003</v>
      </c>
    </row>
    <row r="358" spans="1:81" s="109" customFormat="1" ht="25.5" customHeight="1">
      <c r="A358" s="136" t="s">
        <v>1463</v>
      </c>
      <c r="B358" s="280" t="s">
        <v>53</v>
      </c>
      <c r="C358" s="281" t="s">
        <v>54</v>
      </c>
      <c r="D358" s="282">
        <v>53030</v>
      </c>
      <c r="E358" s="110" t="s">
        <v>940</v>
      </c>
      <c r="F358" s="283" t="s">
        <v>945</v>
      </c>
      <c r="G358" s="284" t="s">
        <v>946</v>
      </c>
      <c r="H358" s="192">
        <v>195105.63</v>
      </c>
      <c r="I358" s="171">
        <v>0</v>
      </c>
      <c r="J358" s="171">
        <v>0</v>
      </c>
      <c r="K358" s="171">
        <v>0</v>
      </c>
      <c r="L358" s="171">
        <v>0</v>
      </c>
      <c r="M358" s="171">
        <v>0</v>
      </c>
      <c r="N358" s="171">
        <v>0</v>
      </c>
      <c r="O358" s="171">
        <v>0</v>
      </c>
      <c r="P358" s="171">
        <v>0</v>
      </c>
      <c r="Q358" s="171">
        <v>0</v>
      </c>
      <c r="R358" s="171">
        <v>41333.35</v>
      </c>
      <c r="S358" s="171">
        <v>50857.34</v>
      </c>
      <c r="T358" s="171">
        <v>0</v>
      </c>
      <c r="U358" s="171">
        <v>0</v>
      </c>
      <c r="V358" s="171">
        <v>0</v>
      </c>
      <c r="W358" s="171">
        <v>0</v>
      </c>
      <c r="X358" s="171">
        <v>0</v>
      </c>
      <c r="Y358" s="171">
        <v>0</v>
      </c>
      <c r="Z358" s="171">
        <v>709033.5</v>
      </c>
      <c r="AA358" s="171">
        <v>0</v>
      </c>
      <c r="AB358" s="171">
        <v>0</v>
      </c>
      <c r="AC358" s="171">
        <v>0</v>
      </c>
      <c r="AD358" s="171">
        <v>5046.96</v>
      </c>
      <c r="AE358" s="171">
        <v>0</v>
      </c>
      <c r="AF358" s="171">
        <v>0</v>
      </c>
      <c r="AG358" s="171">
        <v>0</v>
      </c>
      <c r="AH358" s="171">
        <v>0</v>
      </c>
      <c r="AI358" s="171">
        <v>5098.87</v>
      </c>
      <c r="AJ358" s="171">
        <v>222282.4</v>
      </c>
      <c r="AK358" s="171">
        <v>0</v>
      </c>
      <c r="AL358" s="171">
        <v>40187.43</v>
      </c>
      <c r="AM358" s="171">
        <v>0</v>
      </c>
      <c r="AN358" s="171">
        <v>89582.15</v>
      </c>
      <c r="AO358" s="171">
        <v>0</v>
      </c>
      <c r="AP358" s="171">
        <v>29761.63</v>
      </c>
      <c r="AQ358" s="171">
        <v>0</v>
      </c>
      <c r="AR358" s="171">
        <v>10942.6</v>
      </c>
      <c r="AS358" s="171">
        <v>0</v>
      </c>
      <c r="AT358" s="171">
        <v>84986.04</v>
      </c>
      <c r="AU358" s="171">
        <v>269516.19</v>
      </c>
      <c r="AV358" s="171">
        <v>0</v>
      </c>
      <c r="AW358" s="171">
        <v>0</v>
      </c>
      <c r="AX358" s="171">
        <v>0</v>
      </c>
      <c r="AY358" s="171">
        <v>0</v>
      </c>
      <c r="AZ358" s="171">
        <v>0</v>
      </c>
      <c r="BA358" s="171">
        <v>0</v>
      </c>
      <c r="BB358" s="171">
        <v>553507.55000000005</v>
      </c>
      <c r="BC358" s="171">
        <v>0</v>
      </c>
      <c r="BD358" s="171">
        <v>0</v>
      </c>
      <c r="BE358" s="171">
        <v>0</v>
      </c>
      <c r="BF358" s="171">
        <v>0</v>
      </c>
      <c r="BG358" s="171">
        <v>0</v>
      </c>
      <c r="BH358" s="171">
        <v>0</v>
      </c>
      <c r="BI358" s="171">
        <v>0</v>
      </c>
      <c r="BJ358" s="171">
        <v>2023.9</v>
      </c>
      <c r="BK358" s="171">
        <v>45932</v>
      </c>
      <c r="BL358" s="171">
        <v>0</v>
      </c>
      <c r="BM358" s="171">
        <v>9696.32</v>
      </c>
      <c r="BN358" s="171">
        <v>0</v>
      </c>
      <c r="BO358" s="171">
        <v>89950.74</v>
      </c>
      <c r="BP358" s="171">
        <v>0</v>
      </c>
      <c r="BQ358" s="171">
        <v>0</v>
      </c>
      <c r="BR358" s="171">
        <v>56203.45</v>
      </c>
      <c r="BS358" s="171">
        <v>0</v>
      </c>
      <c r="BT358" s="171">
        <v>19108.59</v>
      </c>
      <c r="BU358" s="171">
        <v>0</v>
      </c>
      <c r="BV358" s="171">
        <v>0</v>
      </c>
      <c r="BW358" s="171">
        <v>0</v>
      </c>
      <c r="BX358" s="171">
        <v>0</v>
      </c>
      <c r="BY358" s="171">
        <v>319305.34999999998</v>
      </c>
      <c r="BZ358" s="171">
        <v>0</v>
      </c>
      <c r="CA358" s="171">
        <v>0</v>
      </c>
      <c r="CB358" s="171">
        <v>0</v>
      </c>
      <c r="CC358" s="201">
        <f t="shared" si="52"/>
        <v>2849461.9899999998</v>
      </c>
    </row>
    <row r="359" spans="1:81" s="109" customFormat="1" ht="25.5" customHeight="1">
      <c r="A359" s="136" t="s">
        <v>1463</v>
      </c>
      <c r="B359" s="280" t="s">
        <v>53</v>
      </c>
      <c r="C359" s="281" t="s">
        <v>54</v>
      </c>
      <c r="D359" s="282">
        <v>53030</v>
      </c>
      <c r="E359" s="110" t="s">
        <v>940</v>
      </c>
      <c r="F359" s="283" t="s">
        <v>947</v>
      </c>
      <c r="G359" s="284" t="s">
        <v>948</v>
      </c>
      <c r="H359" s="192">
        <v>137429.29999999999</v>
      </c>
      <c r="I359" s="171">
        <v>0</v>
      </c>
      <c r="J359" s="171">
        <v>0</v>
      </c>
      <c r="K359" s="171">
        <v>0</v>
      </c>
      <c r="L359" s="171">
        <v>0</v>
      </c>
      <c r="M359" s="171">
        <v>0</v>
      </c>
      <c r="N359" s="171">
        <v>0</v>
      </c>
      <c r="O359" s="171">
        <v>0</v>
      </c>
      <c r="P359" s="171">
        <v>0</v>
      </c>
      <c r="Q359" s="171">
        <v>0</v>
      </c>
      <c r="R359" s="171">
        <v>0</v>
      </c>
      <c r="S359" s="171">
        <v>0</v>
      </c>
      <c r="T359" s="171">
        <v>0</v>
      </c>
      <c r="U359" s="171">
        <v>0</v>
      </c>
      <c r="V359" s="171">
        <v>0</v>
      </c>
      <c r="W359" s="171">
        <v>0</v>
      </c>
      <c r="X359" s="171">
        <v>0</v>
      </c>
      <c r="Y359" s="171">
        <v>0</v>
      </c>
      <c r="Z359" s="171">
        <v>67756.639999999999</v>
      </c>
      <c r="AA359" s="171">
        <v>0</v>
      </c>
      <c r="AB359" s="171">
        <v>0</v>
      </c>
      <c r="AC359" s="171">
        <v>0</v>
      </c>
      <c r="AD359" s="171">
        <v>0</v>
      </c>
      <c r="AE359" s="171">
        <v>0</v>
      </c>
      <c r="AF359" s="171">
        <v>0</v>
      </c>
      <c r="AG359" s="171">
        <v>0</v>
      </c>
      <c r="AH359" s="171">
        <v>0</v>
      </c>
      <c r="AI359" s="171">
        <v>809.04</v>
      </c>
      <c r="AJ359" s="171">
        <v>0</v>
      </c>
      <c r="AK359" s="171">
        <v>0</v>
      </c>
      <c r="AL359" s="171">
        <v>0</v>
      </c>
      <c r="AM359" s="171">
        <v>0</v>
      </c>
      <c r="AN359" s="171">
        <v>0</v>
      </c>
      <c r="AO359" s="171">
        <v>0</v>
      </c>
      <c r="AP359" s="171">
        <v>0</v>
      </c>
      <c r="AQ359" s="171">
        <v>0</v>
      </c>
      <c r="AR359" s="171">
        <v>0</v>
      </c>
      <c r="AS359" s="171">
        <v>0</v>
      </c>
      <c r="AT359" s="171">
        <v>0</v>
      </c>
      <c r="AU359" s="171">
        <v>221786.46</v>
      </c>
      <c r="AV359" s="171">
        <v>0</v>
      </c>
      <c r="AW359" s="171">
        <v>0</v>
      </c>
      <c r="AX359" s="171">
        <v>0</v>
      </c>
      <c r="AY359" s="171">
        <v>0</v>
      </c>
      <c r="AZ359" s="171">
        <v>0</v>
      </c>
      <c r="BA359" s="171">
        <v>0</v>
      </c>
      <c r="BB359" s="171">
        <v>511101.57</v>
      </c>
      <c r="BC359" s="171">
        <v>0</v>
      </c>
      <c r="BD359" s="171">
        <v>0</v>
      </c>
      <c r="BE359" s="171">
        <v>0</v>
      </c>
      <c r="BF359" s="171">
        <v>0</v>
      </c>
      <c r="BG359" s="171">
        <v>0</v>
      </c>
      <c r="BH359" s="171">
        <v>0</v>
      </c>
      <c r="BI359" s="171">
        <v>0</v>
      </c>
      <c r="BJ359" s="171">
        <v>0</v>
      </c>
      <c r="BK359" s="171">
        <v>0</v>
      </c>
      <c r="BL359" s="171">
        <v>0</v>
      </c>
      <c r="BM359" s="171">
        <v>263428.46999999997</v>
      </c>
      <c r="BN359" s="171">
        <v>0</v>
      </c>
      <c r="BO359" s="171">
        <v>0</v>
      </c>
      <c r="BP359" s="171">
        <v>0</v>
      </c>
      <c r="BQ359" s="171">
        <v>0</v>
      </c>
      <c r="BR359" s="171">
        <v>0</v>
      </c>
      <c r="BS359" s="171">
        <v>0</v>
      </c>
      <c r="BT359" s="171">
        <v>0</v>
      </c>
      <c r="BU359" s="171">
        <v>0</v>
      </c>
      <c r="BV359" s="171">
        <v>0</v>
      </c>
      <c r="BW359" s="171">
        <v>0</v>
      </c>
      <c r="BX359" s="171">
        <v>0</v>
      </c>
      <c r="BY359" s="171">
        <v>0</v>
      </c>
      <c r="BZ359" s="171">
        <v>0</v>
      </c>
      <c r="CA359" s="171">
        <v>0</v>
      </c>
      <c r="CB359" s="171">
        <v>0</v>
      </c>
      <c r="CC359" s="201">
        <f t="shared" si="52"/>
        <v>1202311.48</v>
      </c>
    </row>
    <row r="360" spans="1:81" s="109" customFormat="1" ht="25.5" customHeight="1">
      <c r="A360" s="136" t="s">
        <v>1463</v>
      </c>
      <c r="B360" s="280" t="s">
        <v>53</v>
      </c>
      <c r="C360" s="281" t="s">
        <v>54</v>
      </c>
      <c r="D360" s="282">
        <v>53030</v>
      </c>
      <c r="E360" s="110" t="s">
        <v>940</v>
      </c>
      <c r="F360" s="283" t="s">
        <v>949</v>
      </c>
      <c r="G360" s="284" t="s">
        <v>950</v>
      </c>
      <c r="H360" s="192">
        <v>0</v>
      </c>
      <c r="I360" s="171">
        <v>0</v>
      </c>
      <c r="J360" s="171">
        <v>0</v>
      </c>
      <c r="K360" s="171">
        <v>0</v>
      </c>
      <c r="L360" s="171">
        <v>0</v>
      </c>
      <c r="M360" s="171">
        <v>0</v>
      </c>
      <c r="N360" s="171">
        <v>0</v>
      </c>
      <c r="O360" s="171">
        <v>172724.99</v>
      </c>
      <c r="P360" s="171">
        <v>0</v>
      </c>
      <c r="Q360" s="171">
        <v>0</v>
      </c>
      <c r="R360" s="171">
        <v>0</v>
      </c>
      <c r="S360" s="171">
        <v>0</v>
      </c>
      <c r="T360" s="171">
        <v>0</v>
      </c>
      <c r="U360" s="171">
        <v>0</v>
      </c>
      <c r="V360" s="171">
        <v>0</v>
      </c>
      <c r="W360" s="171">
        <v>0</v>
      </c>
      <c r="X360" s="171">
        <v>0</v>
      </c>
      <c r="Y360" s="171">
        <v>0</v>
      </c>
      <c r="Z360" s="171">
        <v>0</v>
      </c>
      <c r="AA360" s="171">
        <v>0</v>
      </c>
      <c r="AB360" s="171">
        <v>0</v>
      </c>
      <c r="AC360" s="171">
        <v>0</v>
      </c>
      <c r="AD360" s="171">
        <v>4077.77</v>
      </c>
      <c r="AE360" s="171">
        <v>0</v>
      </c>
      <c r="AF360" s="171">
        <v>0</v>
      </c>
      <c r="AG360" s="171">
        <v>0</v>
      </c>
      <c r="AH360" s="171">
        <v>0</v>
      </c>
      <c r="AI360" s="171">
        <v>0</v>
      </c>
      <c r="AJ360" s="171">
        <v>0</v>
      </c>
      <c r="AK360" s="171">
        <v>0</v>
      </c>
      <c r="AL360" s="171">
        <v>0</v>
      </c>
      <c r="AM360" s="171">
        <v>0</v>
      </c>
      <c r="AN360" s="171">
        <v>0</v>
      </c>
      <c r="AO360" s="171">
        <v>0</v>
      </c>
      <c r="AP360" s="171">
        <v>0</v>
      </c>
      <c r="AQ360" s="171">
        <v>0</v>
      </c>
      <c r="AR360" s="171">
        <v>0</v>
      </c>
      <c r="AS360" s="171">
        <v>0</v>
      </c>
      <c r="AT360" s="171">
        <v>0</v>
      </c>
      <c r="AU360" s="171">
        <v>10488.76</v>
      </c>
      <c r="AV360" s="171">
        <v>0</v>
      </c>
      <c r="AW360" s="171">
        <v>0</v>
      </c>
      <c r="AX360" s="171">
        <v>0</v>
      </c>
      <c r="AY360" s="171">
        <v>0</v>
      </c>
      <c r="AZ360" s="171">
        <v>0</v>
      </c>
      <c r="BA360" s="171">
        <v>0</v>
      </c>
      <c r="BB360" s="171">
        <v>14967.48</v>
      </c>
      <c r="BC360" s="171">
        <v>0</v>
      </c>
      <c r="BD360" s="171">
        <v>0</v>
      </c>
      <c r="BE360" s="171">
        <v>0</v>
      </c>
      <c r="BF360" s="171">
        <v>0</v>
      </c>
      <c r="BG360" s="171">
        <v>0</v>
      </c>
      <c r="BH360" s="171">
        <v>0</v>
      </c>
      <c r="BI360" s="171">
        <v>0</v>
      </c>
      <c r="BJ360" s="171">
        <v>0</v>
      </c>
      <c r="BK360" s="171">
        <v>0</v>
      </c>
      <c r="BL360" s="171">
        <v>0</v>
      </c>
      <c r="BM360" s="171">
        <v>3948.48</v>
      </c>
      <c r="BN360" s="171">
        <v>0</v>
      </c>
      <c r="BO360" s="171">
        <v>0</v>
      </c>
      <c r="BP360" s="171">
        <v>0</v>
      </c>
      <c r="BQ360" s="171">
        <v>0</v>
      </c>
      <c r="BR360" s="171">
        <v>0</v>
      </c>
      <c r="BS360" s="171">
        <v>0</v>
      </c>
      <c r="BT360" s="171">
        <v>0</v>
      </c>
      <c r="BU360" s="171">
        <v>0</v>
      </c>
      <c r="BV360" s="171">
        <v>0</v>
      </c>
      <c r="BW360" s="171">
        <v>0</v>
      </c>
      <c r="BX360" s="171">
        <v>0</v>
      </c>
      <c r="BY360" s="171">
        <v>0</v>
      </c>
      <c r="BZ360" s="171">
        <v>0</v>
      </c>
      <c r="CA360" s="171">
        <v>0</v>
      </c>
      <c r="CB360" s="171">
        <v>0</v>
      </c>
      <c r="CC360" s="201">
        <f t="shared" si="52"/>
        <v>206207.48</v>
      </c>
    </row>
    <row r="361" spans="1:81" s="109" customFormat="1" ht="25.5" customHeight="1">
      <c r="A361" s="136" t="s">
        <v>1463</v>
      </c>
      <c r="B361" s="280" t="s">
        <v>53</v>
      </c>
      <c r="C361" s="281" t="s">
        <v>54</v>
      </c>
      <c r="D361" s="282">
        <v>53030</v>
      </c>
      <c r="E361" s="110" t="s">
        <v>940</v>
      </c>
      <c r="F361" s="283" t="s">
        <v>951</v>
      </c>
      <c r="G361" s="284" t="s">
        <v>952</v>
      </c>
      <c r="H361" s="192">
        <v>0</v>
      </c>
      <c r="I361" s="192">
        <v>32004.65</v>
      </c>
      <c r="J361" s="192">
        <v>0</v>
      </c>
      <c r="K361" s="192">
        <v>0</v>
      </c>
      <c r="L361" s="192">
        <v>0</v>
      </c>
      <c r="M361" s="192">
        <v>0</v>
      </c>
      <c r="N361" s="192">
        <v>0</v>
      </c>
      <c r="O361" s="192">
        <v>0</v>
      </c>
      <c r="P361" s="192">
        <v>0</v>
      </c>
      <c r="Q361" s="192">
        <v>0</v>
      </c>
      <c r="R361" s="192">
        <v>0</v>
      </c>
      <c r="S361" s="192">
        <v>280322.19</v>
      </c>
      <c r="T361" s="192">
        <v>0</v>
      </c>
      <c r="U361" s="192">
        <v>0</v>
      </c>
      <c r="V361" s="192">
        <v>0</v>
      </c>
      <c r="W361" s="192">
        <v>0</v>
      </c>
      <c r="X361" s="192">
        <v>0</v>
      </c>
      <c r="Y361" s="192">
        <v>0</v>
      </c>
      <c r="Z361" s="192">
        <v>0</v>
      </c>
      <c r="AA361" s="192">
        <v>0</v>
      </c>
      <c r="AB361" s="192">
        <v>0</v>
      </c>
      <c r="AC361" s="192">
        <v>0</v>
      </c>
      <c r="AD361" s="192">
        <v>0</v>
      </c>
      <c r="AE361" s="192">
        <v>0</v>
      </c>
      <c r="AF361" s="192">
        <v>0</v>
      </c>
      <c r="AG361" s="192">
        <v>0</v>
      </c>
      <c r="AH361" s="192">
        <v>0</v>
      </c>
      <c r="AI361" s="192">
        <v>0</v>
      </c>
      <c r="AJ361" s="192">
        <v>0</v>
      </c>
      <c r="AK361" s="192">
        <v>0</v>
      </c>
      <c r="AL361" s="192">
        <v>0</v>
      </c>
      <c r="AM361" s="192">
        <v>0</v>
      </c>
      <c r="AN361" s="192">
        <v>0</v>
      </c>
      <c r="AO361" s="192">
        <v>0</v>
      </c>
      <c r="AP361" s="192">
        <v>0</v>
      </c>
      <c r="AQ361" s="192">
        <v>0</v>
      </c>
      <c r="AR361" s="192">
        <v>0</v>
      </c>
      <c r="AS361" s="192">
        <v>0</v>
      </c>
      <c r="AT361" s="192">
        <v>0</v>
      </c>
      <c r="AU361" s="192">
        <v>0</v>
      </c>
      <c r="AV361" s="192">
        <v>0</v>
      </c>
      <c r="AW361" s="192">
        <v>0</v>
      </c>
      <c r="AX361" s="192">
        <v>0</v>
      </c>
      <c r="AY361" s="192">
        <v>0</v>
      </c>
      <c r="AZ361" s="192">
        <v>0</v>
      </c>
      <c r="BA361" s="192">
        <v>0</v>
      </c>
      <c r="BB361" s="192">
        <v>0</v>
      </c>
      <c r="BC361" s="192">
        <v>0</v>
      </c>
      <c r="BD361" s="192">
        <v>0</v>
      </c>
      <c r="BE361" s="192">
        <v>0</v>
      </c>
      <c r="BF361" s="192">
        <v>0</v>
      </c>
      <c r="BG361" s="192">
        <v>0</v>
      </c>
      <c r="BH361" s="192">
        <v>0</v>
      </c>
      <c r="BI361" s="192">
        <v>0</v>
      </c>
      <c r="BJ361" s="192">
        <v>0</v>
      </c>
      <c r="BK361" s="192">
        <v>0</v>
      </c>
      <c r="BL361" s="192">
        <v>0</v>
      </c>
      <c r="BM361" s="192">
        <v>0</v>
      </c>
      <c r="BN361" s="192">
        <v>0</v>
      </c>
      <c r="BO361" s="192">
        <v>0</v>
      </c>
      <c r="BP361" s="192">
        <v>0</v>
      </c>
      <c r="BQ361" s="192">
        <v>0</v>
      </c>
      <c r="BR361" s="192">
        <v>0</v>
      </c>
      <c r="BS361" s="192">
        <v>0</v>
      </c>
      <c r="BT361" s="192">
        <v>0</v>
      </c>
      <c r="BU361" s="192">
        <v>0</v>
      </c>
      <c r="BV361" s="192">
        <v>0</v>
      </c>
      <c r="BW361" s="192">
        <v>0</v>
      </c>
      <c r="BX361" s="192">
        <v>0</v>
      </c>
      <c r="BY361" s="192">
        <v>0</v>
      </c>
      <c r="BZ361" s="192">
        <v>0</v>
      </c>
      <c r="CA361" s="192">
        <v>0</v>
      </c>
      <c r="CB361" s="192">
        <v>0</v>
      </c>
      <c r="CC361" s="201">
        <f t="shared" si="52"/>
        <v>312326.84000000003</v>
      </c>
    </row>
    <row r="362" spans="1:81" s="109" customFormat="1" ht="25.5" customHeight="1">
      <c r="A362" s="136" t="s">
        <v>1463</v>
      </c>
      <c r="B362" s="280" t="s">
        <v>53</v>
      </c>
      <c r="C362" s="281" t="s">
        <v>54</v>
      </c>
      <c r="D362" s="282">
        <v>53030</v>
      </c>
      <c r="E362" s="110" t="s">
        <v>940</v>
      </c>
      <c r="F362" s="283" t="s">
        <v>953</v>
      </c>
      <c r="G362" s="284" t="s">
        <v>954</v>
      </c>
      <c r="H362" s="192">
        <v>16292037.82</v>
      </c>
      <c r="I362" s="171">
        <v>0</v>
      </c>
      <c r="J362" s="171">
        <v>1262455.21</v>
      </c>
      <c r="K362" s="171">
        <v>0</v>
      </c>
      <c r="L362" s="171">
        <v>0</v>
      </c>
      <c r="M362" s="171">
        <v>0</v>
      </c>
      <c r="N362" s="171">
        <v>10709627.869999999</v>
      </c>
      <c r="O362" s="171">
        <v>1031326.65</v>
      </c>
      <c r="P362" s="171">
        <v>6040</v>
      </c>
      <c r="Q362" s="171">
        <v>3167995.4</v>
      </c>
      <c r="R362" s="171">
        <v>43452.4</v>
      </c>
      <c r="S362" s="171">
        <v>235340.22</v>
      </c>
      <c r="T362" s="171">
        <v>1349626.95</v>
      </c>
      <c r="U362" s="171">
        <v>364698.33</v>
      </c>
      <c r="V362" s="171">
        <v>0</v>
      </c>
      <c r="W362" s="171">
        <v>282583.6299</v>
      </c>
      <c r="X362" s="171">
        <v>129653.55</v>
      </c>
      <c r="Y362" s="171">
        <v>121193.89</v>
      </c>
      <c r="Z362" s="171">
        <v>16371287.859999999</v>
      </c>
      <c r="AA362" s="171">
        <v>5291487.8899999997</v>
      </c>
      <c r="AB362" s="171">
        <v>227588.14</v>
      </c>
      <c r="AC362" s="171">
        <v>0</v>
      </c>
      <c r="AD362" s="171">
        <v>784296.74</v>
      </c>
      <c r="AE362" s="171">
        <v>91666.65</v>
      </c>
      <c r="AF362" s="171">
        <v>0</v>
      </c>
      <c r="AG362" s="171">
        <v>0</v>
      </c>
      <c r="AH362" s="171">
        <v>0</v>
      </c>
      <c r="AI362" s="171">
        <v>7266863.9000000004</v>
      </c>
      <c r="AJ362" s="171">
        <v>477305.13</v>
      </c>
      <c r="AK362" s="171">
        <v>22050</v>
      </c>
      <c r="AL362" s="171">
        <v>155557.76999999999</v>
      </c>
      <c r="AM362" s="171">
        <v>65601.36</v>
      </c>
      <c r="AN362" s="171">
        <v>85891.23</v>
      </c>
      <c r="AO362" s="171">
        <v>74501.06</v>
      </c>
      <c r="AP362" s="171">
        <v>177902.04</v>
      </c>
      <c r="AQ362" s="171">
        <v>258263.28</v>
      </c>
      <c r="AR362" s="171">
        <v>7545.21</v>
      </c>
      <c r="AS362" s="171">
        <v>56141.65</v>
      </c>
      <c r="AT362" s="171">
        <v>1524583.81</v>
      </c>
      <c r="AU362" s="171">
        <v>14057497.33</v>
      </c>
      <c r="AV362" s="171">
        <v>0</v>
      </c>
      <c r="AW362" s="171">
        <v>0</v>
      </c>
      <c r="AX362" s="171">
        <v>0</v>
      </c>
      <c r="AY362" s="171">
        <v>19861.23</v>
      </c>
      <c r="AZ362" s="171">
        <v>137624.54999999999</v>
      </c>
      <c r="BA362" s="171">
        <v>51369.75</v>
      </c>
      <c r="BB362" s="171">
        <v>18126921.370000001</v>
      </c>
      <c r="BC362" s="171">
        <v>110041.68</v>
      </c>
      <c r="BD362" s="171">
        <v>196849.99</v>
      </c>
      <c r="BE362" s="171">
        <v>94345.05</v>
      </c>
      <c r="BF362" s="171">
        <v>0</v>
      </c>
      <c r="BG362" s="171">
        <v>0</v>
      </c>
      <c r="BH362" s="171">
        <v>1173091.6499999999</v>
      </c>
      <c r="BI362" s="171">
        <v>231748</v>
      </c>
      <c r="BJ362" s="171">
        <v>109763.68</v>
      </c>
      <c r="BK362" s="171">
        <v>150517.25</v>
      </c>
      <c r="BL362" s="171">
        <v>0</v>
      </c>
      <c r="BM362" s="171">
        <v>19710722.969999999</v>
      </c>
      <c r="BN362" s="171">
        <v>0</v>
      </c>
      <c r="BO362" s="171">
        <v>414958.35</v>
      </c>
      <c r="BP362" s="171">
        <v>42517.19</v>
      </c>
      <c r="BQ362" s="171">
        <v>424263.74</v>
      </c>
      <c r="BR362" s="171">
        <v>464861.95</v>
      </c>
      <c r="BS362" s="171">
        <v>221383.43</v>
      </c>
      <c r="BT362" s="171">
        <v>7443069.5499999998</v>
      </c>
      <c r="BU362" s="171">
        <v>18727.009999999998</v>
      </c>
      <c r="BV362" s="171">
        <v>124287.25</v>
      </c>
      <c r="BW362" s="171">
        <v>203269.43</v>
      </c>
      <c r="BX362" s="171">
        <v>0</v>
      </c>
      <c r="BY362" s="171">
        <v>1717404.91</v>
      </c>
      <c r="BZ362" s="171">
        <v>54076.26</v>
      </c>
      <c r="CA362" s="171">
        <v>130592.6</v>
      </c>
      <c r="CB362" s="171">
        <v>9433.24</v>
      </c>
      <c r="CC362" s="201">
        <f t="shared" si="52"/>
        <v>133373765.04990001</v>
      </c>
    </row>
    <row r="363" spans="1:81" s="109" customFormat="1" ht="25.5" customHeight="1">
      <c r="A363" s="136" t="s">
        <v>1463</v>
      </c>
      <c r="B363" s="280" t="s">
        <v>53</v>
      </c>
      <c r="C363" s="281" t="s">
        <v>54</v>
      </c>
      <c r="D363" s="282">
        <v>53030</v>
      </c>
      <c r="E363" s="110" t="s">
        <v>940</v>
      </c>
      <c r="F363" s="283" t="s">
        <v>955</v>
      </c>
      <c r="G363" s="284" t="s">
        <v>956</v>
      </c>
      <c r="H363" s="192">
        <v>1382063.05</v>
      </c>
      <c r="I363" s="171">
        <v>0</v>
      </c>
      <c r="J363" s="171">
        <v>0</v>
      </c>
      <c r="K363" s="171">
        <v>0</v>
      </c>
      <c r="L363" s="171">
        <v>0</v>
      </c>
      <c r="M363" s="171">
        <v>0</v>
      </c>
      <c r="N363" s="171">
        <v>0</v>
      </c>
      <c r="O363" s="171">
        <v>0</v>
      </c>
      <c r="P363" s="171">
        <v>0</v>
      </c>
      <c r="Q363" s="171">
        <v>0</v>
      </c>
      <c r="R363" s="171">
        <v>0</v>
      </c>
      <c r="S363" s="171">
        <v>0</v>
      </c>
      <c r="T363" s="171">
        <v>0</v>
      </c>
      <c r="U363" s="171">
        <v>0</v>
      </c>
      <c r="V363" s="171">
        <v>0</v>
      </c>
      <c r="W363" s="171">
        <v>0</v>
      </c>
      <c r="X363" s="171">
        <v>0</v>
      </c>
      <c r="Y363" s="171">
        <v>0</v>
      </c>
      <c r="Z363" s="171">
        <v>2475582.7000000002</v>
      </c>
      <c r="AA363" s="171">
        <v>0</v>
      </c>
      <c r="AB363" s="171">
        <v>0</v>
      </c>
      <c r="AC363" s="171">
        <v>0</v>
      </c>
      <c r="AD363" s="171">
        <v>0</v>
      </c>
      <c r="AE363" s="171">
        <v>0</v>
      </c>
      <c r="AF363" s="171">
        <v>0</v>
      </c>
      <c r="AG363" s="171">
        <v>0</v>
      </c>
      <c r="AH363" s="171">
        <v>0</v>
      </c>
      <c r="AI363" s="171">
        <v>0</v>
      </c>
      <c r="AJ363" s="171">
        <v>0</v>
      </c>
      <c r="AK363" s="171">
        <v>166.89</v>
      </c>
      <c r="AL363" s="171">
        <v>0</v>
      </c>
      <c r="AM363" s="171">
        <v>0</v>
      </c>
      <c r="AN363" s="171">
        <v>0</v>
      </c>
      <c r="AO363" s="171">
        <v>0</v>
      </c>
      <c r="AP363" s="171">
        <v>0</v>
      </c>
      <c r="AQ363" s="171">
        <v>3681.91</v>
      </c>
      <c r="AR363" s="171">
        <v>0</v>
      </c>
      <c r="AS363" s="171">
        <v>0</v>
      </c>
      <c r="AT363" s="171">
        <v>5076.63</v>
      </c>
      <c r="AU363" s="171">
        <v>468757.73</v>
      </c>
      <c r="AV363" s="171">
        <v>0</v>
      </c>
      <c r="AW363" s="171">
        <v>0</v>
      </c>
      <c r="AX363" s="171">
        <v>0</v>
      </c>
      <c r="AY363" s="171">
        <v>0</v>
      </c>
      <c r="AZ363" s="171">
        <v>0</v>
      </c>
      <c r="BA363" s="171">
        <v>0</v>
      </c>
      <c r="BB363" s="171">
        <v>719364.23</v>
      </c>
      <c r="BC363" s="171">
        <v>0</v>
      </c>
      <c r="BD363" s="171">
        <v>0</v>
      </c>
      <c r="BE363" s="171">
        <v>0</v>
      </c>
      <c r="BF363" s="171">
        <v>0</v>
      </c>
      <c r="BG363" s="171">
        <v>0</v>
      </c>
      <c r="BH363" s="171">
        <v>0</v>
      </c>
      <c r="BI363" s="171">
        <v>0</v>
      </c>
      <c r="BJ363" s="171">
        <v>0</v>
      </c>
      <c r="BK363" s="171">
        <v>0</v>
      </c>
      <c r="BL363" s="171">
        <v>0</v>
      </c>
      <c r="BM363" s="171">
        <v>1427122.45</v>
      </c>
      <c r="BN363" s="171">
        <v>0</v>
      </c>
      <c r="BO363" s="171">
        <v>0</v>
      </c>
      <c r="BP363" s="171">
        <v>0</v>
      </c>
      <c r="BQ363" s="171">
        <v>0</v>
      </c>
      <c r="BR363" s="171">
        <v>0</v>
      </c>
      <c r="BS363" s="171">
        <v>0</v>
      </c>
      <c r="BT363" s="171">
        <v>0</v>
      </c>
      <c r="BU363" s="171">
        <v>0</v>
      </c>
      <c r="BV363" s="171">
        <v>0</v>
      </c>
      <c r="BW363" s="171">
        <v>0</v>
      </c>
      <c r="BX363" s="171">
        <v>0</v>
      </c>
      <c r="BY363" s="171">
        <v>17361.099999999999</v>
      </c>
      <c r="BZ363" s="171">
        <v>0</v>
      </c>
      <c r="CA363" s="171">
        <v>0</v>
      </c>
      <c r="CB363" s="171">
        <v>0</v>
      </c>
      <c r="CC363" s="201">
        <f t="shared" si="52"/>
        <v>6499176.6900000004</v>
      </c>
    </row>
    <row r="364" spans="1:81" s="109" customFormat="1" ht="25.5" customHeight="1">
      <c r="A364" s="136" t="s">
        <v>1463</v>
      </c>
      <c r="B364" s="280" t="s">
        <v>53</v>
      </c>
      <c r="C364" s="281" t="s">
        <v>54</v>
      </c>
      <c r="D364" s="282"/>
      <c r="E364" s="110"/>
      <c r="F364" s="283" t="s">
        <v>957</v>
      </c>
      <c r="G364" s="284" t="s">
        <v>958</v>
      </c>
      <c r="H364" s="192">
        <v>0</v>
      </c>
      <c r="I364" s="192">
        <v>0</v>
      </c>
      <c r="J364" s="192">
        <v>0</v>
      </c>
      <c r="K364" s="192">
        <v>0</v>
      </c>
      <c r="L364" s="192">
        <v>0</v>
      </c>
      <c r="M364" s="192">
        <v>0</v>
      </c>
      <c r="N364" s="192">
        <v>99998</v>
      </c>
      <c r="O364" s="192">
        <v>0</v>
      </c>
      <c r="P364" s="192">
        <v>0</v>
      </c>
      <c r="Q364" s="192">
        <v>0</v>
      </c>
      <c r="R364" s="192">
        <v>0</v>
      </c>
      <c r="S364" s="192">
        <v>0</v>
      </c>
      <c r="T364" s="192">
        <v>0</v>
      </c>
      <c r="U364" s="192">
        <v>0</v>
      </c>
      <c r="V364" s="192">
        <v>0</v>
      </c>
      <c r="W364" s="192">
        <v>0</v>
      </c>
      <c r="X364" s="192">
        <v>0</v>
      </c>
      <c r="Y364" s="192">
        <v>0</v>
      </c>
      <c r="Z364" s="192">
        <v>18721.46</v>
      </c>
      <c r="AA364" s="192">
        <v>0</v>
      </c>
      <c r="AB364" s="192">
        <v>0</v>
      </c>
      <c r="AC364" s="192">
        <v>0</v>
      </c>
      <c r="AD364" s="192">
        <v>0</v>
      </c>
      <c r="AE364" s="192">
        <v>0</v>
      </c>
      <c r="AF364" s="192">
        <v>0</v>
      </c>
      <c r="AG364" s="192">
        <v>0</v>
      </c>
      <c r="AH364" s="192">
        <v>0</v>
      </c>
      <c r="AI364" s="192">
        <v>224929.43</v>
      </c>
      <c r="AJ364" s="192">
        <v>0</v>
      </c>
      <c r="AK364" s="192">
        <v>0</v>
      </c>
      <c r="AL364" s="192">
        <v>0</v>
      </c>
      <c r="AM364" s="192">
        <v>0</v>
      </c>
      <c r="AN364" s="192">
        <v>0</v>
      </c>
      <c r="AO364" s="192">
        <v>0</v>
      </c>
      <c r="AP364" s="192">
        <v>0</v>
      </c>
      <c r="AQ364" s="192">
        <v>0</v>
      </c>
      <c r="AR364" s="192">
        <v>0</v>
      </c>
      <c r="AS364" s="192">
        <v>0</v>
      </c>
      <c r="AT364" s="192">
        <v>0</v>
      </c>
      <c r="AU364" s="192">
        <v>5560.16</v>
      </c>
      <c r="AV364" s="192">
        <v>0</v>
      </c>
      <c r="AW364" s="192">
        <v>0</v>
      </c>
      <c r="AX364" s="192">
        <v>0</v>
      </c>
      <c r="AY364" s="192">
        <v>0</v>
      </c>
      <c r="AZ364" s="192">
        <v>0</v>
      </c>
      <c r="BA364" s="192">
        <v>0</v>
      </c>
      <c r="BB364" s="192">
        <v>254478.62</v>
      </c>
      <c r="BC364" s="192">
        <v>0</v>
      </c>
      <c r="BD364" s="192">
        <v>0</v>
      </c>
      <c r="BE364" s="192">
        <v>0</v>
      </c>
      <c r="BF364" s="192">
        <v>0</v>
      </c>
      <c r="BG364" s="192">
        <v>0</v>
      </c>
      <c r="BH364" s="192">
        <v>0</v>
      </c>
      <c r="BI364" s="192">
        <v>0</v>
      </c>
      <c r="BJ364" s="192">
        <v>0</v>
      </c>
      <c r="BK364" s="192">
        <v>0</v>
      </c>
      <c r="BL364" s="192">
        <v>0</v>
      </c>
      <c r="BM364" s="192">
        <v>286217.61</v>
      </c>
      <c r="BN364" s="192">
        <v>0</v>
      </c>
      <c r="BO364" s="192">
        <v>0</v>
      </c>
      <c r="BP364" s="192">
        <v>0</v>
      </c>
      <c r="BQ364" s="192">
        <v>0</v>
      </c>
      <c r="BR364" s="192">
        <v>0</v>
      </c>
      <c r="BS364" s="192">
        <v>0</v>
      </c>
      <c r="BT364" s="192">
        <v>0</v>
      </c>
      <c r="BU364" s="192">
        <v>0</v>
      </c>
      <c r="BV364" s="192">
        <v>0</v>
      </c>
      <c r="BW364" s="192">
        <v>0</v>
      </c>
      <c r="BX364" s="192">
        <v>0</v>
      </c>
      <c r="BY364" s="192">
        <v>0</v>
      </c>
      <c r="BZ364" s="192">
        <v>0</v>
      </c>
      <c r="CA364" s="192">
        <v>0</v>
      </c>
      <c r="CB364" s="192">
        <v>0</v>
      </c>
      <c r="CC364" s="201">
        <f t="shared" si="52"/>
        <v>889905.27999999991</v>
      </c>
    </row>
    <row r="365" spans="1:81" s="109" customFormat="1" ht="25.5" customHeight="1">
      <c r="A365" s="136" t="s">
        <v>1463</v>
      </c>
      <c r="B365" s="280" t="s">
        <v>53</v>
      </c>
      <c r="C365" s="281" t="s">
        <v>54</v>
      </c>
      <c r="D365" s="282">
        <v>53030</v>
      </c>
      <c r="E365" s="110" t="s">
        <v>940</v>
      </c>
      <c r="F365" s="283" t="s">
        <v>959</v>
      </c>
      <c r="G365" s="284" t="s">
        <v>960</v>
      </c>
      <c r="H365" s="192">
        <v>231467.33</v>
      </c>
      <c r="I365" s="171">
        <v>0</v>
      </c>
      <c r="J365" s="171">
        <v>0</v>
      </c>
      <c r="K365" s="171">
        <v>0</v>
      </c>
      <c r="L365" s="171">
        <v>0</v>
      </c>
      <c r="M365" s="171">
        <v>0</v>
      </c>
      <c r="N365" s="171">
        <v>0</v>
      </c>
      <c r="O365" s="171">
        <v>0</v>
      </c>
      <c r="P365" s="171">
        <v>0</v>
      </c>
      <c r="Q365" s="171">
        <v>0</v>
      </c>
      <c r="R365" s="171">
        <v>0</v>
      </c>
      <c r="S365" s="171">
        <v>0</v>
      </c>
      <c r="T365" s="171">
        <v>0</v>
      </c>
      <c r="U365" s="171">
        <v>0</v>
      </c>
      <c r="V365" s="171">
        <v>0</v>
      </c>
      <c r="W365" s="171">
        <v>4492.47</v>
      </c>
      <c r="X365" s="171">
        <v>0</v>
      </c>
      <c r="Y365" s="171">
        <v>0</v>
      </c>
      <c r="Z365" s="171">
        <v>86743.19</v>
      </c>
      <c r="AA365" s="171">
        <v>1796.3</v>
      </c>
      <c r="AB365" s="171">
        <v>0</v>
      </c>
      <c r="AC365" s="171">
        <v>0</v>
      </c>
      <c r="AD365" s="171">
        <v>0</v>
      </c>
      <c r="AE365" s="171">
        <v>0</v>
      </c>
      <c r="AF365" s="171">
        <v>0</v>
      </c>
      <c r="AG365" s="171">
        <v>0</v>
      </c>
      <c r="AH365" s="171">
        <v>0</v>
      </c>
      <c r="AI365" s="171">
        <v>1910.96</v>
      </c>
      <c r="AJ365" s="171">
        <v>0</v>
      </c>
      <c r="AK365" s="171">
        <v>0</v>
      </c>
      <c r="AL365" s="171">
        <v>0</v>
      </c>
      <c r="AM365" s="171">
        <v>0</v>
      </c>
      <c r="AN365" s="171">
        <v>0</v>
      </c>
      <c r="AO365" s="171">
        <v>0</v>
      </c>
      <c r="AP365" s="171">
        <v>0</v>
      </c>
      <c r="AQ365" s="171">
        <v>0</v>
      </c>
      <c r="AR365" s="171">
        <v>0</v>
      </c>
      <c r="AS365" s="171">
        <v>34931.53</v>
      </c>
      <c r="AT365" s="171">
        <v>46308.63</v>
      </c>
      <c r="AU365" s="171">
        <v>1293604.22</v>
      </c>
      <c r="AV365" s="171">
        <v>0</v>
      </c>
      <c r="AW365" s="171">
        <v>0</v>
      </c>
      <c r="AX365" s="171">
        <v>0</v>
      </c>
      <c r="AY365" s="171">
        <v>0</v>
      </c>
      <c r="AZ365" s="171">
        <v>0</v>
      </c>
      <c r="BA365" s="171">
        <v>0</v>
      </c>
      <c r="BB365" s="171">
        <v>134270.53</v>
      </c>
      <c r="BC365" s="171">
        <v>0</v>
      </c>
      <c r="BD365" s="171">
        <v>0</v>
      </c>
      <c r="BE365" s="171">
        <v>0</v>
      </c>
      <c r="BF365" s="171">
        <v>0</v>
      </c>
      <c r="BG365" s="171">
        <v>0</v>
      </c>
      <c r="BH365" s="171">
        <v>0</v>
      </c>
      <c r="BI365" s="171">
        <v>0</v>
      </c>
      <c r="BJ365" s="171">
        <v>0</v>
      </c>
      <c r="BK365" s="171">
        <v>0</v>
      </c>
      <c r="BL365" s="171">
        <v>0</v>
      </c>
      <c r="BM365" s="171">
        <v>267086.65999999997</v>
      </c>
      <c r="BN365" s="171">
        <v>0</v>
      </c>
      <c r="BO365" s="171">
        <v>37936.07</v>
      </c>
      <c r="BP365" s="171">
        <v>0</v>
      </c>
      <c r="BQ365" s="171">
        <v>0</v>
      </c>
      <c r="BR365" s="171">
        <v>0</v>
      </c>
      <c r="BS365" s="171">
        <v>0</v>
      </c>
      <c r="BT365" s="171">
        <v>59296.81</v>
      </c>
      <c r="BU365" s="171">
        <v>0</v>
      </c>
      <c r="BV365" s="171">
        <v>0</v>
      </c>
      <c r="BW365" s="171">
        <v>0</v>
      </c>
      <c r="BX365" s="171">
        <v>0</v>
      </c>
      <c r="BY365" s="171">
        <v>0</v>
      </c>
      <c r="BZ365" s="171">
        <v>0</v>
      </c>
      <c r="CA365" s="171">
        <v>0</v>
      </c>
      <c r="CB365" s="171">
        <v>0</v>
      </c>
      <c r="CC365" s="201">
        <f t="shared" si="52"/>
        <v>2199844.6999999997</v>
      </c>
    </row>
    <row r="366" spans="1:81" s="109" customFormat="1" ht="25.5" customHeight="1">
      <c r="A366" s="136" t="s">
        <v>1463</v>
      </c>
      <c r="B366" s="280" t="s">
        <v>53</v>
      </c>
      <c r="C366" s="281" t="s">
        <v>54</v>
      </c>
      <c r="D366" s="282"/>
      <c r="E366" s="110"/>
      <c r="F366" s="283" t="s">
        <v>961</v>
      </c>
      <c r="G366" s="284" t="s">
        <v>962</v>
      </c>
      <c r="H366" s="192">
        <v>0</v>
      </c>
      <c r="I366" s="192">
        <v>0</v>
      </c>
      <c r="J366" s="192">
        <v>0</v>
      </c>
      <c r="K366" s="192">
        <v>0</v>
      </c>
      <c r="L366" s="192">
        <v>0</v>
      </c>
      <c r="M366" s="192">
        <v>0</v>
      </c>
      <c r="N366" s="192">
        <v>0</v>
      </c>
      <c r="O366" s="192">
        <v>0</v>
      </c>
      <c r="P366" s="192">
        <v>0</v>
      </c>
      <c r="Q366" s="192">
        <v>0</v>
      </c>
      <c r="R366" s="192">
        <v>0</v>
      </c>
      <c r="S366" s="192">
        <v>0</v>
      </c>
      <c r="T366" s="192">
        <v>0</v>
      </c>
      <c r="U366" s="192">
        <v>0</v>
      </c>
      <c r="V366" s="192">
        <v>0</v>
      </c>
      <c r="W366" s="192">
        <v>0</v>
      </c>
      <c r="X366" s="192">
        <v>0</v>
      </c>
      <c r="Y366" s="192">
        <v>0</v>
      </c>
      <c r="Z366" s="192">
        <v>0</v>
      </c>
      <c r="AA366" s="192">
        <v>0</v>
      </c>
      <c r="AB366" s="192">
        <v>0</v>
      </c>
      <c r="AC366" s="192">
        <v>0</v>
      </c>
      <c r="AD366" s="192">
        <v>0</v>
      </c>
      <c r="AE366" s="192">
        <v>0</v>
      </c>
      <c r="AF366" s="192">
        <v>0</v>
      </c>
      <c r="AG366" s="192">
        <v>0</v>
      </c>
      <c r="AH366" s="192">
        <v>0</v>
      </c>
      <c r="AI366" s="192">
        <v>0</v>
      </c>
      <c r="AJ366" s="192">
        <v>0</v>
      </c>
      <c r="AK366" s="192">
        <v>0</v>
      </c>
      <c r="AL366" s="192">
        <v>0</v>
      </c>
      <c r="AM366" s="192">
        <v>0</v>
      </c>
      <c r="AN366" s="192">
        <v>0</v>
      </c>
      <c r="AO366" s="192">
        <v>0</v>
      </c>
      <c r="AP366" s="192">
        <v>0</v>
      </c>
      <c r="AQ366" s="192">
        <v>0</v>
      </c>
      <c r="AR366" s="192">
        <v>0</v>
      </c>
      <c r="AS366" s="192">
        <v>0</v>
      </c>
      <c r="AT366" s="192">
        <v>0</v>
      </c>
      <c r="AU366" s="192">
        <v>25928.639999999999</v>
      </c>
      <c r="AV366" s="192">
        <v>0</v>
      </c>
      <c r="AW366" s="192">
        <v>0</v>
      </c>
      <c r="AX366" s="192">
        <v>0</v>
      </c>
      <c r="AY366" s="192">
        <v>0</v>
      </c>
      <c r="AZ366" s="192">
        <v>0</v>
      </c>
      <c r="BA366" s="192">
        <v>0</v>
      </c>
      <c r="BB366" s="192">
        <v>58854.46</v>
      </c>
      <c r="BC366" s="192">
        <v>0</v>
      </c>
      <c r="BD366" s="192">
        <v>0</v>
      </c>
      <c r="BE366" s="192">
        <v>0</v>
      </c>
      <c r="BF366" s="192">
        <v>0</v>
      </c>
      <c r="BG366" s="192">
        <v>0</v>
      </c>
      <c r="BH366" s="192">
        <v>0</v>
      </c>
      <c r="BI366" s="192">
        <v>0</v>
      </c>
      <c r="BJ366" s="192">
        <v>0</v>
      </c>
      <c r="BK366" s="192">
        <v>0</v>
      </c>
      <c r="BL366" s="192">
        <v>0</v>
      </c>
      <c r="BM366" s="192">
        <v>0</v>
      </c>
      <c r="BN366" s="192">
        <v>0</v>
      </c>
      <c r="BO366" s="192">
        <v>0</v>
      </c>
      <c r="BP366" s="192">
        <v>0</v>
      </c>
      <c r="BQ366" s="192">
        <v>0</v>
      </c>
      <c r="BR366" s="192">
        <v>0</v>
      </c>
      <c r="BS366" s="192">
        <v>0</v>
      </c>
      <c r="BT366" s="192">
        <v>0</v>
      </c>
      <c r="BU366" s="192">
        <v>0</v>
      </c>
      <c r="BV366" s="192">
        <v>0</v>
      </c>
      <c r="BW366" s="192">
        <v>0</v>
      </c>
      <c r="BX366" s="192">
        <v>0</v>
      </c>
      <c r="BY366" s="192">
        <v>0</v>
      </c>
      <c r="BZ366" s="192">
        <v>0</v>
      </c>
      <c r="CA366" s="192">
        <v>0</v>
      </c>
      <c r="CB366" s="192">
        <v>0</v>
      </c>
      <c r="CC366" s="201">
        <f t="shared" si="52"/>
        <v>84783.1</v>
      </c>
    </row>
    <row r="367" spans="1:81" s="109" customFormat="1" ht="25.5" customHeight="1">
      <c r="A367" s="136" t="s">
        <v>1463</v>
      </c>
      <c r="B367" s="280" t="s">
        <v>53</v>
      </c>
      <c r="C367" s="281" t="s">
        <v>54</v>
      </c>
      <c r="D367" s="282"/>
      <c r="E367" s="110"/>
      <c r="F367" s="283" t="s">
        <v>963</v>
      </c>
      <c r="G367" s="284" t="s">
        <v>964</v>
      </c>
      <c r="H367" s="192">
        <v>0</v>
      </c>
      <c r="I367" s="192">
        <v>0</v>
      </c>
      <c r="J367" s="192">
        <v>0</v>
      </c>
      <c r="K367" s="192">
        <v>0</v>
      </c>
      <c r="L367" s="192">
        <v>0</v>
      </c>
      <c r="M367" s="192">
        <v>0</v>
      </c>
      <c r="N367" s="192">
        <v>0</v>
      </c>
      <c r="O367" s="192">
        <v>0</v>
      </c>
      <c r="P367" s="192">
        <v>0</v>
      </c>
      <c r="Q367" s="192">
        <v>0</v>
      </c>
      <c r="R367" s="192">
        <v>0</v>
      </c>
      <c r="S367" s="192">
        <v>0</v>
      </c>
      <c r="T367" s="192">
        <v>0</v>
      </c>
      <c r="U367" s="192">
        <v>0</v>
      </c>
      <c r="V367" s="192">
        <v>0</v>
      </c>
      <c r="W367" s="192">
        <v>0</v>
      </c>
      <c r="X367" s="192">
        <v>0</v>
      </c>
      <c r="Y367" s="192">
        <v>0</v>
      </c>
      <c r="Z367" s="192">
        <v>0</v>
      </c>
      <c r="AA367" s="192">
        <v>0</v>
      </c>
      <c r="AB367" s="192">
        <v>0</v>
      </c>
      <c r="AC367" s="192">
        <v>0</v>
      </c>
      <c r="AD367" s="192">
        <v>0</v>
      </c>
      <c r="AE367" s="192">
        <v>0</v>
      </c>
      <c r="AF367" s="192">
        <v>0</v>
      </c>
      <c r="AG367" s="192">
        <v>0</v>
      </c>
      <c r="AH367" s="192">
        <v>0</v>
      </c>
      <c r="AI367" s="192">
        <v>0</v>
      </c>
      <c r="AJ367" s="192">
        <v>0</v>
      </c>
      <c r="AK367" s="192">
        <v>0</v>
      </c>
      <c r="AL367" s="192">
        <v>0</v>
      </c>
      <c r="AM367" s="192">
        <v>0</v>
      </c>
      <c r="AN367" s="192">
        <v>0</v>
      </c>
      <c r="AO367" s="192">
        <v>0</v>
      </c>
      <c r="AP367" s="192">
        <v>0</v>
      </c>
      <c r="AQ367" s="192">
        <v>0</v>
      </c>
      <c r="AR367" s="192">
        <v>0</v>
      </c>
      <c r="AS367" s="192">
        <v>0</v>
      </c>
      <c r="AT367" s="192">
        <v>0</v>
      </c>
      <c r="AU367" s="192">
        <v>0</v>
      </c>
      <c r="AV367" s="192">
        <v>0</v>
      </c>
      <c r="AW367" s="192">
        <v>0</v>
      </c>
      <c r="AX367" s="192">
        <v>0</v>
      </c>
      <c r="AY367" s="192">
        <v>0</v>
      </c>
      <c r="AZ367" s="192">
        <v>0</v>
      </c>
      <c r="BA367" s="192">
        <v>0</v>
      </c>
      <c r="BB367" s="192">
        <v>0</v>
      </c>
      <c r="BC367" s="192">
        <v>0</v>
      </c>
      <c r="BD367" s="192">
        <v>0</v>
      </c>
      <c r="BE367" s="192">
        <v>0</v>
      </c>
      <c r="BF367" s="192">
        <v>0</v>
      </c>
      <c r="BG367" s="192">
        <v>0</v>
      </c>
      <c r="BH367" s="192">
        <v>0</v>
      </c>
      <c r="BI367" s="192">
        <v>0</v>
      </c>
      <c r="BJ367" s="192">
        <v>0</v>
      </c>
      <c r="BK367" s="192">
        <v>0</v>
      </c>
      <c r="BL367" s="192">
        <v>0</v>
      </c>
      <c r="BM367" s="192">
        <v>0</v>
      </c>
      <c r="BN367" s="192">
        <v>0</v>
      </c>
      <c r="BO367" s="192">
        <v>0</v>
      </c>
      <c r="BP367" s="192">
        <v>0</v>
      </c>
      <c r="BQ367" s="192">
        <v>0</v>
      </c>
      <c r="BR367" s="192">
        <v>0</v>
      </c>
      <c r="BS367" s="192">
        <v>0</v>
      </c>
      <c r="BT367" s="192">
        <v>0</v>
      </c>
      <c r="BU367" s="192">
        <v>0</v>
      </c>
      <c r="BV367" s="192">
        <v>0</v>
      </c>
      <c r="BW367" s="192">
        <v>0</v>
      </c>
      <c r="BX367" s="192">
        <v>0</v>
      </c>
      <c r="BY367" s="192">
        <v>0</v>
      </c>
      <c r="BZ367" s="192">
        <v>0</v>
      </c>
      <c r="CA367" s="192">
        <v>0</v>
      </c>
      <c r="CB367" s="192">
        <v>0</v>
      </c>
      <c r="CC367" s="201">
        <f t="shared" si="52"/>
        <v>0</v>
      </c>
    </row>
    <row r="368" spans="1:81" s="109" customFormat="1" ht="25.5" customHeight="1">
      <c r="A368" s="136" t="s">
        <v>1463</v>
      </c>
      <c r="B368" s="280" t="s">
        <v>53</v>
      </c>
      <c r="C368" s="281" t="s">
        <v>54</v>
      </c>
      <c r="D368" s="282"/>
      <c r="E368" s="110"/>
      <c r="F368" s="283" t="s">
        <v>965</v>
      </c>
      <c r="G368" s="284" t="s">
        <v>966</v>
      </c>
      <c r="H368" s="192">
        <v>0</v>
      </c>
      <c r="I368" s="192">
        <v>0</v>
      </c>
      <c r="J368" s="192">
        <v>0</v>
      </c>
      <c r="K368" s="192">
        <v>0</v>
      </c>
      <c r="L368" s="192">
        <v>0</v>
      </c>
      <c r="M368" s="192">
        <v>0</v>
      </c>
      <c r="N368" s="192">
        <v>0</v>
      </c>
      <c r="O368" s="192">
        <v>0</v>
      </c>
      <c r="P368" s="192">
        <v>0</v>
      </c>
      <c r="Q368" s="192">
        <v>0</v>
      </c>
      <c r="R368" s="192">
        <v>0</v>
      </c>
      <c r="S368" s="192">
        <v>0</v>
      </c>
      <c r="T368" s="192">
        <v>0</v>
      </c>
      <c r="U368" s="192">
        <v>0</v>
      </c>
      <c r="V368" s="192">
        <v>0</v>
      </c>
      <c r="W368" s="192">
        <v>0</v>
      </c>
      <c r="X368" s="192">
        <v>0</v>
      </c>
      <c r="Y368" s="192">
        <v>0</v>
      </c>
      <c r="Z368" s="192">
        <v>0</v>
      </c>
      <c r="AA368" s="192">
        <v>0</v>
      </c>
      <c r="AB368" s="192">
        <v>0</v>
      </c>
      <c r="AC368" s="192">
        <v>0</v>
      </c>
      <c r="AD368" s="192">
        <v>0</v>
      </c>
      <c r="AE368" s="192">
        <v>0</v>
      </c>
      <c r="AF368" s="192">
        <v>0</v>
      </c>
      <c r="AG368" s="192">
        <v>0</v>
      </c>
      <c r="AH368" s="192">
        <v>0</v>
      </c>
      <c r="AI368" s="192">
        <v>0</v>
      </c>
      <c r="AJ368" s="192">
        <v>0</v>
      </c>
      <c r="AK368" s="192">
        <v>0</v>
      </c>
      <c r="AL368" s="192">
        <v>0</v>
      </c>
      <c r="AM368" s="192">
        <v>0</v>
      </c>
      <c r="AN368" s="192">
        <v>0</v>
      </c>
      <c r="AO368" s="192">
        <v>0</v>
      </c>
      <c r="AP368" s="192">
        <v>0</v>
      </c>
      <c r="AQ368" s="192">
        <v>0</v>
      </c>
      <c r="AR368" s="192">
        <v>0</v>
      </c>
      <c r="AS368" s="192">
        <v>0</v>
      </c>
      <c r="AT368" s="192">
        <v>0</v>
      </c>
      <c r="AU368" s="192">
        <v>0</v>
      </c>
      <c r="AV368" s="192">
        <v>0</v>
      </c>
      <c r="AW368" s="192">
        <v>0</v>
      </c>
      <c r="AX368" s="192">
        <v>0</v>
      </c>
      <c r="AY368" s="192">
        <v>0</v>
      </c>
      <c r="AZ368" s="192">
        <v>0</v>
      </c>
      <c r="BA368" s="192">
        <v>0</v>
      </c>
      <c r="BB368" s="192">
        <v>0</v>
      </c>
      <c r="BC368" s="192">
        <v>0</v>
      </c>
      <c r="BD368" s="192">
        <v>0</v>
      </c>
      <c r="BE368" s="192">
        <v>0</v>
      </c>
      <c r="BF368" s="192">
        <v>0</v>
      </c>
      <c r="BG368" s="192">
        <v>0</v>
      </c>
      <c r="BH368" s="192">
        <v>0</v>
      </c>
      <c r="BI368" s="192">
        <v>0</v>
      </c>
      <c r="BJ368" s="192">
        <v>0</v>
      </c>
      <c r="BK368" s="192">
        <v>0</v>
      </c>
      <c r="BL368" s="192">
        <v>0</v>
      </c>
      <c r="BM368" s="192">
        <v>0</v>
      </c>
      <c r="BN368" s="192">
        <v>0</v>
      </c>
      <c r="BO368" s="192">
        <v>0</v>
      </c>
      <c r="BP368" s="192">
        <v>0</v>
      </c>
      <c r="BQ368" s="192">
        <v>0</v>
      </c>
      <c r="BR368" s="192">
        <v>0</v>
      </c>
      <c r="BS368" s="192">
        <v>0</v>
      </c>
      <c r="BT368" s="192">
        <v>0</v>
      </c>
      <c r="BU368" s="192">
        <v>0</v>
      </c>
      <c r="BV368" s="192">
        <v>0</v>
      </c>
      <c r="BW368" s="192">
        <v>0</v>
      </c>
      <c r="BX368" s="192">
        <v>0</v>
      </c>
      <c r="BY368" s="192">
        <v>0</v>
      </c>
      <c r="BZ368" s="192">
        <v>0</v>
      </c>
      <c r="CA368" s="192">
        <v>0</v>
      </c>
      <c r="CB368" s="192">
        <v>0</v>
      </c>
      <c r="CC368" s="201">
        <f t="shared" si="52"/>
        <v>0</v>
      </c>
    </row>
    <row r="369" spans="1:81" s="109" customFormat="1" ht="25.5" customHeight="1">
      <c r="A369" s="136" t="s">
        <v>1463</v>
      </c>
      <c r="B369" s="280" t="s">
        <v>53</v>
      </c>
      <c r="C369" s="281" t="s">
        <v>54</v>
      </c>
      <c r="D369" s="282">
        <v>53030</v>
      </c>
      <c r="E369" s="110" t="s">
        <v>940</v>
      </c>
      <c r="F369" s="283" t="s">
        <v>967</v>
      </c>
      <c r="G369" s="284" t="s">
        <v>968</v>
      </c>
      <c r="H369" s="192">
        <v>183907.64</v>
      </c>
      <c r="I369" s="171">
        <v>0</v>
      </c>
      <c r="J369" s="171">
        <v>0</v>
      </c>
      <c r="K369" s="171">
        <v>0</v>
      </c>
      <c r="L369" s="171">
        <v>0</v>
      </c>
      <c r="M369" s="171">
        <v>0</v>
      </c>
      <c r="N369" s="171">
        <v>0</v>
      </c>
      <c r="O369" s="171">
        <v>0</v>
      </c>
      <c r="P369" s="171">
        <v>0</v>
      </c>
      <c r="Q369" s="171">
        <v>0</v>
      </c>
      <c r="R369" s="171">
        <v>0</v>
      </c>
      <c r="S369" s="171">
        <v>0</v>
      </c>
      <c r="T369" s="171">
        <v>0</v>
      </c>
      <c r="U369" s="171">
        <v>0</v>
      </c>
      <c r="V369" s="171">
        <v>0</v>
      </c>
      <c r="W369" s="171">
        <v>0</v>
      </c>
      <c r="X369" s="171">
        <v>0</v>
      </c>
      <c r="Y369" s="171">
        <v>0</v>
      </c>
      <c r="Z369" s="171">
        <v>0</v>
      </c>
      <c r="AA369" s="171">
        <v>0</v>
      </c>
      <c r="AB369" s="171">
        <v>0</v>
      </c>
      <c r="AC369" s="171">
        <v>0</v>
      </c>
      <c r="AD369" s="171">
        <v>0</v>
      </c>
      <c r="AE369" s="171">
        <v>0</v>
      </c>
      <c r="AF369" s="171">
        <v>0</v>
      </c>
      <c r="AG369" s="171">
        <v>0</v>
      </c>
      <c r="AH369" s="171">
        <v>0</v>
      </c>
      <c r="AI369" s="171">
        <v>0</v>
      </c>
      <c r="AJ369" s="171">
        <v>0</v>
      </c>
      <c r="AK369" s="171">
        <v>0</v>
      </c>
      <c r="AL369" s="171">
        <v>0</v>
      </c>
      <c r="AM369" s="171">
        <v>0</v>
      </c>
      <c r="AN369" s="171">
        <v>0</v>
      </c>
      <c r="AO369" s="171">
        <v>0</v>
      </c>
      <c r="AP369" s="171">
        <v>0</v>
      </c>
      <c r="AQ369" s="171">
        <v>0</v>
      </c>
      <c r="AR369" s="171">
        <v>0</v>
      </c>
      <c r="AS369" s="171">
        <v>0</v>
      </c>
      <c r="AT369" s="171">
        <v>2271.34</v>
      </c>
      <c r="AU369" s="171">
        <v>449.31</v>
      </c>
      <c r="AV369" s="171">
        <v>0</v>
      </c>
      <c r="AW369" s="171">
        <v>0</v>
      </c>
      <c r="AX369" s="171">
        <v>0</v>
      </c>
      <c r="AY369" s="171">
        <v>0</v>
      </c>
      <c r="AZ369" s="171">
        <v>0</v>
      </c>
      <c r="BA369" s="171">
        <v>0</v>
      </c>
      <c r="BB369" s="171">
        <v>7110.12</v>
      </c>
      <c r="BC369" s="171">
        <v>0</v>
      </c>
      <c r="BD369" s="171">
        <v>0</v>
      </c>
      <c r="BE369" s="171">
        <v>0</v>
      </c>
      <c r="BF369" s="171">
        <v>0</v>
      </c>
      <c r="BG369" s="171">
        <v>0</v>
      </c>
      <c r="BH369" s="171">
        <v>0</v>
      </c>
      <c r="BI369" s="171">
        <v>0</v>
      </c>
      <c r="BJ369" s="171">
        <v>0</v>
      </c>
      <c r="BK369" s="171">
        <v>0</v>
      </c>
      <c r="BL369" s="171">
        <v>0</v>
      </c>
      <c r="BM369" s="171">
        <v>1166.72</v>
      </c>
      <c r="BN369" s="171">
        <v>0</v>
      </c>
      <c r="BO369" s="171">
        <v>0</v>
      </c>
      <c r="BP369" s="171">
        <v>0</v>
      </c>
      <c r="BQ369" s="171">
        <v>0</v>
      </c>
      <c r="BR369" s="171">
        <v>0</v>
      </c>
      <c r="BS369" s="171">
        <v>0</v>
      </c>
      <c r="BT369" s="171">
        <v>0</v>
      </c>
      <c r="BU369" s="171">
        <v>0</v>
      </c>
      <c r="BV369" s="171">
        <v>0</v>
      </c>
      <c r="BW369" s="171">
        <v>0</v>
      </c>
      <c r="BX369" s="171">
        <v>0</v>
      </c>
      <c r="BY369" s="171">
        <v>0</v>
      </c>
      <c r="BZ369" s="171">
        <v>0</v>
      </c>
      <c r="CA369" s="171">
        <v>0</v>
      </c>
      <c r="CB369" s="171">
        <v>0</v>
      </c>
      <c r="CC369" s="201">
        <f t="shared" si="52"/>
        <v>194905.13</v>
      </c>
    </row>
    <row r="370" spans="1:81" s="109" customFormat="1" ht="25.5" customHeight="1">
      <c r="A370" s="136" t="s">
        <v>1463</v>
      </c>
      <c r="B370" s="280" t="s">
        <v>53</v>
      </c>
      <c r="C370" s="281" t="s">
        <v>54</v>
      </c>
      <c r="D370" s="282">
        <v>53060</v>
      </c>
      <c r="E370" s="110" t="s">
        <v>969</v>
      </c>
      <c r="F370" s="283" t="s">
        <v>970</v>
      </c>
      <c r="G370" s="284" t="s">
        <v>971</v>
      </c>
      <c r="H370" s="192">
        <v>409046.31</v>
      </c>
      <c r="I370" s="192">
        <v>0</v>
      </c>
      <c r="J370" s="192">
        <v>0</v>
      </c>
      <c r="K370" s="192">
        <v>0</v>
      </c>
      <c r="L370" s="192">
        <v>0</v>
      </c>
      <c r="M370" s="192">
        <v>0</v>
      </c>
      <c r="N370" s="192">
        <v>0</v>
      </c>
      <c r="O370" s="192">
        <v>0</v>
      </c>
      <c r="P370" s="192">
        <v>0</v>
      </c>
      <c r="Q370" s="192">
        <v>0</v>
      </c>
      <c r="R370" s="192">
        <v>0</v>
      </c>
      <c r="S370" s="192">
        <v>0</v>
      </c>
      <c r="T370" s="192">
        <v>0</v>
      </c>
      <c r="U370" s="192">
        <v>0</v>
      </c>
      <c r="V370" s="192">
        <v>0</v>
      </c>
      <c r="W370" s="192">
        <v>0</v>
      </c>
      <c r="X370" s="192">
        <v>0</v>
      </c>
      <c r="Y370" s="192">
        <v>0</v>
      </c>
      <c r="Z370" s="192">
        <v>0</v>
      </c>
      <c r="AA370" s="192">
        <v>0</v>
      </c>
      <c r="AB370" s="192">
        <v>0</v>
      </c>
      <c r="AC370" s="192">
        <v>0</v>
      </c>
      <c r="AD370" s="192">
        <v>0</v>
      </c>
      <c r="AE370" s="192">
        <v>0</v>
      </c>
      <c r="AF370" s="192">
        <v>0</v>
      </c>
      <c r="AG370" s="192">
        <v>0</v>
      </c>
      <c r="AH370" s="192">
        <v>0</v>
      </c>
      <c r="AI370" s="192">
        <v>0</v>
      </c>
      <c r="AJ370" s="192">
        <v>0</v>
      </c>
      <c r="AK370" s="192">
        <v>0</v>
      </c>
      <c r="AL370" s="192">
        <v>0</v>
      </c>
      <c r="AM370" s="192">
        <v>0</v>
      </c>
      <c r="AN370" s="192">
        <v>0</v>
      </c>
      <c r="AO370" s="192">
        <v>0</v>
      </c>
      <c r="AP370" s="192">
        <v>0</v>
      </c>
      <c r="AQ370" s="192">
        <v>0</v>
      </c>
      <c r="AR370" s="192">
        <v>0</v>
      </c>
      <c r="AS370" s="192">
        <v>0</v>
      </c>
      <c r="AT370" s="192">
        <v>0</v>
      </c>
      <c r="AU370" s="192">
        <v>0</v>
      </c>
      <c r="AV370" s="192">
        <v>0</v>
      </c>
      <c r="AW370" s="192">
        <v>0</v>
      </c>
      <c r="AX370" s="192">
        <v>0</v>
      </c>
      <c r="AY370" s="192">
        <v>0</v>
      </c>
      <c r="AZ370" s="192">
        <v>0</v>
      </c>
      <c r="BA370" s="192">
        <v>0</v>
      </c>
      <c r="BB370" s="192">
        <v>0</v>
      </c>
      <c r="BC370" s="192">
        <v>0</v>
      </c>
      <c r="BD370" s="192">
        <v>0</v>
      </c>
      <c r="BE370" s="192">
        <v>0</v>
      </c>
      <c r="BF370" s="192">
        <v>0</v>
      </c>
      <c r="BG370" s="192">
        <v>0</v>
      </c>
      <c r="BH370" s="192">
        <v>0</v>
      </c>
      <c r="BI370" s="192">
        <v>0</v>
      </c>
      <c r="BJ370" s="192">
        <v>0</v>
      </c>
      <c r="BK370" s="192">
        <v>0</v>
      </c>
      <c r="BL370" s="192">
        <v>0</v>
      </c>
      <c r="BM370" s="192">
        <v>0</v>
      </c>
      <c r="BN370" s="192">
        <v>0</v>
      </c>
      <c r="BO370" s="192">
        <v>0</v>
      </c>
      <c r="BP370" s="192">
        <v>0</v>
      </c>
      <c r="BQ370" s="192">
        <v>0</v>
      </c>
      <c r="BR370" s="192">
        <v>0</v>
      </c>
      <c r="BS370" s="192">
        <v>0</v>
      </c>
      <c r="BT370" s="192">
        <v>0</v>
      </c>
      <c r="BU370" s="192">
        <v>0</v>
      </c>
      <c r="BV370" s="192">
        <v>0</v>
      </c>
      <c r="BW370" s="192">
        <v>0</v>
      </c>
      <c r="BX370" s="192">
        <v>0</v>
      </c>
      <c r="BY370" s="192">
        <v>128998</v>
      </c>
      <c r="BZ370" s="192">
        <v>0</v>
      </c>
      <c r="CA370" s="192">
        <v>2047.79</v>
      </c>
      <c r="CB370" s="192">
        <v>0</v>
      </c>
      <c r="CC370" s="201">
        <f t="shared" si="52"/>
        <v>540092.10000000009</v>
      </c>
    </row>
    <row r="371" spans="1:81" s="109" customFormat="1" ht="25.5" customHeight="1">
      <c r="A371" s="136" t="s">
        <v>1463</v>
      </c>
      <c r="B371" s="280" t="s">
        <v>53</v>
      </c>
      <c r="C371" s="281" t="s">
        <v>54</v>
      </c>
      <c r="D371" s="282">
        <v>53060</v>
      </c>
      <c r="E371" s="110" t="s">
        <v>969</v>
      </c>
      <c r="F371" s="283" t="s">
        <v>972</v>
      </c>
      <c r="G371" s="284" t="s">
        <v>973</v>
      </c>
      <c r="H371" s="192">
        <v>0</v>
      </c>
      <c r="I371" s="192">
        <v>0</v>
      </c>
      <c r="J371" s="192">
        <v>0</v>
      </c>
      <c r="K371" s="192">
        <v>0</v>
      </c>
      <c r="L371" s="192">
        <v>0</v>
      </c>
      <c r="M371" s="192">
        <v>0</v>
      </c>
      <c r="N371" s="192">
        <v>0</v>
      </c>
      <c r="O371" s="192">
        <v>0</v>
      </c>
      <c r="P371" s="192">
        <v>0</v>
      </c>
      <c r="Q371" s="192">
        <v>0</v>
      </c>
      <c r="R371" s="192">
        <v>0</v>
      </c>
      <c r="S371" s="192">
        <v>0</v>
      </c>
      <c r="T371" s="192">
        <v>0</v>
      </c>
      <c r="U371" s="192">
        <v>0</v>
      </c>
      <c r="V371" s="192">
        <v>0</v>
      </c>
      <c r="W371" s="192">
        <v>0</v>
      </c>
      <c r="X371" s="192">
        <v>0</v>
      </c>
      <c r="Y371" s="192">
        <v>0</v>
      </c>
      <c r="Z371" s="192">
        <v>0</v>
      </c>
      <c r="AA371" s="192">
        <v>0</v>
      </c>
      <c r="AB371" s="192">
        <v>0</v>
      </c>
      <c r="AC371" s="192">
        <v>0</v>
      </c>
      <c r="AD371" s="192">
        <v>0</v>
      </c>
      <c r="AE371" s="192">
        <v>0</v>
      </c>
      <c r="AF371" s="192">
        <v>0</v>
      </c>
      <c r="AG371" s="192">
        <v>0</v>
      </c>
      <c r="AH371" s="192">
        <v>0</v>
      </c>
      <c r="AI371" s="192">
        <v>0</v>
      </c>
      <c r="AJ371" s="192">
        <v>0</v>
      </c>
      <c r="AK371" s="192">
        <v>0</v>
      </c>
      <c r="AL371" s="192">
        <v>0</v>
      </c>
      <c r="AM371" s="192">
        <v>0</v>
      </c>
      <c r="AN371" s="192">
        <v>0</v>
      </c>
      <c r="AO371" s="192">
        <v>0</v>
      </c>
      <c r="AP371" s="192">
        <v>0</v>
      </c>
      <c r="AQ371" s="192">
        <v>0</v>
      </c>
      <c r="AR371" s="192">
        <v>0</v>
      </c>
      <c r="AS371" s="192">
        <v>0</v>
      </c>
      <c r="AT371" s="192">
        <v>0</v>
      </c>
      <c r="AU371" s="192">
        <v>0</v>
      </c>
      <c r="AV371" s="192">
        <v>0</v>
      </c>
      <c r="AW371" s="192">
        <v>0</v>
      </c>
      <c r="AX371" s="192">
        <v>0</v>
      </c>
      <c r="AY371" s="192">
        <v>0</v>
      </c>
      <c r="AZ371" s="192">
        <v>0</v>
      </c>
      <c r="BA371" s="192">
        <v>0</v>
      </c>
      <c r="BB371" s="192">
        <v>0</v>
      </c>
      <c r="BC371" s="192">
        <v>0</v>
      </c>
      <c r="BD371" s="192">
        <v>0</v>
      </c>
      <c r="BE371" s="192">
        <v>0</v>
      </c>
      <c r="BF371" s="192">
        <v>0</v>
      </c>
      <c r="BG371" s="192">
        <v>0</v>
      </c>
      <c r="BH371" s="192">
        <v>0</v>
      </c>
      <c r="BI371" s="192">
        <v>0</v>
      </c>
      <c r="BJ371" s="192">
        <v>0</v>
      </c>
      <c r="BK371" s="192">
        <v>0</v>
      </c>
      <c r="BL371" s="192">
        <v>0</v>
      </c>
      <c r="BM371" s="192">
        <v>0</v>
      </c>
      <c r="BN371" s="192">
        <v>0</v>
      </c>
      <c r="BO371" s="192">
        <v>0</v>
      </c>
      <c r="BP371" s="192">
        <v>0</v>
      </c>
      <c r="BQ371" s="192">
        <v>0</v>
      </c>
      <c r="BR371" s="192">
        <v>0</v>
      </c>
      <c r="BS371" s="192">
        <v>0</v>
      </c>
      <c r="BT371" s="192">
        <v>0</v>
      </c>
      <c r="BU371" s="192">
        <v>0</v>
      </c>
      <c r="BV371" s="192">
        <v>0</v>
      </c>
      <c r="BW371" s="192">
        <v>0</v>
      </c>
      <c r="BX371" s="192">
        <v>0</v>
      </c>
      <c r="BY371" s="192">
        <v>0</v>
      </c>
      <c r="BZ371" s="192">
        <v>0</v>
      </c>
      <c r="CA371" s="192">
        <v>0</v>
      </c>
      <c r="CB371" s="192">
        <v>0</v>
      </c>
      <c r="CC371" s="201">
        <f t="shared" si="52"/>
        <v>0</v>
      </c>
    </row>
    <row r="372" spans="1:81" s="109" customFormat="1" ht="25.5" customHeight="1">
      <c r="A372" s="136" t="s">
        <v>1463</v>
      </c>
      <c r="B372" s="280" t="s">
        <v>53</v>
      </c>
      <c r="C372" s="281" t="s">
        <v>54</v>
      </c>
      <c r="D372" s="282">
        <v>53020</v>
      </c>
      <c r="E372" s="110" t="s">
        <v>926</v>
      </c>
      <c r="F372" s="283" t="s">
        <v>974</v>
      </c>
      <c r="G372" s="284" t="s">
        <v>1620</v>
      </c>
      <c r="H372" s="192">
        <v>0</v>
      </c>
      <c r="I372" s="192">
        <v>0</v>
      </c>
      <c r="J372" s="192">
        <v>0</v>
      </c>
      <c r="K372" s="192">
        <v>0</v>
      </c>
      <c r="L372" s="192">
        <v>0</v>
      </c>
      <c r="M372" s="192">
        <v>0</v>
      </c>
      <c r="N372" s="192">
        <v>14843.51</v>
      </c>
      <c r="O372" s="192">
        <v>0</v>
      </c>
      <c r="P372" s="192">
        <v>0</v>
      </c>
      <c r="Q372" s="192">
        <v>0</v>
      </c>
      <c r="R372" s="192">
        <v>0</v>
      </c>
      <c r="S372" s="192">
        <v>0</v>
      </c>
      <c r="T372" s="192">
        <v>0</v>
      </c>
      <c r="U372" s="192">
        <v>0</v>
      </c>
      <c r="V372" s="192">
        <v>0</v>
      </c>
      <c r="W372" s="192">
        <v>0</v>
      </c>
      <c r="X372" s="192">
        <v>0</v>
      </c>
      <c r="Y372" s="192">
        <v>0</v>
      </c>
      <c r="Z372" s="192">
        <v>0</v>
      </c>
      <c r="AA372" s="192">
        <v>0</v>
      </c>
      <c r="AB372" s="192">
        <v>0</v>
      </c>
      <c r="AC372" s="192">
        <v>0</v>
      </c>
      <c r="AD372" s="192">
        <v>0</v>
      </c>
      <c r="AE372" s="192">
        <v>0</v>
      </c>
      <c r="AF372" s="192">
        <v>0</v>
      </c>
      <c r="AG372" s="192">
        <v>0</v>
      </c>
      <c r="AH372" s="192">
        <v>0</v>
      </c>
      <c r="AI372" s="192">
        <v>0</v>
      </c>
      <c r="AJ372" s="192">
        <v>0</v>
      </c>
      <c r="AK372" s="192">
        <v>0</v>
      </c>
      <c r="AL372" s="192">
        <v>0</v>
      </c>
      <c r="AM372" s="192">
        <v>0</v>
      </c>
      <c r="AN372" s="192">
        <v>0</v>
      </c>
      <c r="AO372" s="192">
        <v>0</v>
      </c>
      <c r="AP372" s="192">
        <v>0</v>
      </c>
      <c r="AQ372" s="192">
        <v>0</v>
      </c>
      <c r="AR372" s="192">
        <v>0</v>
      </c>
      <c r="AS372" s="192">
        <v>0</v>
      </c>
      <c r="AT372" s="192">
        <v>0</v>
      </c>
      <c r="AU372" s="192">
        <v>0</v>
      </c>
      <c r="AV372" s="192">
        <v>0</v>
      </c>
      <c r="AW372" s="192">
        <v>0</v>
      </c>
      <c r="AX372" s="192">
        <v>0</v>
      </c>
      <c r="AY372" s="192">
        <v>0</v>
      </c>
      <c r="AZ372" s="192">
        <v>0</v>
      </c>
      <c r="BA372" s="192">
        <v>0</v>
      </c>
      <c r="BB372" s="192">
        <v>0</v>
      </c>
      <c r="BC372" s="192">
        <v>0</v>
      </c>
      <c r="BD372" s="192">
        <v>0</v>
      </c>
      <c r="BE372" s="192">
        <v>0</v>
      </c>
      <c r="BF372" s="192">
        <v>0</v>
      </c>
      <c r="BG372" s="192">
        <v>0</v>
      </c>
      <c r="BH372" s="192">
        <v>0</v>
      </c>
      <c r="BI372" s="192">
        <v>0</v>
      </c>
      <c r="BJ372" s="192">
        <v>0</v>
      </c>
      <c r="BK372" s="192">
        <v>0</v>
      </c>
      <c r="BL372" s="192">
        <v>0</v>
      </c>
      <c r="BM372" s="192">
        <v>0</v>
      </c>
      <c r="BN372" s="192">
        <v>0</v>
      </c>
      <c r="BO372" s="192">
        <v>0</v>
      </c>
      <c r="BP372" s="192">
        <v>0</v>
      </c>
      <c r="BQ372" s="192">
        <v>0</v>
      </c>
      <c r="BR372" s="192">
        <v>0</v>
      </c>
      <c r="BS372" s="192">
        <v>0</v>
      </c>
      <c r="BT372" s="192">
        <v>0</v>
      </c>
      <c r="BU372" s="192">
        <v>0</v>
      </c>
      <c r="BV372" s="192">
        <v>0</v>
      </c>
      <c r="BW372" s="192">
        <v>0</v>
      </c>
      <c r="BX372" s="192">
        <v>0</v>
      </c>
      <c r="BY372" s="192">
        <v>0</v>
      </c>
      <c r="BZ372" s="192">
        <v>0</v>
      </c>
      <c r="CA372" s="192">
        <v>0</v>
      </c>
      <c r="CB372" s="192">
        <v>0</v>
      </c>
      <c r="CC372" s="201">
        <f t="shared" si="52"/>
        <v>14843.51</v>
      </c>
    </row>
    <row r="373" spans="1:81" s="109" customFormat="1" ht="25.5" customHeight="1">
      <c r="A373" s="136" t="s">
        <v>1463</v>
      </c>
      <c r="B373" s="280" t="s">
        <v>53</v>
      </c>
      <c r="C373" s="281" t="s">
        <v>54</v>
      </c>
      <c r="D373" s="282">
        <v>53020</v>
      </c>
      <c r="E373" s="110" t="s">
        <v>926</v>
      </c>
      <c r="F373" s="283" t="s">
        <v>975</v>
      </c>
      <c r="G373" s="284" t="s">
        <v>976</v>
      </c>
      <c r="H373" s="192">
        <v>0</v>
      </c>
      <c r="I373" s="171">
        <v>4951.2299999999996</v>
      </c>
      <c r="J373" s="171">
        <v>1054476.01</v>
      </c>
      <c r="K373" s="171">
        <v>145523</v>
      </c>
      <c r="L373" s="171">
        <v>0</v>
      </c>
      <c r="M373" s="171">
        <v>0</v>
      </c>
      <c r="N373" s="171">
        <v>1429696.67</v>
      </c>
      <c r="O373" s="171">
        <v>475392.4</v>
      </c>
      <c r="P373" s="171">
        <v>0</v>
      </c>
      <c r="Q373" s="171">
        <v>0</v>
      </c>
      <c r="R373" s="171">
        <v>24466.65</v>
      </c>
      <c r="S373" s="171">
        <v>0</v>
      </c>
      <c r="T373" s="171">
        <v>954375.45</v>
      </c>
      <c r="U373" s="171">
        <v>358036.93</v>
      </c>
      <c r="V373" s="171">
        <v>0</v>
      </c>
      <c r="W373" s="171">
        <v>44821.89</v>
      </c>
      <c r="X373" s="171">
        <v>311931.95</v>
      </c>
      <c r="Y373" s="171">
        <v>0</v>
      </c>
      <c r="Z373" s="171">
        <v>121915.28</v>
      </c>
      <c r="AA373" s="171">
        <v>0</v>
      </c>
      <c r="AB373" s="171">
        <v>0</v>
      </c>
      <c r="AC373" s="171">
        <v>0</v>
      </c>
      <c r="AD373" s="171">
        <v>0</v>
      </c>
      <c r="AE373" s="171">
        <v>0</v>
      </c>
      <c r="AF373" s="171">
        <v>0</v>
      </c>
      <c r="AG373" s="171">
        <v>0</v>
      </c>
      <c r="AH373" s="171">
        <v>0</v>
      </c>
      <c r="AI373" s="171">
        <v>448138.07</v>
      </c>
      <c r="AJ373" s="171">
        <v>92929.93</v>
      </c>
      <c r="AK373" s="171">
        <v>20150</v>
      </c>
      <c r="AL373" s="171">
        <v>83926</v>
      </c>
      <c r="AM373" s="171">
        <v>28506.67</v>
      </c>
      <c r="AN373" s="171">
        <v>153979.72</v>
      </c>
      <c r="AO373" s="171">
        <v>16058.13</v>
      </c>
      <c r="AP373" s="171">
        <v>236308.94</v>
      </c>
      <c r="AQ373" s="171">
        <v>243361.77</v>
      </c>
      <c r="AR373" s="171">
        <v>252300.52</v>
      </c>
      <c r="AS373" s="171">
        <v>168421.47</v>
      </c>
      <c r="AT373" s="171">
        <v>156529.41</v>
      </c>
      <c r="AU373" s="171">
        <v>0</v>
      </c>
      <c r="AV373" s="171">
        <v>0</v>
      </c>
      <c r="AW373" s="171">
        <v>4166.67</v>
      </c>
      <c r="AX373" s="171">
        <v>111208.98</v>
      </c>
      <c r="AY373" s="171">
        <v>0</v>
      </c>
      <c r="AZ373" s="171">
        <v>6255.05</v>
      </c>
      <c r="BA373" s="171">
        <v>3363.37</v>
      </c>
      <c r="BB373" s="171">
        <v>0</v>
      </c>
      <c r="BC373" s="171">
        <v>120416.65</v>
      </c>
      <c r="BD373" s="171">
        <v>14010.35</v>
      </c>
      <c r="BE373" s="171">
        <v>0</v>
      </c>
      <c r="BF373" s="171">
        <v>385906.65</v>
      </c>
      <c r="BG373" s="171">
        <v>0</v>
      </c>
      <c r="BH373" s="171">
        <v>491792.67969999998</v>
      </c>
      <c r="BI373" s="171">
        <v>536908.97</v>
      </c>
      <c r="BJ373" s="171">
        <v>0</v>
      </c>
      <c r="BK373" s="171">
        <v>0</v>
      </c>
      <c r="BL373" s="171">
        <v>0</v>
      </c>
      <c r="BM373" s="171">
        <v>0</v>
      </c>
      <c r="BN373" s="171">
        <v>1183880.31</v>
      </c>
      <c r="BO373" s="171">
        <v>123225.51</v>
      </c>
      <c r="BP373" s="171">
        <v>161978.15</v>
      </c>
      <c r="BQ373" s="171">
        <v>0</v>
      </c>
      <c r="BR373" s="171">
        <v>0</v>
      </c>
      <c r="BS373" s="171">
        <v>111411.08</v>
      </c>
      <c r="BT373" s="171">
        <v>0</v>
      </c>
      <c r="BU373" s="171">
        <v>38121.17</v>
      </c>
      <c r="BV373" s="171">
        <v>0</v>
      </c>
      <c r="BW373" s="171">
        <v>82384.95</v>
      </c>
      <c r="BX373" s="171">
        <v>0</v>
      </c>
      <c r="BY373" s="171">
        <v>298453</v>
      </c>
      <c r="BZ373" s="171">
        <v>283891.43</v>
      </c>
      <c r="CA373" s="171">
        <v>0</v>
      </c>
      <c r="CB373" s="171">
        <v>0</v>
      </c>
      <c r="CC373" s="201">
        <f t="shared" si="52"/>
        <v>10783573.059699999</v>
      </c>
    </row>
    <row r="374" spans="1:81" s="109" customFormat="1" ht="25.5" customHeight="1">
      <c r="A374" s="136" t="s">
        <v>1463</v>
      </c>
      <c r="B374" s="280" t="s">
        <v>53</v>
      </c>
      <c r="C374" s="281" t="s">
        <v>54</v>
      </c>
      <c r="D374" s="282">
        <v>53020</v>
      </c>
      <c r="E374" s="110" t="s">
        <v>926</v>
      </c>
      <c r="F374" s="283" t="s">
        <v>977</v>
      </c>
      <c r="G374" s="284" t="s">
        <v>978</v>
      </c>
      <c r="H374" s="192">
        <v>0</v>
      </c>
      <c r="I374" s="171">
        <v>7837.15</v>
      </c>
      <c r="J374" s="171">
        <v>2652.89</v>
      </c>
      <c r="K374" s="171">
        <v>1254168</v>
      </c>
      <c r="L374" s="171">
        <v>0</v>
      </c>
      <c r="M374" s="171">
        <v>282662.07</v>
      </c>
      <c r="N374" s="171">
        <v>4319715.6900000004</v>
      </c>
      <c r="O374" s="171">
        <v>1607549.85</v>
      </c>
      <c r="P374" s="171">
        <v>0</v>
      </c>
      <c r="Q374" s="171">
        <v>0</v>
      </c>
      <c r="R374" s="171">
        <v>241140</v>
      </c>
      <c r="S374" s="171">
        <v>0</v>
      </c>
      <c r="T374" s="171">
        <v>1827733.45</v>
      </c>
      <c r="U374" s="171">
        <v>50045.35</v>
      </c>
      <c r="V374" s="171">
        <v>0</v>
      </c>
      <c r="W374" s="171">
        <v>0</v>
      </c>
      <c r="X374" s="171">
        <v>186666.15</v>
      </c>
      <c r="Y374" s="171">
        <v>0</v>
      </c>
      <c r="Z374" s="171">
        <v>653150.47</v>
      </c>
      <c r="AA374" s="171">
        <v>25008.400000000001</v>
      </c>
      <c r="AB374" s="171">
        <v>287153.26</v>
      </c>
      <c r="AC374" s="171">
        <v>0</v>
      </c>
      <c r="AD374" s="171">
        <v>6591.53</v>
      </c>
      <c r="AE374" s="171">
        <v>0</v>
      </c>
      <c r="AF374" s="171">
        <v>1121854.55</v>
      </c>
      <c r="AG374" s="171">
        <v>0</v>
      </c>
      <c r="AH374" s="171">
        <v>0</v>
      </c>
      <c r="AI374" s="171">
        <v>0</v>
      </c>
      <c r="AJ374" s="171">
        <v>114379.28</v>
      </c>
      <c r="AK374" s="171">
        <v>40182.480000000003</v>
      </c>
      <c r="AL374" s="171">
        <v>181229.85</v>
      </c>
      <c r="AM374" s="171">
        <v>103694.58</v>
      </c>
      <c r="AN374" s="171">
        <v>16812.68</v>
      </c>
      <c r="AO374" s="171">
        <v>58800.49</v>
      </c>
      <c r="AP374" s="171">
        <v>360262.9</v>
      </c>
      <c r="AQ374" s="171">
        <v>16195.83</v>
      </c>
      <c r="AR374" s="171">
        <v>377663.8</v>
      </c>
      <c r="AS374" s="171">
        <v>104938.73</v>
      </c>
      <c r="AT374" s="171">
        <v>331669.21999999997</v>
      </c>
      <c r="AU374" s="171">
        <v>0</v>
      </c>
      <c r="AV374" s="171">
        <v>0</v>
      </c>
      <c r="AW374" s="171">
        <v>25022.82</v>
      </c>
      <c r="AX374" s="171">
        <v>62058.68</v>
      </c>
      <c r="AY374" s="171">
        <v>32417.37</v>
      </c>
      <c r="AZ374" s="171">
        <v>61947.21</v>
      </c>
      <c r="BA374" s="171">
        <v>9811.2099999999991</v>
      </c>
      <c r="BB374" s="171">
        <v>0</v>
      </c>
      <c r="BC374" s="171">
        <v>145026.04999999999</v>
      </c>
      <c r="BD374" s="171">
        <v>0</v>
      </c>
      <c r="BE374" s="171">
        <v>0</v>
      </c>
      <c r="BF374" s="171">
        <v>0</v>
      </c>
      <c r="BG374" s="171">
        <v>0</v>
      </c>
      <c r="BH374" s="171">
        <v>1056942.8799999999</v>
      </c>
      <c r="BI374" s="171">
        <v>0</v>
      </c>
      <c r="BJ374" s="171">
        <v>52757.73</v>
      </c>
      <c r="BK374" s="171">
        <v>0</v>
      </c>
      <c r="BL374" s="171">
        <v>0</v>
      </c>
      <c r="BM374" s="171">
        <v>1072315</v>
      </c>
      <c r="BN374" s="171">
        <v>182478.23</v>
      </c>
      <c r="BO374" s="171">
        <v>0</v>
      </c>
      <c r="BP374" s="171">
        <v>18643.5</v>
      </c>
      <c r="BQ374" s="171">
        <v>0</v>
      </c>
      <c r="BR374" s="171">
        <v>0</v>
      </c>
      <c r="BS374" s="171">
        <v>0</v>
      </c>
      <c r="BT374" s="171">
        <v>0</v>
      </c>
      <c r="BU374" s="171">
        <v>0</v>
      </c>
      <c r="BV374" s="171">
        <v>234951.04000000001</v>
      </c>
      <c r="BW374" s="171">
        <v>311130.95</v>
      </c>
      <c r="BX374" s="171">
        <v>0</v>
      </c>
      <c r="BY374" s="171">
        <v>842703.45</v>
      </c>
      <c r="BZ374" s="171">
        <v>70532.27</v>
      </c>
      <c r="CA374" s="171">
        <v>0</v>
      </c>
      <c r="CB374" s="171">
        <v>0</v>
      </c>
      <c r="CC374" s="201">
        <f t="shared" si="52"/>
        <v>17758497.040000003</v>
      </c>
    </row>
    <row r="375" spans="1:81" s="109" customFormat="1" ht="25.5" customHeight="1">
      <c r="A375" s="136" t="s">
        <v>1463</v>
      </c>
      <c r="B375" s="280" t="s">
        <v>53</v>
      </c>
      <c r="C375" s="281" t="s">
        <v>54</v>
      </c>
      <c r="D375" s="282">
        <v>53020</v>
      </c>
      <c r="E375" s="110" t="s">
        <v>926</v>
      </c>
      <c r="F375" s="283" t="s">
        <v>979</v>
      </c>
      <c r="G375" s="284" t="s">
        <v>980</v>
      </c>
      <c r="H375" s="192">
        <v>5910046.2999999998</v>
      </c>
      <c r="I375" s="171">
        <v>79139.44</v>
      </c>
      <c r="J375" s="171">
        <v>19898.86</v>
      </c>
      <c r="K375" s="171">
        <v>26144</v>
      </c>
      <c r="L375" s="171">
        <v>8108.5</v>
      </c>
      <c r="M375" s="171">
        <v>657380.92000000004</v>
      </c>
      <c r="N375" s="171">
        <v>2014991.32</v>
      </c>
      <c r="O375" s="171">
        <v>7166.65</v>
      </c>
      <c r="P375" s="171">
        <v>0</v>
      </c>
      <c r="Q375" s="171">
        <v>5130662.0999999996</v>
      </c>
      <c r="R375" s="171">
        <v>45115.5</v>
      </c>
      <c r="S375" s="171">
        <v>1329968.17</v>
      </c>
      <c r="T375" s="171">
        <v>0</v>
      </c>
      <c r="U375" s="171">
        <v>1351077.38</v>
      </c>
      <c r="V375" s="171">
        <v>0</v>
      </c>
      <c r="W375" s="171">
        <v>26063.4499</v>
      </c>
      <c r="X375" s="171">
        <v>0</v>
      </c>
      <c r="Y375" s="171">
        <v>99313.14</v>
      </c>
      <c r="Z375" s="171">
        <v>176999.63</v>
      </c>
      <c r="AA375" s="171">
        <v>0</v>
      </c>
      <c r="AB375" s="171">
        <v>375165.5</v>
      </c>
      <c r="AC375" s="171">
        <v>21091.68</v>
      </c>
      <c r="AD375" s="171">
        <v>15072.19</v>
      </c>
      <c r="AE375" s="171">
        <v>0</v>
      </c>
      <c r="AF375" s="171">
        <v>42041.47</v>
      </c>
      <c r="AG375" s="171">
        <v>307953.95</v>
      </c>
      <c r="AH375" s="171">
        <v>0</v>
      </c>
      <c r="AI375" s="171">
        <v>0</v>
      </c>
      <c r="AJ375" s="171">
        <v>37706.07</v>
      </c>
      <c r="AK375" s="171">
        <v>76886.97</v>
      </c>
      <c r="AL375" s="171">
        <v>84775.85</v>
      </c>
      <c r="AM375" s="171">
        <v>146825.46</v>
      </c>
      <c r="AN375" s="171">
        <v>14362.93</v>
      </c>
      <c r="AO375" s="171">
        <v>266308.3</v>
      </c>
      <c r="AP375" s="171">
        <v>87019.8</v>
      </c>
      <c r="AQ375" s="171">
        <v>37813.33</v>
      </c>
      <c r="AR375" s="171">
        <v>0</v>
      </c>
      <c r="AS375" s="171">
        <v>40279.279999999999</v>
      </c>
      <c r="AT375" s="171">
        <v>82571.66</v>
      </c>
      <c r="AU375" s="171">
        <v>3557.79</v>
      </c>
      <c r="AV375" s="171">
        <v>0</v>
      </c>
      <c r="AW375" s="171">
        <v>0</v>
      </c>
      <c r="AX375" s="171">
        <v>0</v>
      </c>
      <c r="AY375" s="171">
        <v>49792.74</v>
      </c>
      <c r="AZ375" s="171">
        <v>0</v>
      </c>
      <c r="BA375" s="171">
        <v>28381.65</v>
      </c>
      <c r="BB375" s="171">
        <v>0</v>
      </c>
      <c r="BC375" s="171">
        <v>0</v>
      </c>
      <c r="BD375" s="171">
        <v>298417.98</v>
      </c>
      <c r="BE375" s="171">
        <v>0</v>
      </c>
      <c r="BF375" s="171">
        <v>2009215.15</v>
      </c>
      <c r="BG375" s="171">
        <v>0</v>
      </c>
      <c r="BH375" s="171">
        <v>166123.78</v>
      </c>
      <c r="BI375" s="171">
        <v>192483.78</v>
      </c>
      <c r="BJ375" s="171">
        <v>31884.06</v>
      </c>
      <c r="BK375" s="171">
        <v>42768.75</v>
      </c>
      <c r="BL375" s="171">
        <v>42602.05</v>
      </c>
      <c r="BM375" s="171">
        <v>609683.21</v>
      </c>
      <c r="BN375" s="171">
        <v>1704026.43</v>
      </c>
      <c r="BO375" s="171">
        <v>200643.74</v>
      </c>
      <c r="BP375" s="171">
        <v>20643.52</v>
      </c>
      <c r="BQ375" s="171">
        <v>98663.96</v>
      </c>
      <c r="BR375" s="171">
        <v>418383.19</v>
      </c>
      <c r="BS375" s="171">
        <v>246561.59</v>
      </c>
      <c r="BT375" s="171">
        <v>2574442.5699999998</v>
      </c>
      <c r="BU375" s="171">
        <v>78043.199999999997</v>
      </c>
      <c r="BV375" s="171">
        <v>5846.35</v>
      </c>
      <c r="BW375" s="171">
        <v>79952.100000000006</v>
      </c>
      <c r="BX375" s="171">
        <v>29895.27</v>
      </c>
      <c r="BY375" s="171">
        <v>33058.35</v>
      </c>
      <c r="BZ375" s="171">
        <v>400724.74</v>
      </c>
      <c r="CA375" s="171">
        <v>18036.38</v>
      </c>
      <c r="CB375" s="171">
        <v>31985.16</v>
      </c>
      <c r="CC375" s="201">
        <f t="shared" si="52"/>
        <v>27933767.289900001</v>
      </c>
    </row>
    <row r="376" spans="1:81" s="109" customFormat="1" ht="25.5" customHeight="1">
      <c r="A376" s="136" t="s">
        <v>1463</v>
      </c>
      <c r="B376" s="280" t="s">
        <v>53</v>
      </c>
      <c r="C376" s="281" t="s">
        <v>54</v>
      </c>
      <c r="D376" s="282">
        <v>53020</v>
      </c>
      <c r="E376" s="110" t="s">
        <v>926</v>
      </c>
      <c r="F376" s="283" t="s">
        <v>981</v>
      </c>
      <c r="G376" s="284" t="s">
        <v>982</v>
      </c>
      <c r="H376" s="192">
        <v>11798.69</v>
      </c>
      <c r="I376" s="171">
        <v>391204.16</v>
      </c>
      <c r="J376" s="171">
        <v>180089.87</v>
      </c>
      <c r="K376" s="171">
        <v>93938</v>
      </c>
      <c r="L376" s="171">
        <v>0</v>
      </c>
      <c r="M376" s="171">
        <v>28200.45</v>
      </c>
      <c r="N376" s="171">
        <v>0</v>
      </c>
      <c r="O376" s="171">
        <v>0</v>
      </c>
      <c r="P376" s="171">
        <v>0</v>
      </c>
      <c r="Q376" s="171">
        <v>1079542.5900000001</v>
      </c>
      <c r="R376" s="171">
        <v>4472.2</v>
      </c>
      <c r="S376" s="171">
        <v>0</v>
      </c>
      <c r="T376" s="171">
        <v>0</v>
      </c>
      <c r="U376" s="171">
        <v>60129.74</v>
      </c>
      <c r="V376" s="171">
        <v>0</v>
      </c>
      <c r="W376" s="171">
        <v>1261.78</v>
      </c>
      <c r="X376" s="171">
        <v>0</v>
      </c>
      <c r="Y376" s="171">
        <v>0</v>
      </c>
      <c r="Z376" s="171">
        <v>80.5</v>
      </c>
      <c r="AA376" s="171">
        <v>0</v>
      </c>
      <c r="AB376" s="171">
        <v>462579.59</v>
      </c>
      <c r="AC376" s="171">
        <v>58138.02</v>
      </c>
      <c r="AD376" s="171">
        <v>17819.599999999999</v>
      </c>
      <c r="AE376" s="171">
        <v>0</v>
      </c>
      <c r="AF376" s="171">
        <v>56799.839999999997</v>
      </c>
      <c r="AG376" s="171">
        <v>146762.04999999999</v>
      </c>
      <c r="AH376" s="171">
        <v>0</v>
      </c>
      <c r="AI376" s="171">
        <v>0</v>
      </c>
      <c r="AJ376" s="171">
        <v>13469.99</v>
      </c>
      <c r="AK376" s="171">
        <v>179157.73</v>
      </c>
      <c r="AL376" s="171">
        <v>20539.650000000001</v>
      </c>
      <c r="AM376" s="171">
        <v>54295.95</v>
      </c>
      <c r="AN376" s="171">
        <v>106729.75</v>
      </c>
      <c r="AO376" s="171">
        <v>259358.36</v>
      </c>
      <c r="AP376" s="171">
        <v>22160.07</v>
      </c>
      <c r="AQ376" s="171">
        <v>94699.25</v>
      </c>
      <c r="AR376" s="171">
        <v>174550.25</v>
      </c>
      <c r="AS376" s="171">
        <v>29276.01</v>
      </c>
      <c r="AT376" s="171">
        <v>6268.31</v>
      </c>
      <c r="AU376" s="171">
        <v>0</v>
      </c>
      <c r="AV376" s="171">
        <v>0</v>
      </c>
      <c r="AW376" s="171">
        <v>95351.76</v>
      </c>
      <c r="AX376" s="171">
        <v>0</v>
      </c>
      <c r="AY376" s="171">
        <v>15330.98</v>
      </c>
      <c r="AZ376" s="171">
        <v>7098.95</v>
      </c>
      <c r="BA376" s="171">
        <v>0</v>
      </c>
      <c r="BB376" s="171">
        <v>0</v>
      </c>
      <c r="BC376" s="171">
        <v>37833.360000000001</v>
      </c>
      <c r="BD376" s="171">
        <v>146650.41</v>
      </c>
      <c r="BE376" s="171">
        <v>0</v>
      </c>
      <c r="BF376" s="171">
        <v>0</v>
      </c>
      <c r="BG376" s="171">
        <v>0</v>
      </c>
      <c r="BH376" s="171">
        <v>615778.30000000005</v>
      </c>
      <c r="BI376" s="171">
        <v>127211.08</v>
      </c>
      <c r="BJ376" s="171">
        <v>17573.78</v>
      </c>
      <c r="BK376" s="171">
        <v>7437</v>
      </c>
      <c r="BL376" s="171">
        <v>0</v>
      </c>
      <c r="BM376" s="171">
        <v>144004.5</v>
      </c>
      <c r="BN376" s="171">
        <v>144987.67000000001</v>
      </c>
      <c r="BO376" s="171">
        <v>79901.789999999994</v>
      </c>
      <c r="BP376" s="171">
        <v>0</v>
      </c>
      <c r="BQ376" s="171">
        <v>3226.24</v>
      </c>
      <c r="BR376" s="171">
        <v>186441.51</v>
      </c>
      <c r="BS376" s="171">
        <v>0</v>
      </c>
      <c r="BT376" s="171">
        <v>200974.81</v>
      </c>
      <c r="BU376" s="171">
        <v>146213.51999999999</v>
      </c>
      <c r="BV376" s="171">
        <v>6923.65</v>
      </c>
      <c r="BW376" s="171">
        <v>65993.75</v>
      </c>
      <c r="BX376" s="171">
        <v>29868.959999999999</v>
      </c>
      <c r="BY376" s="171">
        <v>23734.799999999999</v>
      </c>
      <c r="BZ376" s="171">
        <v>65789.03</v>
      </c>
      <c r="CA376" s="171">
        <v>77553.02</v>
      </c>
      <c r="CB376" s="171">
        <v>41727.129999999997</v>
      </c>
      <c r="CC376" s="201">
        <f t="shared" si="52"/>
        <v>5840928.3999999985</v>
      </c>
    </row>
    <row r="377" spans="1:81" s="109" customFormat="1" ht="25.5" customHeight="1">
      <c r="A377" s="136" t="s">
        <v>1463</v>
      </c>
      <c r="B377" s="280" t="s">
        <v>53</v>
      </c>
      <c r="C377" s="281" t="s">
        <v>54</v>
      </c>
      <c r="D377" s="282">
        <v>53020</v>
      </c>
      <c r="E377" s="110" t="s">
        <v>926</v>
      </c>
      <c r="F377" s="283" t="s">
        <v>983</v>
      </c>
      <c r="G377" s="284" t="s">
        <v>984</v>
      </c>
      <c r="H377" s="192">
        <v>0</v>
      </c>
      <c r="I377" s="171">
        <v>0</v>
      </c>
      <c r="J377" s="171">
        <v>0</v>
      </c>
      <c r="K377" s="171">
        <v>0</v>
      </c>
      <c r="L377" s="171">
        <v>0</v>
      </c>
      <c r="M377" s="171">
        <v>368.88</v>
      </c>
      <c r="N377" s="171">
        <v>0</v>
      </c>
      <c r="O377" s="171">
        <v>0</v>
      </c>
      <c r="P377" s="171">
        <v>0</v>
      </c>
      <c r="Q377" s="171">
        <v>0</v>
      </c>
      <c r="R377" s="171">
        <v>0</v>
      </c>
      <c r="S377" s="171">
        <v>0</v>
      </c>
      <c r="T377" s="171">
        <v>0</v>
      </c>
      <c r="U377" s="171">
        <v>0</v>
      </c>
      <c r="V377" s="171">
        <v>0</v>
      </c>
      <c r="W377" s="171">
        <v>0</v>
      </c>
      <c r="X377" s="171">
        <v>0</v>
      </c>
      <c r="Y377" s="171">
        <v>0</v>
      </c>
      <c r="Z377" s="171">
        <v>0</v>
      </c>
      <c r="AA377" s="171">
        <v>0</v>
      </c>
      <c r="AB377" s="171">
        <v>96920.77</v>
      </c>
      <c r="AC377" s="171">
        <v>0</v>
      </c>
      <c r="AD377" s="171">
        <v>0</v>
      </c>
      <c r="AE377" s="171">
        <v>0</v>
      </c>
      <c r="AF377" s="171">
        <v>0</v>
      </c>
      <c r="AG377" s="171">
        <v>0</v>
      </c>
      <c r="AH377" s="171">
        <v>0</v>
      </c>
      <c r="AI377" s="171">
        <v>0</v>
      </c>
      <c r="AJ377" s="171">
        <v>0</v>
      </c>
      <c r="AK377" s="171">
        <v>0</v>
      </c>
      <c r="AL377" s="171">
        <v>21615</v>
      </c>
      <c r="AM377" s="171">
        <v>0</v>
      </c>
      <c r="AN377" s="171">
        <v>0</v>
      </c>
      <c r="AO377" s="171">
        <v>0</v>
      </c>
      <c r="AP377" s="171">
        <v>0</v>
      </c>
      <c r="AQ377" s="171">
        <v>0</v>
      </c>
      <c r="AR377" s="171">
        <v>0</v>
      </c>
      <c r="AS377" s="171">
        <v>0</v>
      </c>
      <c r="AT377" s="171">
        <v>28738.240000000002</v>
      </c>
      <c r="AU377" s="171">
        <v>0</v>
      </c>
      <c r="AV377" s="171">
        <v>0</v>
      </c>
      <c r="AW377" s="171">
        <v>1878.36</v>
      </c>
      <c r="AX377" s="171">
        <v>0</v>
      </c>
      <c r="AY377" s="171">
        <v>0</v>
      </c>
      <c r="AZ377" s="171">
        <v>0</v>
      </c>
      <c r="BA377" s="171">
        <v>0</v>
      </c>
      <c r="BB377" s="171">
        <v>0</v>
      </c>
      <c r="BC377" s="171">
        <v>0</v>
      </c>
      <c r="BD377" s="171">
        <v>0</v>
      </c>
      <c r="BE377" s="171">
        <v>0</v>
      </c>
      <c r="BF377" s="171">
        <v>0</v>
      </c>
      <c r="BG377" s="171">
        <v>0</v>
      </c>
      <c r="BH377" s="171">
        <v>0</v>
      </c>
      <c r="BI377" s="171">
        <v>95174.720000000001</v>
      </c>
      <c r="BJ377" s="171">
        <v>0</v>
      </c>
      <c r="BK377" s="171">
        <v>0</v>
      </c>
      <c r="BL377" s="171">
        <v>0</v>
      </c>
      <c r="BM377" s="171">
        <v>0</v>
      </c>
      <c r="BN377" s="171">
        <v>34795.71</v>
      </c>
      <c r="BO377" s="171">
        <v>27358.47</v>
      </c>
      <c r="BP377" s="171">
        <v>0</v>
      </c>
      <c r="BQ377" s="171">
        <v>45703.93</v>
      </c>
      <c r="BR377" s="171">
        <v>3991.44</v>
      </c>
      <c r="BS377" s="171">
        <v>0</v>
      </c>
      <c r="BT377" s="171">
        <v>0</v>
      </c>
      <c r="BU377" s="171">
        <v>0</v>
      </c>
      <c r="BV377" s="171">
        <v>0</v>
      </c>
      <c r="BW377" s="171">
        <v>0</v>
      </c>
      <c r="BX377" s="171">
        <v>0</v>
      </c>
      <c r="BY377" s="171">
        <v>0</v>
      </c>
      <c r="BZ377" s="171">
        <v>0</v>
      </c>
      <c r="CA377" s="171">
        <v>0</v>
      </c>
      <c r="CB377" s="171">
        <v>0</v>
      </c>
      <c r="CC377" s="201">
        <f t="shared" si="52"/>
        <v>356545.52</v>
      </c>
    </row>
    <row r="378" spans="1:81" s="109" customFormat="1" ht="25.5" customHeight="1">
      <c r="A378" s="136" t="s">
        <v>1463</v>
      </c>
      <c r="B378" s="280" t="s">
        <v>53</v>
      </c>
      <c r="C378" s="281" t="s">
        <v>54</v>
      </c>
      <c r="D378" s="282">
        <v>53020</v>
      </c>
      <c r="E378" s="110" t="s">
        <v>926</v>
      </c>
      <c r="F378" s="283" t="s">
        <v>985</v>
      </c>
      <c r="G378" s="284" t="s">
        <v>986</v>
      </c>
      <c r="H378" s="192">
        <v>0</v>
      </c>
      <c r="I378" s="171">
        <v>0</v>
      </c>
      <c r="J378" s="171">
        <v>81498.570000000007</v>
      </c>
      <c r="K378" s="171">
        <v>0</v>
      </c>
      <c r="L378" s="171">
        <v>0</v>
      </c>
      <c r="M378" s="171">
        <v>0</v>
      </c>
      <c r="N378" s="171">
        <v>0</v>
      </c>
      <c r="O378" s="171">
        <v>0</v>
      </c>
      <c r="P378" s="171">
        <v>0</v>
      </c>
      <c r="Q378" s="171">
        <v>0</v>
      </c>
      <c r="R378" s="171">
        <v>17599.25</v>
      </c>
      <c r="S378" s="171">
        <v>0</v>
      </c>
      <c r="T378" s="171">
        <v>0</v>
      </c>
      <c r="U378" s="171">
        <v>84245.9</v>
      </c>
      <c r="V378" s="171">
        <v>0</v>
      </c>
      <c r="W378" s="171">
        <v>0</v>
      </c>
      <c r="X378" s="171">
        <v>0</v>
      </c>
      <c r="Y378" s="171">
        <v>0</v>
      </c>
      <c r="Z378" s="171">
        <v>0</v>
      </c>
      <c r="AA378" s="171">
        <v>0</v>
      </c>
      <c r="AB378" s="171">
        <v>0</v>
      </c>
      <c r="AC378" s="171">
        <v>0</v>
      </c>
      <c r="AD378" s="171">
        <v>0</v>
      </c>
      <c r="AE378" s="171">
        <v>0</v>
      </c>
      <c r="AF378" s="171">
        <v>16949.03</v>
      </c>
      <c r="AG378" s="171">
        <v>0</v>
      </c>
      <c r="AH378" s="171">
        <v>0</v>
      </c>
      <c r="AI378" s="171">
        <v>0</v>
      </c>
      <c r="AJ378" s="171">
        <v>0</v>
      </c>
      <c r="AK378" s="171">
        <v>15350.16</v>
      </c>
      <c r="AL378" s="171">
        <v>0</v>
      </c>
      <c r="AM378" s="171">
        <v>79215.45</v>
      </c>
      <c r="AN378" s="171">
        <v>2305.31</v>
      </c>
      <c r="AO378" s="171">
        <v>0</v>
      </c>
      <c r="AP378" s="171">
        <v>0</v>
      </c>
      <c r="AQ378" s="171">
        <v>0</v>
      </c>
      <c r="AR378" s="171">
        <v>0</v>
      </c>
      <c r="AS378" s="171">
        <v>0</v>
      </c>
      <c r="AT378" s="171">
        <v>0</v>
      </c>
      <c r="AU378" s="171">
        <v>0</v>
      </c>
      <c r="AV378" s="171">
        <v>0</v>
      </c>
      <c r="AW378" s="171">
        <v>6474.73</v>
      </c>
      <c r="AX378" s="171">
        <v>83019.72</v>
      </c>
      <c r="AY378" s="171">
        <v>0</v>
      </c>
      <c r="AZ378" s="171">
        <v>0</v>
      </c>
      <c r="BA378" s="171">
        <v>0</v>
      </c>
      <c r="BB378" s="171">
        <v>0</v>
      </c>
      <c r="BC378" s="171">
        <v>0</v>
      </c>
      <c r="BD378" s="171">
        <v>0</v>
      </c>
      <c r="BE378" s="171">
        <v>0</v>
      </c>
      <c r="BF378" s="171">
        <v>0</v>
      </c>
      <c r="BG378" s="171">
        <v>0</v>
      </c>
      <c r="BH378" s="171">
        <v>0</v>
      </c>
      <c r="BI378" s="171">
        <v>12840</v>
      </c>
      <c r="BJ378" s="171">
        <v>13578.06</v>
      </c>
      <c r="BK378" s="171">
        <v>0</v>
      </c>
      <c r="BL378" s="171">
        <v>0</v>
      </c>
      <c r="BM378" s="171">
        <v>0</v>
      </c>
      <c r="BN378" s="171">
        <v>6947.75</v>
      </c>
      <c r="BO378" s="171">
        <v>6821.72</v>
      </c>
      <c r="BP378" s="171">
        <v>0</v>
      </c>
      <c r="BQ378" s="171">
        <v>0</v>
      </c>
      <c r="BR378" s="171">
        <v>8785.26</v>
      </c>
      <c r="BS378" s="171">
        <v>0</v>
      </c>
      <c r="BT378" s="171">
        <v>0</v>
      </c>
      <c r="BU378" s="171">
        <v>0</v>
      </c>
      <c r="BV378" s="171">
        <v>0</v>
      </c>
      <c r="BW378" s="171">
        <v>0</v>
      </c>
      <c r="BX378" s="171">
        <v>8852.99</v>
      </c>
      <c r="BY378" s="171">
        <v>24791.65</v>
      </c>
      <c r="BZ378" s="171">
        <v>178019.17</v>
      </c>
      <c r="CA378" s="171">
        <v>0</v>
      </c>
      <c r="CB378" s="171">
        <v>0</v>
      </c>
      <c r="CC378" s="201">
        <f t="shared" si="52"/>
        <v>647294.71999999997</v>
      </c>
    </row>
    <row r="379" spans="1:81" s="109" customFormat="1" ht="25.5" customHeight="1">
      <c r="A379" s="136" t="s">
        <v>1463</v>
      </c>
      <c r="B379" s="280" t="s">
        <v>53</v>
      </c>
      <c r="C379" s="281" t="s">
        <v>54</v>
      </c>
      <c r="D379" s="282">
        <v>53020</v>
      </c>
      <c r="E379" s="110" t="s">
        <v>926</v>
      </c>
      <c r="F379" s="283" t="s">
        <v>987</v>
      </c>
      <c r="G379" s="284" t="s">
        <v>988</v>
      </c>
      <c r="H379" s="192">
        <v>0</v>
      </c>
      <c r="I379" s="171">
        <v>40528.57</v>
      </c>
      <c r="J379" s="171">
        <v>0</v>
      </c>
      <c r="K379" s="171">
        <v>0</v>
      </c>
      <c r="L379" s="171">
        <v>0</v>
      </c>
      <c r="M379" s="171">
        <v>110319.63</v>
      </c>
      <c r="N379" s="171">
        <v>48934.67</v>
      </c>
      <c r="O379" s="171">
        <v>0</v>
      </c>
      <c r="P379" s="171">
        <v>0</v>
      </c>
      <c r="Q379" s="171">
        <v>0</v>
      </c>
      <c r="R379" s="171">
        <v>0</v>
      </c>
      <c r="S379" s="171">
        <v>0</v>
      </c>
      <c r="T379" s="171">
        <v>0</v>
      </c>
      <c r="U379" s="171">
        <v>99998.399999999994</v>
      </c>
      <c r="V379" s="171">
        <v>0</v>
      </c>
      <c r="W379" s="171">
        <v>0</v>
      </c>
      <c r="X379" s="171">
        <v>0</v>
      </c>
      <c r="Y379" s="171">
        <v>0</v>
      </c>
      <c r="Z379" s="171">
        <v>0</v>
      </c>
      <c r="AA379" s="171">
        <v>0</v>
      </c>
      <c r="AB379" s="171">
        <v>4574.1000000000004</v>
      </c>
      <c r="AC379" s="171">
        <v>0</v>
      </c>
      <c r="AD379" s="171">
        <v>0</v>
      </c>
      <c r="AE379" s="171">
        <v>0</v>
      </c>
      <c r="AF379" s="171">
        <v>0</v>
      </c>
      <c r="AG379" s="171">
        <v>0</v>
      </c>
      <c r="AH379" s="171">
        <v>0</v>
      </c>
      <c r="AI379" s="171">
        <v>0</v>
      </c>
      <c r="AJ379" s="171">
        <v>0</v>
      </c>
      <c r="AK379" s="171">
        <v>0</v>
      </c>
      <c r="AL379" s="171">
        <v>3650</v>
      </c>
      <c r="AM379" s="171">
        <v>0</v>
      </c>
      <c r="AN379" s="171">
        <v>21584.23</v>
      </c>
      <c r="AO379" s="171">
        <v>7828.44</v>
      </c>
      <c r="AP379" s="171">
        <v>0</v>
      </c>
      <c r="AQ379" s="171">
        <v>0</v>
      </c>
      <c r="AR379" s="171">
        <v>0</v>
      </c>
      <c r="AS379" s="171">
        <v>32692.39</v>
      </c>
      <c r="AT379" s="171">
        <v>0</v>
      </c>
      <c r="AU379" s="171">
        <v>0</v>
      </c>
      <c r="AV379" s="171">
        <v>50416.05</v>
      </c>
      <c r="AW379" s="171">
        <v>14880.29</v>
      </c>
      <c r="AX379" s="171">
        <v>0</v>
      </c>
      <c r="AY379" s="171">
        <v>0</v>
      </c>
      <c r="AZ379" s="171">
        <v>0</v>
      </c>
      <c r="BA379" s="171">
        <v>17595.96</v>
      </c>
      <c r="BB379" s="171">
        <v>0</v>
      </c>
      <c r="BC379" s="171">
        <v>47829.65</v>
      </c>
      <c r="BD379" s="171">
        <v>0</v>
      </c>
      <c r="BE379" s="171">
        <v>0</v>
      </c>
      <c r="BF379" s="171">
        <v>0</v>
      </c>
      <c r="BG379" s="171">
        <v>0</v>
      </c>
      <c r="BH379" s="171">
        <v>55666.1</v>
      </c>
      <c r="BI379" s="171">
        <v>108652.91</v>
      </c>
      <c r="BJ379" s="171">
        <v>0</v>
      </c>
      <c r="BK379" s="171">
        <v>0</v>
      </c>
      <c r="BL379" s="171">
        <v>0</v>
      </c>
      <c r="BM379" s="171">
        <v>181253.58</v>
      </c>
      <c r="BN379" s="171">
        <v>61345.95</v>
      </c>
      <c r="BO379" s="171">
        <v>5533.13</v>
      </c>
      <c r="BP379" s="171">
        <v>0</v>
      </c>
      <c r="BQ379" s="171">
        <v>0</v>
      </c>
      <c r="BR379" s="171">
        <v>0</v>
      </c>
      <c r="BS379" s="171">
        <v>0</v>
      </c>
      <c r="BT379" s="171">
        <v>0</v>
      </c>
      <c r="BU379" s="171">
        <v>0</v>
      </c>
      <c r="BV379" s="171">
        <v>0</v>
      </c>
      <c r="BW379" s="171">
        <v>44064.5</v>
      </c>
      <c r="BX379" s="171">
        <v>38953.78</v>
      </c>
      <c r="BY379" s="171">
        <v>13924.95</v>
      </c>
      <c r="BZ379" s="171">
        <v>0</v>
      </c>
      <c r="CA379" s="171">
        <v>0</v>
      </c>
      <c r="CB379" s="171">
        <v>6343.35</v>
      </c>
      <c r="CC379" s="201">
        <f t="shared" si="52"/>
        <v>1016570.6299999999</v>
      </c>
    </row>
    <row r="380" spans="1:81" s="109" customFormat="1" ht="25.5" customHeight="1">
      <c r="A380" s="136" t="s">
        <v>1463</v>
      </c>
      <c r="B380" s="280" t="s">
        <v>53</v>
      </c>
      <c r="C380" s="281" t="s">
        <v>54</v>
      </c>
      <c r="D380" s="282">
        <v>53020</v>
      </c>
      <c r="E380" s="110" t="s">
        <v>926</v>
      </c>
      <c r="F380" s="283" t="s">
        <v>989</v>
      </c>
      <c r="G380" s="284" t="s">
        <v>990</v>
      </c>
      <c r="H380" s="192">
        <v>0</v>
      </c>
      <c r="I380" s="192">
        <v>0</v>
      </c>
      <c r="J380" s="192">
        <v>0</v>
      </c>
      <c r="K380" s="192">
        <v>0</v>
      </c>
      <c r="L380" s="192">
        <v>0</v>
      </c>
      <c r="M380" s="192">
        <v>0</v>
      </c>
      <c r="N380" s="192">
        <v>0</v>
      </c>
      <c r="O380" s="192">
        <v>0</v>
      </c>
      <c r="P380" s="192">
        <v>0</v>
      </c>
      <c r="Q380" s="192">
        <v>0</v>
      </c>
      <c r="R380" s="192">
        <v>0</v>
      </c>
      <c r="S380" s="192">
        <v>0</v>
      </c>
      <c r="T380" s="192">
        <v>0</v>
      </c>
      <c r="U380" s="192">
        <v>0</v>
      </c>
      <c r="V380" s="192">
        <v>0</v>
      </c>
      <c r="W380" s="192">
        <v>0</v>
      </c>
      <c r="X380" s="192">
        <v>0</v>
      </c>
      <c r="Y380" s="192">
        <v>0</v>
      </c>
      <c r="Z380" s="192">
        <v>0</v>
      </c>
      <c r="AA380" s="192">
        <v>0</v>
      </c>
      <c r="AB380" s="192">
        <v>3039.26</v>
      </c>
      <c r="AC380" s="192">
        <v>0</v>
      </c>
      <c r="AD380" s="192">
        <v>0</v>
      </c>
      <c r="AE380" s="192">
        <v>0</v>
      </c>
      <c r="AF380" s="192">
        <v>0</v>
      </c>
      <c r="AG380" s="192">
        <v>0</v>
      </c>
      <c r="AH380" s="192">
        <v>0</v>
      </c>
      <c r="AI380" s="192">
        <v>0</v>
      </c>
      <c r="AJ380" s="192">
        <v>0</v>
      </c>
      <c r="AK380" s="192">
        <v>0</v>
      </c>
      <c r="AL380" s="192">
        <v>0</v>
      </c>
      <c r="AM380" s="192">
        <v>0</v>
      </c>
      <c r="AN380" s="192">
        <v>0</v>
      </c>
      <c r="AO380" s="192">
        <v>0</v>
      </c>
      <c r="AP380" s="192">
        <v>0</v>
      </c>
      <c r="AQ380" s="192">
        <v>0</v>
      </c>
      <c r="AR380" s="192">
        <v>0</v>
      </c>
      <c r="AS380" s="192">
        <v>0</v>
      </c>
      <c r="AT380" s="192">
        <v>0</v>
      </c>
      <c r="AU380" s="192">
        <v>0</v>
      </c>
      <c r="AV380" s="192">
        <v>0</v>
      </c>
      <c r="AW380" s="192">
        <v>0</v>
      </c>
      <c r="AX380" s="192">
        <v>0</v>
      </c>
      <c r="AY380" s="192">
        <v>0</v>
      </c>
      <c r="AZ380" s="192">
        <v>0</v>
      </c>
      <c r="BA380" s="192">
        <v>0</v>
      </c>
      <c r="BB380" s="192">
        <v>0</v>
      </c>
      <c r="BC380" s="192">
        <v>0</v>
      </c>
      <c r="BD380" s="192">
        <v>0</v>
      </c>
      <c r="BE380" s="192">
        <v>2645.25</v>
      </c>
      <c r="BF380" s="192">
        <v>0</v>
      </c>
      <c r="BG380" s="192">
        <v>0</v>
      </c>
      <c r="BH380" s="192">
        <v>0</v>
      </c>
      <c r="BI380" s="192">
        <v>0</v>
      </c>
      <c r="BJ380" s="192">
        <v>0</v>
      </c>
      <c r="BK380" s="192">
        <v>0</v>
      </c>
      <c r="BL380" s="192">
        <v>0</v>
      </c>
      <c r="BM380" s="192">
        <v>0</v>
      </c>
      <c r="BN380" s="192">
        <v>3787.36</v>
      </c>
      <c r="BO380" s="192">
        <v>0</v>
      </c>
      <c r="BP380" s="192">
        <v>0</v>
      </c>
      <c r="BQ380" s="192">
        <v>0</v>
      </c>
      <c r="BR380" s="192">
        <v>0</v>
      </c>
      <c r="BS380" s="192">
        <v>0</v>
      </c>
      <c r="BT380" s="192">
        <v>0</v>
      </c>
      <c r="BU380" s="192">
        <v>0</v>
      </c>
      <c r="BV380" s="192">
        <v>0</v>
      </c>
      <c r="BW380" s="192">
        <v>0</v>
      </c>
      <c r="BX380" s="192">
        <v>27838.65</v>
      </c>
      <c r="BY380" s="192">
        <v>0</v>
      </c>
      <c r="BZ380" s="192">
        <v>0</v>
      </c>
      <c r="CA380" s="192">
        <v>0</v>
      </c>
      <c r="CB380" s="192">
        <v>0</v>
      </c>
      <c r="CC380" s="201">
        <f t="shared" si="52"/>
        <v>37310.520000000004</v>
      </c>
    </row>
    <row r="381" spans="1:81" s="109" customFormat="1" ht="25.5" customHeight="1">
      <c r="A381" s="136" t="s">
        <v>1463</v>
      </c>
      <c r="B381" s="280" t="s">
        <v>53</v>
      </c>
      <c r="C381" s="281" t="s">
        <v>54</v>
      </c>
      <c r="D381" s="282">
        <v>53020</v>
      </c>
      <c r="E381" s="110" t="s">
        <v>926</v>
      </c>
      <c r="F381" s="283" t="s">
        <v>991</v>
      </c>
      <c r="G381" s="284" t="s">
        <v>992</v>
      </c>
      <c r="H381" s="192">
        <v>0</v>
      </c>
      <c r="I381" s="171">
        <v>13868.82</v>
      </c>
      <c r="J381" s="171">
        <v>44055.77</v>
      </c>
      <c r="K381" s="171">
        <v>149987</v>
      </c>
      <c r="L381" s="171">
        <v>0</v>
      </c>
      <c r="M381" s="171">
        <v>31358.35</v>
      </c>
      <c r="N381" s="171">
        <v>0</v>
      </c>
      <c r="O381" s="171">
        <v>0</v>
      </c>
      <c r="P381" s="171">
        <v>0</v>
      </c>
      <c r="Q381" s="171">
        <v>0</v>
      </c>
      <c r="R381" s="171">
        <v>49570.45</v>
      </c>
      <c r="S381" s="171">
        <v>0</v>
      </c>
      <c r="T381" s="171">
        <v>46666.65</v>
      </c>
      <c r="U381" s="171">
        <v>0</v>
      </c>
      <c r="V381" s="171">
        <v>0</v>
      </c>
      <c r="W381" s="171">
        <v>0</v>
      </c>
      <c r="X381" s="171">
        <v>113180.55</v>
      </c>
      <c r="Y381" s="171">
        <v>0</v>
      </c>
      <c r="Z381" s="171">
        <v>0</v>
      </c>
      <c r="AA381" s="171">
        <v>0</v>
      </c>
      <c r="AB381" s="171">
        <v>93592.37</v>
      </c>
      <c r="AC381" s="171">
        <v>9784.7999999999993</v>
      </c>
      <c r="AD381" s="171">
        <v>0</v>
      </c>
      <c r="AE381" s="171">
        <v>0</v>
      </c>
      <c r="AF381" s="171">
        <v>0</v>
      </c>
      <c r="AG381" s="171">
        <v>0</v>
      </c>
      <c r="AH381" s="171">
        <v>0</v>
      </c>
      <c r="AI381" s="171">
        <v>0</v>
      </c>
      <c r="AJ381" s="171">
        <v>0</v>
      </c>
      <c r="AK381" s="171">
        <v>0</v>
      </c>
      <c r="AL381" s="171">
        <v>93473.9</v>
      </c>
      <c r="AM381" s="171">
        <v>41595.89</v>
      </c>
      <c r="AN381" s="171">
        <v>0</v>
      </c>
      <c r="AO381" s="171">
        <v>54263.38</v>
      </c>
      <c r="AP381" s="171">
        <v>0</v>
      </c>
      <c r="AQ381" s="171">
        <v>39570.660000000003</v>
      </c>
      <c r="AR381" s="171">
        <v>61600</v>
      </c>
      <c r="AS381" s="171">
        <v>48754.94</v>
      </c>
      <c r="AT381" s="171">
        <v>18548.14</v>
      </c>
      <c r="AU381" s="171">
        <v>0</v>
      </c>
      <c r="AV381" s="171">
        <v>0</v>
      </c>
      <c r="AW381" s="171">
        <v>1985.73</v>
      </c>
      <c r="AX381" s="171">
        <v>58397.61</v>
      </c>
      <c r="AY381" s="171">
        <v>0</v>
      </c>
      <c r="AZ381" s="171">
        <v>0</v>
      </c>
      <c r="BA381" s="171">
        <v>0</v>
      </c>
      <c r="BB381" s="171">
        <v>0</v>
      </c>
      <c r="BC381" s="171">
        <v>236250</v>
      </c>
      <c r="BD381" s="171">
        <v>0</v>
      </c>
      <c r="BE381" s="171">
        <v>33582.65</v>
      </c>
      <c r="BF381" s="171">
        <v>0</v>
      </c>
      <c r="BG381" s="171">
        <v>0</v>
      </c>
      <c r="BH381" s="171">
        <v>37836.89</v>
      </c>
      <c r="BI381" s="171">
        <v>15308.33</v>
      </c>
      <c r="BJ381" s="171">
        <v>5236.5200000000004</v>
      </c>
      <c r="BK381" s="171">
        <v>0</v>
      </c>
      <c r="BL381" s="171">
        <v>0</v>
      </c>
      <c r="BM381" s="171">
        <v>0</v>
      </c>
      <c r="BN381" s="171">
        <v>48481.37</v>
      </c>
      <c r="BO381" s="171">
        <v>0</v>
      </c>
      <c r="BP381" s="171">
        <v>0</v>
      </c>
      <c r="BQ381" s="171">
        <v>0</v>
      </c>
      <c r="BR381" s="171">
        <v>37150.58</v>
      </c>
      <c r="BS381" s="171">
        <v>0</v>
      </c>
      <c r="BT381" s="171">
        <v>0</v>
      </c>
      <c r="BU381" s="171">
        <v>0</v>
      </c>
      <c r="BV381" s="171">
        <v>20112.330000000002</v>
      </c>
      <c r="BW381" s="171">
        <v>0</v>
      </c>
      <c r="BX381" s="171">
        <v>183049.59</v>
      </c>
      <c r="BY381" s="171">
        <v>0</v>
      </c>
      <c r="BZ381" s="171">
        <v>0</v>
      </c>
      <c r="CA381" s="171">
        <v>0</v>
      </c>
      <c r="CB381" s="171">
        <v>0</v>
      </c>
      <c r="CC381" s="201">
        <f t="shared" si="52"/>
        <v>1587263.2700000003</v>
      </c>
    </row>
    <row r="382" spans="1:81" s="109" customFormat="1" ht="25.5" customHeight="1">
      <c r="A382" s="136" t="s">
        <v>1463</v>
      </c>
      <c r="B382" s="280" t="s">
        <v>53</v>
      </c>
      <c r="C382" s="281" t="s">
        <v>54</v>
      </c>
      <c r="D382" s="282">
        <v>53030</v>
      </c>
      <c r="E382" s="110" t="s">
        <v>940</v>
      </c>
      <c r="F382" s="283" t="s">
        <v>993</v>
      </c>
      <c r="G382" s="284" t="s">
        <v>994</v>
      </c>
      <c r="H382" s="192">
        <v>866888.78</v>
      </c>
      <c r="I382" s="171">
        <v>450734.64</v>
      </c>
      <c r="J382" s="171">
        <v>459813.4</v>
      </c>
      <c r="K382" s="171">
        <v>264653</v>
      </c>
      <c r="L382" s="171">
        <v>311344.03000000003</v>
      </c>
      <c r="M382" s="171">
        <v>61409.39</v>
      </c>
      <c r="N382" s="171">
        <v>2507586.21</v>
      </c>
      <c r="O382" s="171">
        <v>561137.43999999994</v>
      </c>
      <c r="P382" s="171">
        <v>192305.72</v>
      </c>
      <c r="Q382" s="171">
        <v>447725.6</v>
      </c>
      <c r="R382" s="171">
        <v>127343</v>
      </c>
      <c r="S382" s="171">
        <v>389219.97</v>
      </c>
      <c r="T382" s="171">
        <v>539262.05000000005</v>
      </c>
      <c r="U382" s="171">
        <v>2225363.33</v>
      </c>
      <c r="V382" s="171">
        <v>35327.919999999998</v>
      </c>
      <c r="W382" s="171">
        <v>94732.78</v>
      </c>
      <c r="X382" s="171">
        <v>98853</v>
      </c>
      <c r="Y382" s="171">
        <v>277242.32</v>
      </c>
      <c r="Z382" s="171">
        <v>426239</v>
      </c>
      <c r="AA382" s="171">
        <v>494718.27</v>
      </c>
      <c r="AB382" s="171">
        <v>82400.929999999993</v>
      </c>
      <c r="AC382" s="171">
        <v>2051178.67</v>
      </c>
      <c r="AD382" s="171">
        <v>67798.86</v>
      </c>
      <c r="AE382" s="171">
        <v>0</v>
      </c>
      <c r="AF382" s="171">
        <v>62705.4</v>
      </c>
      <c r="AG382" s="171">
        <v>8018.45</v>
      </c>
      <c r="AH382" s="171">
        <v>50121.85</v>
      </c>
      <c r="AI382" s="171">
        <v>3126909.39</v>
      </c>
      <c r="AJ382" s="171">
        <v>251422.57</v>
      </c>
      <c r="AK382" s="171">
        <v>82861.11</v>
      </c>
      <c r="AL382" s="171">
        <v>53488.35</v>
      </c>
      <c r="AM382" s="171">
        <v>108005.61</v>
      </c>
      <c r="AN382" s="171">
        <v>71279.92</v>
      </c>
      <c r="AO382" s="171">
        <v>160623.71</v>
      </c>
      <c r="AP382" s="171">
        <v>169005.02</v>
      </c>
      <c r="AQ382" s="171">
        <v>136703.48000000001</v>
      </c>
      <c r="AR382" s="171">
        <v>72547.320000000007</v>
      </c>
      <c r="AS382" s="171">
        <v>84669.119999999995</v>
      </c>
      <c r="AT382" s="171">
        <v>212326.01</v>
      </c>
      <c r="AU382" s="171">
        <v>2923.33</v>
      </c>
      <c r="AV382" s="171">
        <v>155910.07999999999</v>
      </c>
      <c r="AW382" s="171">
        <v>253200.11</v>
      </c>
      <c r="AX382" s="171">
        <v>182295.04000000001</v>
      </c>
      <c r="AY382" s="171">
        <v>52573.52</v>
      </c>
      <c r="AZ382" s="171">
        <v>19329.099999999999</v>
      </c>
      <c r="BA382" s="171">
        <v>66541.66</v>
      </c>
      <c r="BB382" s="171">
        <v>0</v>
      </c>
      <c r="BC382" s="171">
        <v>239029.41</v>
      </c>
      <c r="BD382" s="171">
        <v>227022.3</v>
      </c>
      <c r="BE382" s="171">
        <v>196076.2</v>
      </c>
      <c r="BF382" s="171">
        <v>31170.75</v>
      </c>
      <c r="BG382" s="171">
        <v>27498.75</v>
      </c>
      <c r="BH382" s="171">
        <v>366913.77</v>
      </c>
      <c r="BI382" s="171">
        <v>172858.28</v>
      </c>
      <c r="BJ382" s="171">
        <v>269856.18</v>
      </c>
      <c r="BK382" s="171">
        <v>70121.5</v>
      </c>
      <c r="BL382" s="171">
        <v>72229.55</v>
      </c>
      <c r="BM382" s="171">
        <v>483503.56</v>
      </c>
      <c r="BN382" s="171">
        <v>265700.67</v>
      </c>
      <c r="BO382" s="171">
        <v>107157</v>
      </c>
      <c r="BP382" s="171">
        <v>46290.98</v>
      </c>
      <c r="BQ382" s="171">
        <v>172120.9</v>
      </c>
      <c r="BR382" s="171">
        <v>157458.51</v>
      </c>
      <c r="BS382" s="171">
        <v>106270.32</v>
      </c>
      <c r="BT382" s="171">
        <v>1066199.8899999999</v>
      </c>
      <c r="BU382" s="171">
        <v>74531.570000000007</v>
      </c>
      <c r="BV382" s="171">
        <v>205818.22</v>
      </c>
      <c r="BW382" s="171">
        <v>173468.97</v>
      </c>
      <c r="BX382" s="171">
        <v>525681.6</v>
      </c>
      <c r="BY382" s="171">
        <v>535464.6</v>
      </c>
      <c r="BZ382" s="171">
        <v>92474.64</v>
      </c>
      <c r="CA382" s="171">
        <v>131252.37</v>
      </c>
      <c r="CB382" s="171">
        <v>255100.59</v>
      </c>
      <c r="CC382" s="201">
        <f t="shared" si="52"/>
        <v>24488009.540000003</v>
      </c>
    </row>
    <row r="383" spans="1:81" s="109" customFormat="1" ht="25.5" customHeight="1">
      <c r="A383" s="136" t="s">
        <v>1463</v>
      </c>
      <c r="B383" s="280" t="s">
        <v>53</v>
      </c>
      <c r="C383" s="281" t="s">
        <v>54</v>
      </c>
      <c r="D383" s="282">
        <v>53030</v>
      </c>
      <c r="E383" s="110" t="s">
        <v>940</v>
      </c>
      <c r="F383" s="283" t="s">
        <v>995</v>
      </c>
      <c r="G383" s="284" t="s">
        <v>996</v>
      </c>
      <c r="H383" s="192">
        <v>0</v>
      </c>
      <c r="I383" s="171">
        <v>387326.57</v>
      </c>
      <c r="J383" s="171">
        <v>671960.31</v>
      </c>
      <c r="K383" s="171">
        <v>339144</v>
      </c>
      <c r="L383" s="171">
        <v>98068.08</v>
      </c>
      <c r="M383" s="171">
        <v>327276.98</v>
      </c>
      <c r="N383" s="171">
        <v>1404745</v>
      </c>
      <c r="O383" s="171">
        <v>606319.4</v>
      </c>
      <c r="P383" s="171">
        <v>176849.92000000001</v>
      </c>
      <c r="Q383" s="171">
        <v>427874.85</v>
      </c>
      <c r="R383" s="171">
        <v>230000</v>
      </c>
      <c r="S383" s="171">
        <v>586542.74</v>
      </c>
      <c r="T383" s="171">
        <v>495858.35</v>
      </c>
      <c r="U383" s="171">
        <v>792453.66</v>
      </c>
      <c r="V383" s="171">
        <v>6560.01</v>
      </c>
      <c r="W383" s="171">
        <v>719450.45990000002</v>
      </c>
      <c r="X383" s="171">
        <v>339750</v>
      </c>
      <c r="Y383" s="171">
        <v>287555.40000000002</v>
      </c>
      <c r="Z383" s="171">
        <v>38371.21</v>
      </c>
      <c r="AA383" s="171">
        <v>451643.75</v>
      </c>
      <c r="AB383" s="171">
        <v>245763.01</v>
      </c>
      <c r="AC383" s="171">
        <v>108480.9</v>
      </c>
      <c r="AD383" s="171">
        <v>173554.94</v>
      </c>
      <c r="AE383" s="171">
        <v>570739.30000000005</v>
      </c>
      <c r="AF383" s="171">
        <v>378871.5</v>
      </c>
      <c r="AG383" s="171">
        <v>118309.5</v>
      </c>
      <c r="AH383" s="171">
        <v>641567.65</v>
      </c>
      <c r="AI383" s="171">
        <v>2210114.34</v>
      </c>
      <c r="AJ383" s="171">
        <v>122662.23</v>
      </c>
      <c r="AK383" s="171">
        <v>222416.67</v>
      </c>
      <c r="AL383" s="171">
        <v>1900</v>
      </c>
      <c r="AM383" s="171">
        <v>0</v>
      </c>
      <c r="AN383" s="171">
        <v>338157.01</v>
      </c>
      <c r="AO383" s="171">
        <v>184673.01</v>
      </c>
      <c r="AP383" s="171">
        <v>240855.18</v>
      </c>
      <c r="AQ383" s="171">
        <v>125979.17</v>
      </c>
      <c r="AR383" s="171">
        <v>257750</v>
      </c>
      <c r="AS383" s="171">
        <v>70707.759999999995</v>
      </c>
      <c r="AT383" s="171">
        <v>150698.37</v>
      </c>
      <c r="AU383" s="171">
        <v>0</v>
      </c>
      <c r="AV383" s="171">
        <v>106568.68</v>
      </c>
      <c r="AW383" s="171">
        <v>106568.68</v>
      </c>
      <c r="AX383" s="171">
        <v>31079.41</v>
      </c>
      <c r="AY383" s="171">
        <v>164982.93</v>
      </c>
      <c r="AZ383" s="171">
        <v>0</v>
      </c>
      <c r="BA383" s="171">
        <v>78478.55</v>
      </c>
      <c r="BB383" s="171">
        <v>0</v>
      </c>
      <c r="BC383" s="171">
        <v>284190.23</v>
      </c>
      <c r="BD383" s="171">
        <v>334543.34999999998</v>
      </c>
      <c r="BE383" s="171">
        <v>204457.7</v>
      </c>
      <c r="BF383" s="171">
        <v>107023.8</v>
      </c>
      <c r="BG383" s="171">
        <v>78356.09</v>
      </c>
      <c r="BH383" s="171">
        <v>307113.45</v>
      </c>
      <c r="BI383" s="171">
        <v>284335.5</v>
      </c>
      <c r="BJ383" s="171">
        <v>259094.05</v>
      </c>
      <c r="BK383" s="171">
        <v>948.2</v>
      </c>
      <c r="BL383" s="171">
        <v>44672.65</v>
      </c>
      <c r="BM383" s="171">
        <v>0</v>
      </c>
      <c r="BN383" s="171">
        <v>630406.75</v>
      </c>
      <c r="BO383" s="171">
        <v>891.89</v>
      </c>
      <c r="BP383" s="171">
        <v>6577.64</v>
      </c>
      <c r="BQ383" s="171">
        <v>210713.60000000001</v>
      </c>
      <c r="BR383" s="171">
        <v>265548.25</v>
      </c>
      <c r="BS383" s="171">
        <v>0</v>
      </c>
      <c r="BT383" s="171">
        <v>106568.77</v>
      </c>
      <c r="BU383" s="171">
        <v>52589.52</v>
      </c>
      <c r="BV383" s="171">
        <v>129818.46</v>
      </c>
      <c r="BW383" s="171">
        <v>204163.63</v>
      </c>
      <c r="BX383" s="171">
        <v>457008.39</v>
      </c>
      <c r="BY383" s="171">
        <v>334359.90000000002</v>
      </c>
      <c r="BZ383" s="171">
        <v>300837.77</v>
      </c>
      <c r="CA383" s="171">
        <v>166062.6</v>
      </c>
      <c r="CB383" s="171">
        <v>109299.01</v>
      </c>
      <c r="CC383" s="201">
        <f t="shared" si="52"/>
        <v>19918210.679900002</v>
      </c>
    </row>
    <row r="384" spans="1:81" s="109" customFormat="1" ht="25.5" customHeight="1">
      <c r="A384" s="136" t="s">
        <v>1463</v>
      </c>
      <c r="B384" s="280" t="s">
        <v>53</v>
      </c>
      <c r="C384" s="281" t="s">
        <v>54</v>
      </c>
      <c r="D384" s="282">
        <v>53030</v>
      </c>
      <c r="E384" s="110" t="s">
        <v>940</v>
      </c>
      <c r="F384" s="283" t="s">
        <v>997</v>
      </c>
      <c r="G384" s="284" t="s">
        <v>998</v>
      </c>
      <c r="H384" s="192">
        <v>48959.08</v>
      </c>
      <c r="I384" s="171">
        <v>218940.79</v>
      </c>
      <c r="J384" s="171">
        <v>334836.96000000002</v>
      </c>
      <c r="K384" s="171">
        <v>173963</v>
      </c>
      <c r="L384" s="171">
        <v>9479.3799999999992</v>
      </c>
      <c r="M384" s="171">
        <v>60788.34</v>
      </c>
      <c r="N384" s="171">
        <v>1159193.97</v>
      </c>
      <c r="O384" s="171">
        <v>21059.08</v>
      </c>
      <c r="P384" s="171">
        <v>51131.9</v>
      </c>
      <c r="Q384" s="171">
        <v>348758.15</v>
      </c>
      <c r="R384" s="171">
        <v>500</v>
      </c>
      <c r="S384" s="171">
        <v>34320.89</v>
      </c>
      <c r="T384" s="171">
        <v>541072</v>
      </c>
      <c r="U384" s="171">
        <v>342038.97</v>
      </c>
      <c r="V384" s="171">
        <v>159015.21</v>
      </c>
      <c r="W384" s="171">
        <v>2125.63</v>
      </c>
      <c r="X384" s="171">
        <v>128570.63</v>
      </c>
      <c r="Y384" s="171">
        <v>26599.64</v>
      </c>
      <c r="Z384" s="171">
        <v>37503.440000000002</v>
      </c>
      <c r="AA384" s="171">
        <v>172704.85</v>
      </c>
      <c r="AB384" s="171">
        <v>17768.52</v>
      </c>
      <c r="AC384" s="171">
        <v>494986.66</v>
      </c>
      <c r="AD384" s="171">
        <v>12861.23</v>
      </c>
      <c r="AE384" s="171">
        <v>0</v>
      </c>
      <c r="AF384" s="171">
        <v>71453.03</v>
      </c>
      <c r="AG384" s="171">
        <v>536.75</v>
      </c>
      <c r="AH384" s="171">
        <v>0</v>
      </c>
      <c r="AI384" s="171">
        <v>1068506.79</v>
      </c>
      <c r="AJ384" s="171">
        <v>63187.77</v>
      </c>
      <c r="AK384" s="171">
        <v>63151.94</v>
      </c>
      <c r="AL384" s="171">
        <v>4731.95</v>
      </c>
      <c r="AM384" s="171">
        <v>45366.96</v>
      </c>
      <c r="AN384" s="171">
        <v>19955.34</v>
      </c>
      <c r="AO384" s="171">
        <v>254253.56</v>
      </c>
      <c r="AP384" s="171">
        <v>142020.01999999999</v>
      </c>
      <c r="AQ384" s="171">
        <v>310066.62</v>
      </c>
      <c r="AR384" s="171">
        <v>16052.2</v>
      </c>
      <c r="AS384" s="171">
        <v>1062.29</v>
      </c>
      <c r="AT384" s="171">
        <v>37756.32</v>
      </c>
      <c r="AU384" s="171">
        <v>0</v>
      </c>
      <c r="AV384" s="171">
        <v>6628.88</v>
      </c>
      <c r="AW384" s="171">
        <v>27386.61</v>
      </c>
      <c r="AX384" s="171">
        <v>77768.67</v>
      </c>
      <c r="AY384" s="171">
        <v>3434.96</v>
      </c>
      <c r="AZ384" s="171">
        <v>4591.63</v>
      </c>
      <c r="BA384" s="171">
        <v>5708.55</v>
      </c>
      <c r="BB384" s="171">
        <v>0</v>
      </c>
      <c r="BC384" s="171">
        <v>278228.09000000003</v>
      </c>
      <c r="BD384" s="171">
        <v>32457.56</v>
      </c>
      <c r="BE384" s="171">
        <v>69044.95</v>
      </c>
      <c r="BF384" s="171">
        <v>0</v>
      </c>
      <c r="BG384" s="171">
        <v>1676.67</v>
      </c>
      <c r="BH384" s="171">
        <v>345180.52</v>
      </c>
      <c r="BI384" s="171">
        <v>79801.289999999994</v>
      </c>
      <c r="BJ384" s="171">
        <v>163521.95000000001</v>
      </c>
      <c r="BK384" s="171">
        <v>2678.6</v>
      </c>
      <c r="BL384" s="171">
        <v>39165.15</v>
      </c>
      <c r="BM384" s="171">
        <v>0</v>
      </c>
      <c r="BN384" s="171">
        <v>16256.7</v>
      </c>
      <c r="BO384" s="171">
        <v>29397.71</v>
      </c>
      <c r="BP384" s="171">
        <v>9467.7900000000009</v>
      </c>
      <c r="BQ384" s="171">
        <v>16918.63</v>
      </c>
      <c r="BR384" s="171">
        <v>218851.29</v>
      </c>
      <c r="BS384" s="171">
        <v>2432.75</v>
      </c>
      <c r="BT384" s="171">
        <v>984275.35</v>
      </c>
      <c r="BU384" s="171">
        <v>36765.919999999998</v>
      </c>
      <c r="BV384" s="171">
        <v>5642.19</v>
      </c>
      <c r="BW384" s="171">
        <v>182710.83</v>
      </c>
      <c r="BX384" s="171">
        <v>17357.419999999998</v>
      </c>
      <c r="BY384" s="171">
        <v>28120.85</v>
      </c>
      <c r="BZ384" s="171">
        <v>9586.02</v>
      </c>
      <c r="CA384" s="171">
        <v>30822.73</v>
      </c>
      <c r="CB384" s="171">
        <v>13921.3</v>
      </c>
      <c r="CC384" s="201">
        <f t="shared" si="52"/>
        <v>9235081.4199999999</v>
      </c>
    </row>
    <row r="385" spans="1:81" s="109" customFormat="1" ht="25.5" customHeight="1">
      <c r="A385" s="136" t="s">
        <v>1463</v>
      </c>
      <c r="B385" s="280" t="s">
        <v>53</v>
      </c>
      <c r="C385" s="281" t="s">
        <v>54</v>
      </c>
      <c r="D385" s="282">
        <v>53030</v>
      </c>
      <c r="E385" s="110" t="s">
        <v>940</v>
      </c>
      <c r="F385" s="283" t="s">
        <v>999</v>
      </c>
      <c r="G385" s="284" t="s">
        <v>1000</v>
      </c>
      <c r="H385" s="192">
        <v>205622.71</v>
      </c>
      <c r="I385" s="171">
        <v>210615.01</v>
      </c>
      <c r="J385" s="171">
        <v>87332.71</v>
      </c>
      <c r="K385" s="171">
        <v>31438</v>
      </c>
      <c r="L385" s="171">
        <v>28036.39</v>
      </c>
      <c r="M385" s="171">
        <v>24085.360000000001</v>
      </c>
      <c r="N385" s="171">
        <v>1239425.73</v>
      </c>
      <c r="O385" s="171">
        <v>115699.6</v>
      </c>
      <c r="P385" s="171">
        <v>26716</v>
      </c>
      <c r="Q385" s="171">
        <v>420515.2</v>
      </c>
      <c r="R385" s="171">
        <v>30492.05</v>
      </c>
      <c r="S385" s="171">
        <v>67550.960000000006</v>
      </c>
      <c r="T385" s="171">
        <v>115260.17</v>
      </c>
      <c r="U385" s="171">
        <v>148772.67000000001</v>
      </c>
      <c r="V385" s="171">
        <v>639.19000000000005</v>
      </c>
      <c r="W385" s="171">
        <v>18142.13</v>
      </c>
      <c r="X385" s="171">
        <v>29782.34</v>
      </c>
      <c r="Y385" s="171">
        <v>50408.44</v>
      </c>
      <c r="Z385" s="171">
        <v>28797.72</v>
      </c>
      <c r="AA385" s="171">
        <v>104347.46</v>
      </c>
      <c r="AB385" s="171">
        <v>57492.11</v>
      </c>
      <c r="AC385" s="171">
        <v>207457.92000000001</v>
      </c>
      <c r="AD385" s="171">
        <v>66673.08</v>
      </c>
      <c r="AE385" s="171">
        <v>27358.15</v>
      </c>
      <c r="AF385" s="171">
        <v>39347.699999999997</v>
      </c>
      <c r="AG385" s="171">
        <v>2666.2</v>
      </c>
      <c r="AH385" s="171">
        <v>0</v>
      </c>
      <c r="AI385" s="171">
        <v>832431.84</v>
      </c>
      <c r="AJ385" s="171">
        <v>19806.5</v>
      </c>
      <c r="AK385" s="171">
        <v>1993.67</v>
      </c>
      <c r="AL385" s="171">
        <v>19493.36</v>
      </c>
      <c r="AM385" s="171">
        <v>10069.98</v>
      </c>
      <c r="AN385" s="171">
        <v>2969.36</v>
      </c>
      <c r="AO385" s="171">
        <v>30799.16</v>
      </c>
      <c r="AP385" s="171">
        <v>20811.849999999999</v>
      </c>
      <c r="AQ385" s="171">
        <v>11485.66</v>
      </c>
      <c r="AR385" s="171">
        <v>44747.45</v>
      </c>
      <c r="AS385" s="171">
        <v>13484.17</v>
      </c>
      <c r="AT385" s="171">
        <v>7461.34</v>
      </c>
      <c r="AU385" s="171">
        <v>0</v>
      </c>
      <c r="AV385" s="171">
        <v>24429.97</v>
      </c>
      <c r="AW385" s="171">
        <v>19726</v>
      </c>
      <c r="AX385" s="171">
        <v>23240.560000000001</v>
      </c>
      <c r="AY385" s="171">
        <v>13373.88</v>
      </c>
      <c r="AZ385" s="171">
        <v>13310.84</v>
      </c>
      <c r="BA385" s="171">
        <v>13465.58</v>
      </c>
      <c r="BB385" s="171">
        <v>0</v>
      </c>
      <c r="BC385" s="171">
        <v>24983.39</v>
      </c>
      <c r="BD385" s="171">
        <v>41262.18</v>
      </c>
      <c r="BE385" s="171">
        <v>22500.95</v>
      </c>
      <c r="BF385" s="171">
        <v>0</v>
      </c>
      <c r="BG385" s="171">
        <v>3368.85</v>
      </c>
      <c r="BH385" s="171">
        <v>68125.429900000003</v>
      </c>
      <c r="BI385" s="171">
        <v>64176.800000000003</v>
      </c>
      <c r="BJ385" s="171">
        <v>30698.47</v>
      </c>
      <c r="BK385" s="171">
        <v>14172.15</v>
      </c>
      <c r="BL385" s="171">
        <v>13857.9</v>
      </c>
      <c r="BM385" s="171">
        <v>169768.78</v>
      </c>
      <c r="BN385" s="171">
        <v>38311.160000000003</v>
      </c>
      <c r="BO385" s="171">
        <v>10204.209999999999</v>
      </c>
      <c r="BP385" s="171">
        <v>2506.9299999999998</v>
      </c>
      <c r="BQ385" s="171">
        <v>1297.6400000000001</v>
      </c>
      <c r="BR385" s="171">
        <v>33924.11</v>
      </c>
      <c r="BS385" s="171">
        <v>887.31</v>
      </c>
      <c r="BT385" s="171">
        <v>162141.62</v>
      </c>
      <c r="BU385" s="171">
        <v>23289.08</v>
      </c>
      <c r="BV385" s="171">
        <v>84709.95</v>
      </c>
      <c r="BW385" s="171">
        <v>1500</v>
      </c>
      <c r="BX385" s="171">
        <v>16726.03</v>
      </c>
      <c r="BY385" s="171">
        <v>20936.8</v>
      </c>
      <c r="BZ385" s="171">
        <v>42457.46</v>
      </c>
      <c r="CA385" s="171">
        <v>33302.29</v>
      </c>
      <c r="CB385" s="171">
        <v>49968.66</v>
      </c>
      <c r="CC385" s="201">
        <f t="shared" si="52"/>
        <v>5482854.3198999995</v>
      </c>
    </row>
    <row r="386" spans="1:81" s="109" customFormat="1" ht="25.5" customHeight="1">
      <c r="A386" s="136" t="s">
        <v>1463</v>
      </c>
      <c r="B386" s="280" t="s">
        <v>53</v>
      </c>
      <c r="C386" s="281" t="s">
        <v>54</v>
      </c>
      <c r="D386" s="282">
        <v>53030</v>
      </c>
      <c r="E386" s="110" t="s">
        <v>940</v>
      </c>
      <c r="F386" s="283" t="s">
        <v>1001</v>
      </c>
      <c r="G386" s="284" t="s">
        <v>1002</v>
      </c>
      <c r="H386" s="192">
        <v>0</v>
      </c>
      <c r="I386" s="171">
        <v>33460.550000000003</v>
      </c>
      <c r="J386" s="171">
        <v>0</v>
      </c>
      <c r="K386" s="171">
        <v>659</v>
      </c>
      <c r="L386" s="171">
        <v>6264.9</v>
      </c>
      <c r="M386" s="171">
        <v>0</v>
      </c>
      <c r="N386" s="171">
        <v>306827.12</v>
      </c>
      <c r="O386" s="171">
        <v>15341.32</v>
      </c>
      <c r="P386" s="171">
        <v>0</v>
      </c>
      <c r="Q386" s="171">
        <v>59201.97</v>
      </c>
      <c r="R386" s="171">
        <v>0</v>
      </c>
      <c r="S386" s="171">
        <v>69008.66</v>
      </c>
      <c r="T386" s="171">
        <v>0</v>
      </c>
      <c r="U386" s="171">
        <v>52617.07</v>
      </c>
      <c r="V386" s="171">
        <v>4637.2299999999996</v>
      </c>
      <c r="W386" s="171">
        <v>0</v>
      </c>
      <c r="X386" s="171">
        <v>0</v>
      </c>
      <c r="Y386" s="171">
        <v>0</v>
      </c>
      <c r="Z386" s="171">
        <v>0</v>
      </c>
      <c r="AA386" s="171">
        <v>4377.95</v>
      </c>
      <c r="AB386" s="171">
        <v>19733.810000000001</v>
      </c>
      <c r="AC386" s="171">
        <v>16718.72</v>
      </c>
      <c r="AD386" s="171">
        <v>1517.56</v>
      </c>
      <c r="AE386" s="171">
        <v>0</v>
      </c>
      <c r="AF386" s="171">
        <v>2602.37</v>
      </c>
      <c r="AG386" s="171">
        <v>1971.6</v>
      </c>
      <c r="AH386" s="171">
        <v>0</v>
      </c>
      <c r="AI386" s="171">
        <v>13585.01</v>
      </c>
      <c r="AJ386" s="171">
        <v>27050.28</v>
      </c>
      <c r="AK386" s="171">
        <v>3463.5</v>
      </c>
      <c r="AL386" s="171">
        <v>0</v>
      </c>
      <c r="AM386" s="171">
        <v>0</v>
      </c>
      <c r="AN386" s="171">
        <v>9762.06</v>
      </c>
      <c r="AO386" s="171">
        <v>17556.830000000002</v>
      </c>
      <c r="AP386" s="171">
        <v>2682.26</v>
      </c>
      <c r="AQ386" s="171">
        <v>1429.17</v>
      </c>
      <c r="AR386" s="171">
        <v>11761</v>
      </c>
      <c r="AS386" s="171">
        <v>0</v>
      </c>
      <c r="AT386" s="171">
        <v>1404.7</v>
      </c>
      <c r="AU386" s="171">
        <v>0</v>
      </c>
      <c r="AV386" s="171">
        <v>0</v>
      </c>
      <c r="AW386" s="171">
        <v>3650.47</v>
      </c>
      <c r="AX386" s="171">
        <v>5482.84</v>
      </c>
      <c r="AY386" s="171">
        <v>0</v>
      </c>
      <c r="AZ386" s="171">
        <v>0</v>
      </c>
      <c r="BA386" s="171">
        <v>0</v>
      </c>
      <c r="BB386" s="171">
        <v>0</v>
      </c>
      <c r="BC386" s="171">
        <v>30863.599999999999</v>
      </c>
      <c r="BD386" s="171">
        <v>0</v>
      </c>
      <c r="BE386" s="171">
        <v>125960.33</v>
      </c>
      <c r="BF386" s="171">
        <v>0</v>
      </c>
      <c r="BG386" s="171">
        <v>3267.5</v>
      </c>
      <c r="BH386" s="171">
        <v>7992.69</v>
      </c>
      <c r="BI386" s="171">
        <v>6491.33</v>
      </c>
      <c r="BJ386" s="171">
        <v>0</v>
      </c>
      <c r="BK386" s="171">
        <v>37320</v>
      </c>
      <c r="BL386" s="171">
        <v>699.45</v>
      </c>
      <c r="BM386" s="171">
        <v>12124.56</v>
      </c>
      <c r="BN386" s="171">
        <v>10319.66</v>
      </c>
      <c r="BO386" s="171">
        <v>1382.76</v>
      </c>
      <c r="BP386" s="171">
        <v>2024.95</v>
      </c>
      <c r="BQ386" s="171">
        <v>910.01</v>
      </c>
      <c r="BR386" s="171">
        <v>0</v>
      </c>
      <c r="BS386" s="171">
        <v>1849.59</v>
      </c>
      <c r="BT386" s="171">
        <v>23626.92</v>
      </c>
      <c r="BU386" s="171">
        <v>0</v>
      </c>
      <c r="BV386" s="171">
        <v>6240.19</v>
      </c>
      <c r="BW386" s="171">
        <v>4307.59</v>
      </c>
      <c r="BX386" s="171">
        <v>1158.22</v>
      </c>
      <c r="BY386" s="171">
        <v>30338.1</v>
      </c>
      <c r="BZ386" s="171">
        <v>6461.31</v>
      </c>
      <c r="CA386" s="171">
        <v>339.7</v>
      </c>
      <c r="CB386" s="171">
        <v>1218.1400000000001</v>
      </c>
      <c r="CC386" s="201">
        <f t="shared" si="52"/>
        <v>1007664.5499999997</v>
      </c>
    </row>
    <row r="387" spans="1:81" s="109" customFormat="1" ht="25.5" customHeight="1">
      <c r="A387" s="136" t="s">
        <v>1463</v>
      </c>
      <c r="B387" s="280" t="s">
        <v>53</v>
      </c>
      <c r="C387" s="281" t="s">
        <v>54</v>
      </c>
      <c r="D387" s="282">
        <v>53030</v>
      </c>
      <c r="E387" s="110" t="s">
        <v>940</v>
      </c>
      <c r="F387" s="283" t="s">
        <v>1003</v>
      </c>
      <c r="G387" s="284" t="s">
        <v>1004</v>
      </c>
      <c r="H387" s="192">
        <v>0</v>
      </c>
      <c r="I387" s="171">
        <v>127539.48</v>
      </c>
      <c r="J387" s="171">
        <v>43985.33</v>
      </c>
      <c r="K387" s="171">
        <v>21590</v>
      </c>
      <c r="L387" s="171">
        <v>12821.91</v>
      </c>
      <c r="M387" s="171">
        <v>6757.07</v>
      </c>
      <c r="N387" s="171">
        <v>0</v>
      </c>
      <c r="O387" s="171">
        <v>2658.3</v>
      </c>
      <c r="P387" s="171">
        <v>0</v>
      </c>
      <c r="Q387" s="171">
        <v>4812.8999999999996</v>
      </c>
      <c r="R387" s="171">
        <v>1041.6500000000001</v>
      </c>
      <c r="S387" s="171">
        <v>0</v>
      </c>
      <c r="T387" s="171">
        <v>0</v>
      </c>
      <c r="U387" s="171">
        <v>20684.52</v>
      </c>
      <c r="V387" s="171">
        <v>1360</v>
      </c>
      <c r="W387" s="171">
        <v>0</v>
      </c>
      <c r="X387" s="171">
        <v>0</v>
      </c>
      <c r="Y387" s="171">
        <v>0</v>
      </c>
      <c r="Z387" s="171">
        <v>0</v>
      </c>
      <c r="AA387" s="171">
        <v>0</v>
      </c>
      <c r="AB387" s="171">
        <v>0</v>
      </c>
      <c r="AC387" s="171">
        <v>1523.73</v>
      </c>
      <c r="AD387" s="171">
        <v>0</v>
      </c>
      <c r="AE387" s="171">
        <v>0</v>
      </c>
      <c r="AF387" s="171">
        <v>0</v>
      </c>
      <c r="AG387" s="171">
        <v>795.15</v>
      </c>
      <c r="AH387" s="171">
        <v>0</v>
      </c>
      <c r="AI387" s="171">
        <v>0</v>
      </c>
      <c r="AJ387" s="171">
        <v>0</v>
      </c>
      <c r="AK387" s="171">
        <v>0</v>
      </c>
      <c r="AL387" s="171">
        <v>0</v>
      </c>
      <c r="AM387" s="171">
        <v>169.31</v>
      </c>
      <c r="AN387" s="171">
        <v>1034.04</v>
      </c>
      <c r="AO387" s="171">
        <v>0</v>
      </c>
      <c r="AP387" s="171">
        <v>0</v>
      </c>
      <c r="AQ387" s="171">
        <v>679.79</v>
      </c>
      <c r="AR387" s="171">
        <v>0</v>
      </c>
      <c r="AS387" s="171">
        <v>0</v>
      </c>
      <c r="AT387" s="171">
        <v>0</v>
      </c>
      <c r="AU387" s="171">
        <v>0</v>
      </c>
      <c r="AV387" s="171">
        <v>11056.82</v>
      </c>
      <c r="AW387" s="171">
        <v>0</v>
      </c>
      <c r="AX387" s="171">
        <v>21677.73</v>
      </c>
      <c r="AY387" s="171">
        <v>0</v>
      </c>
      <c r="AZ387" s="171">
        <v>0</v>
      </c>
      <c r="BA387" s="171">
        <v>0</v>
      </c>
      <c r="BB387" s="171">
        <v>0</v>
      </c>
      <c r="BC387" s="171">
        <v>1255.1500000000001</v>
      </c>
      <c r="BD387" s="171">
        <v>8009.48</v>
      </c>
      <c r="BE387" s="171">
        <v>3749.95</v>
      </c>
      <c r="BF387" s="171">
        <v>0</v>
      </c>
      <c r="BG387" s="171">
        <v>0</v>
      </c>
      <c r="BH387" s="171">
        <v>535.16</v>
      </c>
      <c r="BI387" s="171">
        <v>51465.58</v>
      </c>
      <c r="BJ387" s="171">
        <v>0</v>
      </c>
      <c r="BK387" s="171">
        <v>0</v>
      </c>
      <c r="BL387" s="171">
        <v>0</v>
      </c>
      <c r="BM387" s="171">
        <v>1116.8599999999999</v>
      </c>
      <c r="BN387" s="171">
        <v>36885.199999999997</v>
      </c>
      <c r="BO387" s="171">
        <v>0</v>
      </c>
      <c r="BP387" s="171">
        <v>22736.25</v>
      </c>
      <c r="BQ387" s="171">
        <v>18509.32</v>
      </c>
      <c r="BR387" s="171">
        <v>0</v>
      </c>
      <c r="BS387" s="171">
        <v>6613.07</v>
      </c>
      <c r="BT387" s="171">
        <v>0</v>
      </c>
      <c r="BU387" s="171">
        <v>0</v>
      </c>
      <c r="BV387" s="171">
        <v>0</v>
      </c>
      <c r="BW387" s="171">
        <v>49891.75</v>
      </c>
      <c r="BX387" s="171">
        <v>1130.6400000000001</v>
      </c>
      <c r="BY387" s="171">
        <v>12470.68</v>
      </c>
      <c r="BZ387" s="171">
        <v>0</v>
      </c>
      <c r="CA387" s="171">
        <v>839.56</v>
      </c>
      <c r="CB387" s="171">
        <v>3120.94</v>
      </c>
      <c r="CC387" s="201">
        <f t="shared" si="52"/>
        <v>498517.32</v>
      </c>
    </row>
    <row r="388" spans="1:81" s="109" customFormat="1" ht="25.5" customHeight="1">
      <c r="A388" s="136" t="s">
        <v>1463</v>
      </c>
      <c r="B388" s="280" t="s">
        <v>53</v>
      </c>
      <c r="C388" s="281" t="s">
        <v>54</v>
      </c>
      <c r="D388" s="282">
        <v>53030</v>
      </c>
      <c r="E388" s="110" t="s">
        <v>940</v>
      </c>
      <c r="F388" s="283" t="s">
        <v>1005</v>
      </c>
      <c r="G388" s="284" t="s">
        <v>1006</v>
      </c>
      <c r="H388" s="192">
        <v>10741081.449999999</v>
      </c>
      <c r="I388" s="171">
        <v>3888774.85</v>
      </c>
      <c r="J388" s="171">
        <v>7114994.5499999998</v>
      </c>
      <c r="K388" s="171">
        <v>2009124</v>
      </c>
      <c r="L388" s="171">
        <v>1846131.68</v>
      </c>
      <c r="M388" s="171">
        <v>775357.08</v>
      </c>
      <c r="N388" s="171">
        <v>47290686.060000002</v>
      </c>
      <c r="O388" s="171">
        <v>7389050.3200000003</v>
      </c>
      <c r="P388" s="171">
        <v>745416.6</v>
      </c>
      <c r="Q388" s="171">
        <v>21573097.48</v>
      </c>
      <c r="R388" s="171">
        <v>616905.44999999995</v>
      </c>
      <c r="S388" s="171">
        <v>2578494.64</v>
      </c>
      <c r="T388" s="171">
        <v>10228888.6</v>
      </c>
      <c r="U388" s="171">
        <v>7830697.4199999999</v>
      </c>
      <c r="V388" s="171">
        <v>459790.06</v>
      </c>
      <c r="W388" s="171">
        <v>1325668.8700000001</v>
      </c>
      <c r="X388" s="171">
        <v>2133665.39</v>
      </c>
      <c r="Y388" s="171">
        <v>896140.46</v>
      </c>
      <c r="Z388" s="171">
        <v>4025613.72</v>
      </c>
      <c r="AA388" s="171">
        <v>8543612.8100000005</v>
      </c>
      <c r="AB388" s="171">
        <v>2777070.81</v>
      </c>
      <c r="AC388" s="171">
        <v>8712839.5700000003</v>
      </c>
      <c r="AD388" s="171">
        <v>746135.8</v>
      </c>
      <c r="AE388" s="171">
        <v>1037300.05</v>
      </c>
      <c r="AF388" s="171">
        <v>1346622.17</v>
      </c>
      <c r="AG388" s="171">
        <v>133139.54999999999</v>
      </c>
      <c r="AH388" s="171">
        <v>122556.45</v>
      </c>
      <c r="AI388" s="171">
        <v>54662881.630000003</v>
      </c>
      <c r="AJ388" s="171">
        <v>1007058.56</v>
      </c>
      <c r="AK388" s="171">
        <v>576414.51</v>
      </c>
      <c r="AL388" s="171">
        <v>530259.89</v>
      </c>
      <c r="AM388" s="171">
        <v>781825.11</v>
      </c>
      <c r="AN388" s="171">
        <v>1412410.31</v>
      </c>
      <c r="AO388" s="171">
        <v>660550.19999999995</v>
      </c>
      <c r="AP388" s="171">
        <v>750225.8</v>
      </c>
      <c r="AQ388" s="171">
        <v>2491403.84</v>
      </c>
      <c r="AR388" s="171">
        <v>1208440.72</v>
      </c>
      <c r="AS388" s="171">
        <v>777935.44</v>
      </c>
      <c r="AT388" s="171">
        <v>475649.27</v>
      </c>
      <c r="AU388" s="171">
        <v>766363.85</v>
      </c>
      <c r="AV388" s="171">
        <v>843296.43</v>
      </c>
      <c r="AW388" s="171">
        <v>949347.9</v>
      </c>
      <c r="AX388" s="171">
        <v>997452.18</v>
      </c>
      <c r="AY388" s="171">
        <v>352325.78</v>
      </c>
      <c r="AZ388" s="171">
        <v>108794.4</v>
      </c>
      <c r="BA388" s="171">
        <v>567244.07999999996</v>
      </c>
      <c r="BB388" s="171">
        <v>0</v>
      </c>
      <c r="BC388" s="171">
        <v>1252349.7</v>
      </c>
      <c r="BD388" s="171">
        <v>1700928.99</v>
      </c>
      <c r="BE388" s="171">
        <v>1773785.8</v>
      </c>
      <c r="BF388" s="171">
        <v>162336.1</v>
      </c>
      <c r="BG388" s="171">
        <v>468410.36</v>
      </c>
      <c r="BH388" s="171">
        <v>3893196.27</v>
      </c>
      <c r="BI388" s="171">
        <v>3453363.52</v>
      </c>
      <c r="BJ388" s="171">
        <v>1097999.46</v>
      </c>
      <c r="BK388" s="171">
        <v>441847.1</v>
      </c>
      <c r="BL388" s="171">
        <v>140291.23000000001</v>
      </c>
      <c r="BM388" s="171">
        <v>15106184.08</v>
      </c>
      <c r="BN388" s="171">
        <v>9059672.1600000001</v>
      </c>
      <c r="BO388" s="171">
        <v>801361.43</v>
      </c>
      <c r="BP388" s="171">
        <v>405249.32</v>
      </c>
      <c r="BQ388" s="171">
        <v>821094.69</v>
      </c>
      <c r="BR388" s="171">
        <v>1037772.65</v>
      </c>
      <c r="BS388" s="171">
        <v>559977.94999999995</v>
      </c>
      <c r="BT388" s="171">
        <v>8684772.8200000003</v>
      </c>
      <c r="BU388" s="171">
        <v>842614.89</v>
      </c>
      <c r="BV388" s="171">
        <v>1598166.27</v>
      </c>
      <c r="BW388" s="171">
        <v>2109074.12</v>
      </c>
      <c r="BX388" s="171">
        <v>752731.82</v>
      </c>
      <c r="BY388" s="171">
        <v>1625331.3</v>
      </c>
      <c r="BZ388" s="171">
        <v>923330.32</v>
      </c>
      <c r="CA388" s="171">
        <v>595051.16</v>
      </c>
      <c r="CB388" s="171">
        <v>644205.32999999996</v>
      </c>
      <c r="CC388" s="201">
        <f t="shared" si="52"/>
        <v>286759834.63000005</v>
      </c>
    </row>
    <row r="389" spans="1:81" s="109" customFormat="1" ht="25.5" customHeight="1">
      <c r="A389" s="136" t="s">
        <v>1463</v>
      </c>
      <c r="B389" s="280" t="s">
        <v>53</v>
      </c>
      <c r="C389" s="281" t="s">
        <v>54</v>
      </c>
      <c r="D389" s="282">
        <v>53030</v>
      </c>
      <c r="E389" s="110" t="s">
        <v>940</v>
      </c>
      <c r="F389" s="283" t="s">
        <v>1007</v>
      </c>
      <c r="G389" s="284" t="s">
        <v>1008</v>
      </c>
      <c r="H389" s="192">
        <v>507447.77</v>
      </c>
      <c r="I389" s="171">
        <v>212909.34</v>
      </c>
      <c r="J389" s="171">
        <v>340827.68</v>
      </c>
      <c r="K389" s="171">
        <v>143614</v>
      </c>
      <c r="L389" s="171">
        <v>239713.54</v>
      </c>
      <c r="M389" s="171">
        <v>48162.79</v>
      </c>
      <c r="N389" s="171">
        <v>2558397.96</v>
      </c>
      <c r="O389" s="171">
        <v>426466.56</v>
      </c>
      <c r="P389" s="171">
        <v>118548.75</v>
      </c>
      <c r="Q389" s="171">
        <v>1186474.51</v>
      </c>
      <c r="R389" s="171">
        <v>84017.35</v>
      </c>
      <c r="S389" s="171">
        <v>468467.29</v>
      </c>
      <c r="T389" s="171">
        <v>439798.92</v>
      </c>
      <c r="U389" s="171">
        <v>1220948.8400000001</v>
      </c>
      <c r="V389" s="171">
        <v>0</v>
      </c>
      <c r="W389" s="171">
        <v>111716.89</v>
      </c>
      <c r="X389" s="171">
        <v>174030.15</v>
      </c>
      <c r="Y389" s="171">
        <v>126996.25</v>
      </c>
      <c r="Z389" s="171">
        <v>156086.1</v>
      </c>
      <c r="AA389" s="171">
        <v>397086.91</v>
      </c>
      <c r="AB389" s="171">
        <v>242864.72</v>
      </c>
      <c r="AC389" s="171">
        <v>630601.09</v>
      </c>
      <c r="AD389" s="171">
        <v>162383.88</v>
      </c>
      <c r="AE389" s="171">
        <v>120574.85</v>
      </c>
      <c r="AF389" s="171">
        <v>123753.45</v>
      </c>
      <c r="AG389" s="171">
        <v>10644.1</v>
      </c>
      <c r="AH389" s="171">
        <v>0</v>
      </c>
      <c r="AI389" s="171">
        <v>1841712.94</v>
      </c>
      <c r="AJ389" s="171">
        <v>147849.01</v>
      </c>
      <c r="AK389" s="171">
        <v>78539.649999999994</v>
      </c>
      <c r="AL389" s="171">
        <v>126887.52</v>
      </c>
      <c r="AM389" s="171">
        <v>115096.62</v>
      </c>
      <c r="AN389" s="171">
        <v>76273.95</v>
      </c>
      <c r="AO389" s="171">
        <v>167600.29999999999</v>
      </c>
      <c r="AP389" s="171">
        <v>88283.21</v>
      </c>
      <c r="AQ389" s="171">
        <v>284809.42</v>
      </c>
      <c r="AR389" s="171">
        <v>166373.5</v>
      </c>
      <c r="AS389" s="171">
        <v>241794.29</v>
      </c>
      <c r="AT389" s="171">
        <v>120968.69</v>
      </c>
      <c r="AU389" s="171">
        <v>0</v>
      </c>
      <c r="AV389" s="171">
        <v>42610.78</v>
      </c>
      <c r="AW389" s="171">
        <v>144308.01</v>
      </c>
      <c r="AX389" s="171">
        <v>114350.52</v>
      </c>
      <c r="AY389" s="171">
        <v>99326.8</v>
      </c>
      <c r="AZ389" s="171">
        <v>30092.02</v>
      </c>
      <c r="BA389" s="171">
        <v>57122.07</v>
      </c>
      <c r="BB389" s="171">
        <v>0</v>
      </c>
      <c r="BC389" s="171">
        <v>174173.31</v>
      </c>
      <c r="BD389" s="171">
        <v>409679.93</v>
      </c>
      <c r="BE389" s="171">
        <v>64592.85</v>
      </c>
      <c r="BF389" s="171">
        <v>5751.25</v>
      </c>
      <c r="BG389" s="171">
        <v>9906.07</v>
      </c>
      <c r="BH389" s="171">
        <v>280139.21000000002</v>
      </c>
      <c r="BI389" s="171">
        <v>78329.94</v>
      </c>
      <c r="BJ389" s="171">
        <v>127819.46</v>
      </c>
      <c r="BK389" s="171">
        <v>54684.800000000003</v>
      </c>
      <c r="BL389" s="171">
        <v>91310.7</v>
      </c>
      <c r="BM389" s="171">
        <v>20957.34</v>
      </c>
      <c r="BN389" s="171">
        <v>230082.75</v>
      </c>
      <c r="BO389" s="171">
        <v>114756.31</v>
      </c>
      <c r="BP389" s="171">
        <v>86872.33</v>
      </c>
      <c r="BQ389" s="171">
        <v>120882.34</v>
      </c>
      <c r="BR389" s="171">
        <v>266689.05</v>
      </c>
      <c r="BS389" s="171">
        <v>68616.820000000007</v>
      </c>
      <c r="BT389" s="171">
        <v>493078.33</v>
      </c>
      <c r="BU389" s="171">
        <v>138216.01999999999</v>
      </c>
      <c r="BV389" s="171">
        <v>180903.82</v>
      </c>
      <c r="BW389" s="171">
        <v>217208.72</v>
      </c>
      <c r="BX389" s="171">
        <v>273135.34999999998</v>
      </c>
      <c r="BY389" s="171">
        <v>222196.76</v>
      </c>
      <c r="BZ389" s="171">
        <v>101711.5</v>
      </c>
      <c r="CA389" s="171">
        <v>164053.51999999999</v>
      </c>
      <c r="CB389" s="171">
        <v>293236.37</v>
      </c>
      <c r="CC389" s="201">
        <f t="shared" si="52"/>
        <v>18485517.84</v>
      </c>
    </row>
    <row r="390" spans="1:81" s="109" customFormat="1" ht="25.5" customHeight="1">
      <c r="A390" s="136" t="s">
        <v>1463</v>
      </c>
      <c r="B390" s="280" t="s">
        <v>53</v>
      </c>
      <c r="C390" s="281" t="s">
        <v>54</v>
      </c>
      <c r="D390" s="282">
        <v>53030</v>
      </c>
      <c r="E390" s="110" t="s">
        <v>940</v>
      </c>
      <c r="F390" s="283" t="s">
        <v>1009</v>
      </c>
      <c r="G390" s="284" t="s">
        <v>1010</v>
      </c>
      <c r="H390" s="192">
        <v>69419.539999999994</v>
      </c>
      <c r="I390" s="171">
        <v>76020.929999999993</v>
      </c>
      <c r="J390" s="171">
        <v>278376.57</v>
      </c>
      <c r="K390" s="171">
        <v>108452</v>
      </c>
      <c r="L390" s="171">
        <v>114865.05</v>
      </c>
      <c r="M390" s="171">
        <v>29541.42</v>
      </c>
      <c r="N390" s="171">
        <v>1528225.27</v>
      </c>
      <c r="O390" s="171">
        <v>179425.97</v>
      </c>
      <c r="P390" s="171">
        <v>141126.79999999999</v>
      </c>
      <c r="Q390" s="171">
        <v>612026.78</v>
      </c>
      <c r="R390" s="171">
        <v>38636.1</v>
      </c>
      <c r="S390" s="171">
        <v>120357.15</v>
      </c>
      <c r="T390" s="171">
        <v>111230.96</v>
      </c>
      <c r="U390" s="171">
        <v>364216.7</v>
      </c>
      <c r="V390" s="171">
        <v>0</v>
      </c>
      <c r="W390" s="171">
        <v>15380.509899999999</v>
      </c>
      <c r="X390" s="171">
        <v>165650.88</v>
      </c>
      <c r="Y390" s="171">
        <v>76092.05</v>
      </c>
      <c r="Z390" s="171">
        <v>20555.68</v>
      </c>
      <c r="AA390" s="171">
        <v>153834.78</v>
      </c>
      <c r="AB390" s="171">
        <v>79390.87</v>
      </c>
      <c r="AC390" s="171">
        <v>459098.25</v>
      </c>
      <c r="AD390" s="171">
        <v>39255.949999999997</v>
      </c>
      <c r="AE390" s="171">
        <v>92977.75</v>
      </c>
      <c r="AF390" s="171">
        <v>47555.37</v>
      </c>
      <c r="AG390" s="171">
        <v>2650.5</v>
      </c>
      <c r="AH390" s="171">
        <v>0</v>
      </c>
      <c r="AI390" s="171">
        <v>458841.27</v>
      </c>
      <c r="AJ390" s="171">
        <v>100351.43</v>
      </c>
      <c r="AK390" s="171">
        <v>3468.06</v>
      </c>
      <c r="AL390" s="171">
        <v>16714.32</v>
      </c>
      <c r="AM390" s="171">
        <v>18047.23</v>
      </c>
      <c r="AN390" s="171">
        <v>98372.38</v>
      </c>
      <c r="AO390" s="171">
        <v>56946.05</v>
      </c>
      <c r="AP390" s="171">
        <v>46070.95</v>
      </c>
      <c r="AQ390" s="171">
        <v>132206.56</v>
      </c>
      <c r="AR390" s="171">
        <v>51121.440000000002</v>
      </c>
      <c r="AS390" s="171">
        <v>19931.97</v>
      </c>
      <c r="AT390" s="171">
        <v>55134.11</v>
      </c>
      <c r="AU390" s="171">
        <v>2066.98</v>
      </c>
      <c r="AV390" s="171">
        <v>12537.4</v>
      </c>
      <c r="AW390" s="171">
        <v>136037.48000000001</v>
      </c>
      <c r="AX390" s="171">
        <v>0</v>
      </c>
      <c r="AY390" s="171">
        <v>31963.18</v>
      </c>
      <c r="AZ390" s="171">
        <v>15110.76</v>
      </c>
      <c r="BA390" s="171">
        <v>81784.160000000003</v>
      </c>
      <c r="BB390" s="171">
        <v>0</v>
      </c>
      <c r="BC390" s="171">
        <v>66450.73</v>
      </c>
      <c r="BD390" s="171">
        <v>22980.89</v>
      </c>
      <c r="BE390" s="171">
        <v>43825.9</v>
      </c>
      <c r="BF390" s="171">
        <v>1305.55</v>
      </c>
      <c r="BG390" s="171">
        <v>0</v>
      </c>
      <c r="BH390" s="171">
        <v>226766.7</v>
      </c>
      <c r="BI390" s="171">
        <v>51603.06</v>
      </c>
      <c r="BJ390" s="171">
        <v>63878.42</v>
      </c>
      <c r="BK390" s="171">
        <v>0</v>
      </c>
      <c r="BL390" s="171">
        <v>9173.4500000000007</v>
      </c>
      <c r="BM390" s="171">
        <v>18743.169999999998</v>
      </c>
      <c r="BN390" s="171">
        <v>115626.83</v>
      </c>
      <c r="BO390" s="171">
        <v>9817.7800000000007</v>
      </c>
      <c r="BP390" s="171">
        <v>18004.61</v>
      </c>
      <c r="BQ390" s="171">
        <v>32717.84</v>
      </c>
      <c r="BR390" s="171">
        <v>76404.09</v>
      </c>
      <c r="BS390" s="171">
        <v>24823.03</v>
      </c>
      <c r="BT390" s="171">
        <v>264762.63</v>
      </c>
      <c r="BU390" s="171">
        <v>11940.23</v>
      </c>
      <c r="BV390" s="171">
        <v>135273.71</v>
      </c>
      <c r="BW390" s="171">
        <v>30147.96</v>
      </c>
      <c r="BX390" s="171">
        <v>106527.33</v>
      </c>
      <c r="BY390" s="171">
        <v>30085.16</v>
      </c>
      <c r="BZ390" s="171">
        <v>3856.09</v>
      </c>
      <c r="CA390" s="171">
        <v>178721.23</v>
      </c>
      <c r="CB390" s="171">
        <v>129297.03</v>
      </c>
      <c r="CC390" s="201">
        <f t="shared" si="52"/>
        <v>7933802.9799000025</v>
      </c>
    </row>
    <row r="391" spans="1:81" s="109" customFormat="1" ht="25.5" customHeight="1">
      <c r="A391" s="136" t="s">
        <v>1463</v>
      </c>
      <c r="B391" s="280" t="s">
        <v>53</v>
      </c>
      <c r="C391" s="281" t="s">
        <v>54</v>
      </c>
      <c r="D391" s="282">
        <v>53030</v>
      </c>
      <c r="E391" s="110" t="s">
        <v>940</v>
      </c>
      <c r="F391" s="283" t="s">
        <v>1011</v>
      </c>
      <c r="G391" s="284" t="s">
        <v>1012</v>
      </c>
      <c r="H391" s="192">
        <v>57094.82</v>
      </c>
      <c r="I391" s="171">
        <v>0</v>
      </c>
      <c r="J391" s="171">
        <v>37996.26</v>
      </c>
      <c r="K391" s="171">
        <v>3314</v>
      </c>
      <c r="L391" s="171">
        <v>0</v>
      </c>
      <c r="M391" s="171">
        <v>0</v>
      </c>
      <c r="N391" s="171">
        <v>4417887.28</v>
      </c>
      <c r="O391" s="171">
        <v>22266.639999999999</v>
      </c>
      <c r="P391" s="171">
        <v>0</v>
      </c>
      <c r="Q391" s="171">
        <v>3477.38</v>
      </c>
      <c r="R391" s="171">
        <v>0</v>
      </c>
      <c r="S391" s="171">
        <v>0</v>
      </c>
      <c r="T391" s="171">
        <v>32523.49</v>
      </c>
      <c r="U391" s="171">
        <v>1529.18</v>
      </c>
      <c r="V391" s="171">
        <v>0</v>
      </c>
      <c r="W391" s="171">
        <v>1500.2</v>
      </c>
      <c r="X391" s="171">
        <v>2083.35</v>
      </c>
      <c r="Y391" s="171">
        <v>13903.08</v>
      </c>
      <c r="Z391" s="171">
        <v>0</v>
      </c>
      <c r="AA391" s="171">
        <v>4170.3</v>
      </c>
      <c r="AB391" s="171">
        <v>0</v>
      </c>
      <c r="AC391" s="171">
        <v>6139.67</v>
      </c>
      <c r="AD391" s="171">
        <v>2428.73</v>
      </c>
      <c r="AE391" s="171">
        <v>0</v>
      </c>
      <c r="AF391" s="171">
        <v>0</v>
      </c>
      <c r="AG391" s="171">
        <v>0</v>
      </c>
      <c r="AH391" s="171">
        <v>0</v>
      </c>
      <c r="AI391" s="171">
        <v>611571.79</v>
      </c>
      <c r="AJ391" s="171">
        <v>23065.14</v>
      </c>
      <c r="AK391" s="171">
        <v>2017.71</v>
      </c>
      <c r="AL391" s="171">
        <v>7650.5</v>
      </c>
      <c r="AM391" s="171">
        <v>1666.66</v>
      </c>
      <c r="AN391" s="171">
        <v>3998.81</v>
      </c>
      <c r="AO391" s="171">
        <v>8404.81</v>
      </c>
      <c r="AP391" s="171">
        <v>0</v>
      </c>
      <c r="AQ391" s="171">
        <v>20966.59</v>
      </c>
      <c r="AR391" s="171">
        <v>2500</v>
      </c>
      <c r="AS391" s="171">
        <v>0</v>
      </c>
      <c r="AT391" s="171">
        <v>0</v>
      </c>
      <c r="AU391" s="171">
        <v>0</v>
      </c>
      <c r="AV391" s="171">
        <v>0</v>
      </c>
      <c r="AW391" s="171">
        <v>7599.15</v>
      </c>
      <c r="AX391" s="171">
        <v>0</v>
      </c>
      <c r="AY391" s="171">
        <v>0</v>
      </c>
      <c r="AZ391" s="171">
        <v>5384.63</v>
      </c>
      <c r="BA391" s="171">
        <v>14943.3</v>
      </c>
      <c r="BB391" s="171">
        <v>0</v>
      </c>
      <c r="BC391" s="171">
        <v>0</v>
      </c>
      <c r="BD391" s="171">
        <v>67573.56</v>
      </c>
      <c r="BE391" s="171">
        <v>3439.15</v>
      </c>
      <c r="BF391" s="171">
        <v>0</v>
      </c>
      <c r="BG391" s="171">
        <v>0</v>
      </c>
      <c r="BH391" s="171">
        <v>141902.70000000001</v>
      </c>
      <c r="BI391" s="171">
        <v>551.04999999999995</v>
      </c>
      <c r="BJ391" s="171">
        <v>0</v>
      </c>
      <c r="BK391" s="171">
        <v>0</v>
      </c>
      <c r="BL391" s="171">
        <v>0</v>
      </c>
      <c r="BM391" s="171">
        <v>2655.81</v>
      </c>
      <c r="BN391" s="171">
        <v>2288.41</v>
      </c>
      <c r="BO391" s="171">
        <v>0</v>
      </c>
      <c r="BP391" s="171">
        <v>234.22</v>
      </c>
      <c r="BQ391" s="171">
        <v>0</v>
      </c>
      <c r="BR391" s="171">
        <v>955.65</v>
      </c>
      <c r="BS391" s="171">
        <v>0</v>
      </c>
      <c r="BT391" s="171">
        <v>31977.9</v>
      </c>
      <c r="BU391" s="171">
        <v>779</v>
      </c>
      <c r="BV391" s="171">
        <v>0</v>
      </c>
      <c r="BW391" s="171">
        <v>0</v>
      </c>
      <c r="BX391" s="171">
        <v>0</v>
      </c>
      <c r="BY391" s="171">
        <v>3666.7</v>
      </c>
      <c r="BZ391" s="171">
        <v>0</v>
      </c>
      <c r="CA391" s="171">
        <v>0</v>
      </c>
      <c r="CB391" s="171">
        <v>0</v>
      </c>
      <c r="CC391" s="201">
        <f t="shared" si="52"/>
        <v>5572107.6199999992</v>
      </c>
    </row>
    <row r="392" spans="1:81" s="109" customFormat="1" ht="25.5" customHeight="1">
      <c r="A392" s="136" t="s">
        <v>1463</v>
      </c>
      <c r="B392" s="280" t="s">
        <v>53</v>
      </c>
      <c r="C392" s="281" t="s">
        <v>54</v>
      </c>
      <c r="D392" s="282">
        <v>53060</v>
      </c>
      <c r="E392" s="110" t="s">
        <v>969</v>
      </c>
      <c r="F392" s="283" t="s">
        <v>1013</v>
      </c>
      <c r="G392" s="284" t="s">
        <v>1014</v>
      </c>
      <c r="H392" s="192">
        <v>0</v>
      </c>
      <c r="I392" s="171">
        <v>0</v>
      </c>
      <c r="J392" s="171">
        <v>0</v>
      </c>
      <c r="K392" s="171">
        <v>0</v>
      </c>
      <c r="L392" s="171">
        <v>22935.37</v>
      </c>
      <c r="M392" s="171">
        <v>0</v>
      </c>
      <c r="N392" s="171">
        <v>538887.89</v>
      </c>
      <c r="O392" s="171">
        <v>0</v>
      </c>
      <c r="P392" s="171">
        <v>0</v>
      </c>
      <c r="Q392" s="171">
        <v>8110</v>
      </c>
      <c r="R392" s="171">
        <v>0</v>
      </c>
      <c r="S392" s="171">
        <v>0</v>
      </c>
      <c r="T392" s="171">
        <v>0</v>
      </c>
      <c r="U392" s="171">
        <v>0</v>
      </c>
      <c r="V392" s="171">
        <v>0</v>
      </c>
      <c r="W392" s="171">
        <v>0</v>
      </c>
      <c r="X392" s="171">
        <v>0</v>
      </c>
      <c r="Y392" s="171">
        <v>0</v>
      </c>
      <c r="Z392" s="171">
        <v>0</v>
      </c>
      <c r="AA392" s="171">
        <v>0</v>
      </c>
      <c r="AB392" s="171">
        <v>8127.57</v>
      </c>
      <c r="AC392" s="171">
        <v>0</v>
      </c>
      <c r="AD392" s="171">
        <v>7076.88</v>
      </c>
      <c r="AE392" s="171">
        <v>0</v>
      </c>
      <c r="AF392" s="171">
        <v>0</v>
      </c>
      <c r="AG392" s="171">
        <v>0</v>
      </c>
      <c r="AH392" s="171">
        <v>0</v>
      </c>
      <c r="AI392" s="171">
        <v>0</v>
      </c>
      <c r="AJ392" s="171">
        <v>0</v>
      </c>
      <c r="AK392" s="171">
        <v>17222.23</v>
      </c>
      <c r="AL392" s="171">
        <v>0</v>
      </c>
      <c r="AM392" s="171">
        <v>13750</v>
      </c>
      <c r="AN392" s="171">
        <v>0</v>
      </c>
      <c r="AO392" s="171">
        <v>0</v>
      </c>
      <c r="AP392" s="171">
        <v>12272.92</v>
      </c>
      <c r="AQ392" s="171">
        <v>15833.34</v>
      </c>
      <c r="AR392" s="171">
        <v>23472.21</v>
      </c>
      <c r="AS392" s="171">
        <v>9590.76</v>
      </c>
      <c r="AT392" s="171">
        <v>0</v>
      </c>
      <c r="AU392" s="171">
        <v>0</v>
      </c>
      <c r="AV392" s="171">
        <v>0</v>
      </c>
      <c r="AW392" s="171">
        <v>0</v>
      </c>
      <c r="AX392" s="171">
        <v>0</v>
      </c>
      <c r="AY392" s="171">
        <v>0</v>
      </c>
      <c r="AZ392" s="171">
        <v>0</v>
      </c>
      <c r="BA392" s="171">
        <v>0</v>
      </c>
      <c r="BB392" s="171">
        <v>0</v>
      </c>
      <c r="BC392" s="171">
        <v>25637.88</v>
      </c>
      <c r="BD392" s="171">
        <v>0</v>
      </c>
      <c r="BE392" s="171">
        <v>0</v>
      </c>
      <c r="BF392" s="171">
        <v>0</v>
      </c>
      <c r="BG392" s="171">
        <v>0</v>
      </c>
      <c r="BH392" s="171">
        <v>19030.14</v>
      </c>
      <c r="BI392" s="171">
        <v>0</v>
      </c>
      <c r="BJ392" s="171">
        <v>0</v>
      </c>
      <c r="BK392" s="171">
        <v>0</v>
      </c>
      <c r="BL392" s="171">
        <v>0</v>
      </c>
      <c r="BM392" s="171">
        <v>6894.84</v>
      </c>
      <c r="BN392" s="171">
        <v>0</v>
      </c>
      <c r="BO392" s="171">
        <v>0</v>
      </c>
      <c r="BP392" s="171">
        <v>965.16</v>
      </c>
      <c r="BQ392" s="171">
        <v>0</v>
      </c>
      <c r="BR392" s="171">
        <v>5936.99</v>
      </c>
      <c r="BS392" s="171">
        <v>0</v>
      </c>
      <c r="BT392" s="171">
        <v>79216.240000000005</v>
      </c>
      <c r="BU392" s="171">
        <v>28659.98</v>
      </c>
      <c r="BV392" s="171">
        <v>0</v>
      </c>
      <c r="BW392" s="171">
        <v>10901.65</v>
      </c>
      <c r="BX392" s="171">
        <v>0</v>
      </c>
      <c r="BY392" s="171">
        <v>0</v>
      </c>
      <c r="BZ392" s="171">
        <v>0</v>
      </c>
      <c r="CA392" s="171">
        <v>9127.3700000000008</v>
      </c>
      <c r="CB392" s="171">
        <v>175742.44</v>
      </c>
      <c r="CC392" s="201">
        <f t="shared" ref="CC392:CC455" si="58">SUM(H392:CB392)</f>
        <v>1039391.8599999999</v>
      </c>
    </row>
    <row r="393" spans="1:81" s="109" customFormat="1" ht="25.5" customHeight="1">
      <c r="A393" s="136" t="s">
        <v>1463</v>
      </c>
      <c r="B393" s="280" t="s">
        <v>53</v>
      </c>
      <c r="C393" s="281" t="s">
        <v>54</v>
      </c>
      <c r="D393" s="282">
        <v>53060</v>
      </c>
      <c r="E393" s="110" t="s">
        <v>969</v>
      </c>
      <c r="F393" s="283" t="s">
        <v>1015</v>
      </c>
      <c r="G393" s="284" t="s">
        <v>1016</v>
      </c>
      <c r="H393" s="192">
        <v>0</v>
      </c>
      <c r="I393" s="192">
        <v>0</v>
      </c>
      <c r="J393" s="192">
        <v>0</v>
      </c>
      <c r="K393" s="192">
        <v>0</v>
      </c>
      <c r="L393" s="192">
        <v>0</v>
      </c>
      <c r="M393" s="192">
        <v>0</v>
      </c>
      <c r="N393" s="192">
        <v>0</v>
      </c>
      <c r="O393" s="192">
        <v>0</v>
      </c>
      <c r="P393" s="192">
        <v>0</v>
      </c>
      <c r="Q393" s="192">
        <v>0</v>
      </c>
      <c r="R393" s="192">
        <v>0</v>
      </c>
      <c r="S393" s="192">
        <v>0</v>
      </c>
      <c r="T393" s="192">
        <v>0</v>
      </c>
      <c r="U393" s="192">
        <v>0</v>
      </c>
      <c r="V393" s="192">
        <v>0</v>
      </c>
      <c r="W393" s="192">
        <v>0</v>
      </c>
      <c r="X393" s="192">
        <v>0</v>
      </c>
      <c r="Y393" s="192">
        <v>0</v>
      </c>
      <c r="Z393" s="192">
        <v>0</v>
      </c>
      <c r="AA393" s="192">
        <v>0</v>
      </c>
      <c r="AB393" s="192">
        <v>0</v>
      </c>
      <c r="AC393" s="192">
        <v>0</v>
      </c>
      <c r="AD393" s="192">
        <v>0</v>
      </c>
      <c r="AE393" s="192">
        <v>0</v>
      </c>
      <c r="AF393" s="192">
        <v>0</v>
      </c>
      <c r="AG393" s="192">
        <v>0</v>
      </c>
      <c r="AH393" s="192">
        <v>0</v>
      </c>
      <c r="AI393" s="192">
        <v>0</v>
      </c>
      <c r="AJ393" s="192">
        <v>0</v>
      </c>
      <c r="AK393" s="192">
        <v>0</v>
      </c>
      <c r="AL393" s="192">
        <v>0</v>
      </c>
      <c r="AM393" s="192">
        <v>0</v>
      </c>
      <c r="AN393" s="192">
        <v>0</v>
      </c>
      <c r="AO393" s="192">
        <v>0</v>
      </c>
      <c r="AP393" s="192">
        <v>0</v>
      </c>
      <c r="AQ393" s="192">
        <v>0</v>
      </c>
      <c r="AR393" s="192">
        <v>0</v>
      </c>
      <c r="AS393" s="192">
        <v>0</v>
      </c>
      <c r="AT393" s="192">
        <v>0</v>
      </c>
      <c r="AU393" s="192">
        <v>0</v>
      </c>
      <c r="AV393" s="192">
        <v>0</v>
      </c>
      <c r="AW393" s="192">
        <v>0</v>
      </c>
      <c r="AX393" s="192">
        <v>0</v>
      </c>
      <c r="AY393" s="192">
        <v>0</v>
      </c>
      <c r="AZ393" s="192">
        <v>0</v>
      </c>
      <c r="BA393" s="192">
        <v>0</v>
      </c>
      <c r="BB393" s="192">
        <v>0</v>
      </c>
      <c r="BC393" s="192">
        <v>0</v>
      </c>
      <c r="BD393" s="192">
        <v>0</v>
      </c>
      <c r="BE393" s="192">
        <v>0</v>
      </c>
      <c r="BF393" s="192">
        <v>0</v>
      </c>
      <c r="BG393" s="192">
        <v>0</v>
      </c>
      <c r="BH393" s="192">
        <v>0</v>
      </c>
      <c r="BI393" s="192">
        <v>0</v>
      </c>
      <c r="BJ393" s="192">
        <v>0</v>
      </c>
      <c r="BK393" s="192">
        <v>0</v>
      </c>
      <c r="BL393" s="192">
        <v>0</v>
      </c>
      <c r="BM393" s="192">
        <v>0</v>
      </c>
      <c r="BN393" s="192">
        <v>0</v>
      </c>
      <c r="BO393" s="192">
        <v>0</v>
      </c>
      <c r="BP393" s="192">
        <v>0</v>
      </c>
      <c r="BQ393" s="192">
        <v>0</v>
      </c>
      <c r="BR393" s="192">
        <v>0</v>
      </c>
      <c r="BS393" s="192">
        <v>0</v>
      </c>
      <c r="BT393" s="192">
        <v>0</v>
      </c>
      <c r="BU393" s="192">
        <v>0</v>
      </c>
      <c r="BV393" s="192">
        <v>0</v>
      </c>
      <c r="BW393" s="192">
        <v>0</v>
      </c>
      <c r="BX393" s="192">
        <v>0</v>
      </c>
      <c r="BY393" s="192">
        <v>0</v>
      </c>
      <c r="BZ393" s="192">
        <v>0</v>
      </c>
      <c r="CA393" s="192">
        <v>0</v>
      </c>
      <c r="CB393" s="192">
        <v>0</v>
      </c>
      <c r="CC393" s="201">
        <f t="shared" si="58"/>
        <v>0</v>
      </c>
    </row>
    <row r="394" spans="1:81" s="109" customFormat="1" ht="25.5" customHeight="1">
      <c r="A394" s="136" t="s">
        <v>1463</v>
      </c>
      <c r="B394" s="280" t="s">
        <v>53</v>
      </c>
      <c r="C394" s="281" t="s">
        <v>54</v>
      </c>
      <c r="D394" s="282">
        <v>53020</v>
      </c>
      <c r="E394" s="110" t="s">
        <v>926</v>
      </c>
      <c r="F394" s="283" t="s">
        <v>1017</v>
      </c>
      <c r="G394" s="284" t="s">
        <v>1018</v>
      </c>
      <c r="H394" s="192">
        <v>0</v>
      </c>
      <c r="I394" s="192">
        <v>0</v>
      </c>
      <c r="J394" s="192">
        <v>0</v>
      </c>
      <c r="K394" s="192">
        <v>0</v>
      </c>
      <c r="L394" s="192">
        <v>0</v>
      </c>
      <c r="M394" s="192">
        <v>0</v>
      </c>
      <c r="N394" s="192">
        <v>0</v>
      </c>
      <c r="O394" s="192">
        <v>0</v>
      </c>
      <c r="P394" s="192">
        <v>0</v>
      </c>
      <c r="Q394" s="192">
        <v>0</v>
      </c>
      <c r="R394" s="192">
        <v>0</v>
      </c>
      <c r="S394" s="192">
        <v>0</v>
      </c>
      <c r="T394" s="192">
        <v>0</v>
      </c>
      <c r="U394" s="192">
        <v>0</v>
      </c>
      <c r="V394" s="192">
        <v>0</v>
      </c>
      <c r="W394" s="192">
        <v>0</v>
      </c>
      <c r="X394" s="192">
        <v>0</v>
      </c>
      <c r="Y394" s="192">
        <v>0</v>
      </c>
      <c r="Z394" s="192">
        <v>0</v>
      </c>
      <c r="AA394" s="192">
        <v>0</v>
      </c>
      <c r="AB394" s="192">
        <v>0</v>
      </c>
      <c r="AC394" s="192">
        <v>0</v>
      </c>
      <c r="AD394" s="192">
        <v>0</v>
      </c>
      <c r="AE394" s="192">
        <v>0</v>
      </c>
      <c r="AF394" s="192">
        <v>0</v>
      </c>
      <c r="AG394" s="192">
        <v>0</v>
      </c>
      <c r="AH394" s="192">
        <v>0</v>
      </c>
      <c r="AI394" s="192">
        <v>0</v>
      </c>
      <c r="AJ394" s="192">
        <v>0</v>
      </c>
      <c r="AK394" s="192">
        <v>0</v>
      </c>
      <c r="AL394" s="192">
        <v>0</v>
      </c>
      <c r="AM394" s="192">
        <v>0</v>
      </c>
      <c r="AN394" s="192">
        <v>0</v>
      </c>
      <c r="AO394" s="192">
        <v>0</v>
      </c>
      <c r="AP394" s="192">
        <v>0</v>
      </c>
      <c r="AQ394" s="192">
        <v>0</v>
      </c>
      <c r="AR394" s="192">
        <v>0</v>
      </c>
      <c r="AS394" s="192">
        <v>0</v>
      </c>
      <c r="AT394" s="192">
        <v>0</v>
      </c>
      <c r="AU394" s="192">
        <v>0</v>
      </c>
      <c r="AV394" s="192">
        <v>0</v>
      </c>
      <c r="AW394" s="192">
        <v>0</v>
      </c>
      <c r="AX394" s="192">
        <v>0</v>
      </c>
      <c r="AY394" s="192">
        <v>0</v>
      </c>
      <c r="AZ394" s="192">
        <v>0</v>
      </c>
      <c r="BA394" s="192">
        <v>0</v>
      </c>
      <c r="BB394" s="192">
        <v>0</v>
      </c>
      <c r="BC394" s="192">
        <v>0</v>
      </c>
      <c r="BD394" s="192">
        <v>0</v>
      </c>
      <c r="BE394" s="192">
        <v>0</v>
      </c>
      <c r="BF394" s="192">
        <v>0</v>
      </c>
      <c r="BG394" s="192">
        <v>0</v>
      </c>
      <c r="BH394" s="192">
        <v>0</v>
      </c>
      <c r="BI394" s="192">
        <v>0</v>
      </c>
      <c r="BJ394" s="192">
        <v>0</v>
      </c>
      <c r="BK394" s="192">
        <v>0</v>
      </c>
      <c r="BL394" s="192">
        <v>0</v>
      </c>
      <c r="BM394" s="192">
        <v>0</v>
      </c>
      <c r="BN394" s="192">
        <v>0</v>
      </c>
      <c r="BO394" s="192">
        <v>0</v>
      </c>
      <c r="BP394" s="192">
        <v>0</v>
      </c>
      <c r="BQ394" s="192">
        <v>0</v>
      </c>
      <c r="BR394" s="192">
        <v>0</v>
      </c>
      <c r="BS394" s="192">
        <v>0</v>
      </c>
      <c r="BT394" s="192">
        <v>0</v>
      </c>
      <c r="BU394" s="192">
        <v>0</v>
      </c>
      <c r="BV394" s="192">
        <v>0</v>
      </c>
      <c r="BW394" s="192">
        <v>0</v>
      </c>
      <c r="BX394" s="192">
        <v>0</v>
      </c>
      <c r="BY394" s="192">
        <v>0</v>
      </c>
      <c r="BZ394" s="192">
        <v>0</v>
      </c>
      <c r="CA394" s="192">
        <v>0</v>
      </c>
      <c r="CB394" s="192">
        <v>0</v>
      </c>
      <c r="CC394" s="201">
        <f t="shared" si="58"/>
        <v>0</v>
      </c>
    </row>
    <row r="395" spans="1:81" s="109" customFormat="1" ht="25.5" customHeight="1">
      <c r="A395" s="136" t="s">
        <v>1463</v>
      </c>
      <c r="B395" s="280" t="s">
        <v>53</v>
      </c>
      <c r="C395" s="281" t="s">
        <v>54</v>
      </c>
      <c r="D395" s="282">
        <v>53020</v>
      </c>
      <c r="E395" s="110" t="s">
        <v>926</v>
      </c>
      <c r="F395" s="283" t="s">
        <v>1019</v>
      </c>
      <c r="G395" s="284" t="s">
        <v>1020</v>
      </c>
      <c r="H395" s="192">
        <v>0</v>
      </c>
      <c r="I395" s="192">
        <v>0</v>
      </c>
      <c r="J395" s="192">
        <v>0</v>
      </c>
      <c r="K395" s="192">
        <v>0</v>
      </c>
      <c r="L395" s="192">
        <v>0</v>
      </c>
      <c r="M395" s="192">
        <v>0</v>
      </c>
      <c r="N395" s="192">
        <v>0</v>
      </c>
      <c r="O395" s="192">
        <v>0</v>
      </c>
      <c r="P395" s="192">
        <v>0</v>
      </c>
      <c r="Q395" s="192">
        <v>0</v>
      </c>
      <c r="R395" s="192">
        <v>0</v>
      </c>
      <c r="S395" s="192">
        <v>0</v>
      </c>
      <c r="T395" s="192">
        <v>0</v>
      </c>
      <c r="U395" s="192">
        <v>0</v>
      </c>
      <c r="V395" s="192">
        <v>0</v>
      </c>
      <c r="W395" s="192">
        <v>0</v>
      </c>
      <c r="X395" s="192">
        <v>0</v>
      </c>
      <c r="Y395" s="192">
        <v>0</v>
      </c>
      <c r="Z395" s="192">
        <v>0</v>
      </c>
      <c r="AA395" s="192">
        <v>0</v>
      </c>
      <c r="AB395" s="192">
        <v>0</v>
      </c>
      <c r="AC395" s="192">
        <v>0</v>
      </c>
      <c r="AD395" s="192">
        <v>0</v>
      </c>
      <c r="AE395" s="192">
        <v>0</v>
      </c>
      <c r="AF395" s="192">
        <v>0</v>
      </c>
      <c r="AG395" s="192">
        <v>0</v>
      </c>
      <c r="AH395" s="192">
        <v>0</v>
      </c>
      <c r="AI395" s="192">
        <v>0</v>
      </c>
      <c r="AJ395" s="192">
        <v>0</v>
      </c>
      <c r="AK395" s="192">
        <v>0</v>
      </c>
      <c r="AL395" s="192">
        <v>0</v>
      </c>
      <c r="AM395" s="192">
        <v>0</v>
      </c>
      <c r="AN395" s="192">
        <v>0</v>
      </c>
      <c r="AO395" s="192">
        <v>0</v>
      </c>
      <c r="AP395" s="192">
        <v>0</v>
      </c>
      <c r="AQ395" s="192">
        <v>0</v>
      </c>
      <c r="AR395" s="192">
        <v>0</v>
      </c>
      <c r="AS395" s="192">
        <v>0</v>
      </c>
      <c r="AT395" s="192">
        <v>0</v>
      </c>
      <c r="AU395" s="192">
        <v>0</v>
      </c>
      <c r="AV395" s="192">
        <v>0</v>
      </c>
      <c r="AW395" s="192">
        <v>0</v>
      </c>
      <c r="AX395" s="192">
        <v>0</v>
      </c>
      <c r="AY395" s="192">
        <v>0</v>
      </c>
      <c r="AZ395" s="192">
        <v>0</v>
      </c>
      <c r="BA395" s="192">
        <v>0</v>
      </c>
      <c r="BB395" s="192">
        <v>0</v>
      </c>
      <c r="BC395" s="192">
        <v>0</v>
      </c>
      <c r="BD395" s="192">
        <v>0</v>
      </c>
      <c r="BE395" s="192">
        <v>0</v>
      </c>
      <c r="BF395" s="192">
        <v>0</v>
      </c>
      <c r="BG395" s="192">
        <v>0</v>
      </c>
      <c r="BH395" s="192">
        <v>0</v>
      </c>
      <c r="BI395" s="192">
        <v>0</v>
      </c>
      <c r="BJ395" s="192">
        <v>0</v>
      </c>
      <c r="BK395" s="192">
        <v>0</v>
      </c>
      <c r="BL395" s="192">
        <v>0</v>
      </c>
      <c r="BM395" s="192">
        <v>0</v>
      </c>
      <c r="BN395" s="192">
        <v>0</v>
      </c>
      <c r="BO395" s="192">
        <v>0</v>
      </c>
      <c r="BP395" s="192">
        <v>0</v>
      </c>
      <c r="BQ395" s="192">
        <v>0</v>
      </c>
      <c r="BR395" s="192">
        <v>0</v>
      </c>
      <c r="BS395" s="192">
        <v>0</v>
      </c>
      <c r="BT395" s="192">
        <v>0</v>
      </c>
      <c r="BU395" s="192">
        <v>0</v>
      </c>
      <c r="BV395" s="192">
        <v>0</v>
      </c>
      <c r="BW395" s="192">
        <v>0</v>
      </c>
      <c r="BX395" s="192">
        <v>0</v>
      </c>
      <c r="BY395" s="192">
        <v>0</v>
      </c>
      <c r="BZ395" s="192">
        <v>0</v>
      </c>
      <c r="CA395" s="192">
        <v>0</v>
      </c>
      <c r="CB395" s="192">
        <v>0</v>
      </c>
      <c r="CC395" s="201">
        <f t="shared" si="58"/>
        <v>0</v>
      </c>
    </row>
    <row r="396" spans="1:81" s="299" customFormat="1" ht="25.5" customHeight="1">
      <c r="A396" s="298"/>
      <c r="B396" s="521" t="s">
        <v>1021</v>
      </c>
      <c r="C396" s="522"/>
      <c r="D396" s="522"/>
      <c r="E396" s="522"/>
      <c r="F396" s="522"/>
      <c r="G396" s="523"/>
      <c r="H396" s="196">
        <f>SUM(H346:H395)</f>
        <v>51829135.169999994</v>
      </c>
      <c r="I396" s="196">
        <f t="shared" ref="I396:BT396" si="59">SUM(I346:I395)</f>
        <v>11650750.050000003</v>
      </c>
      <c r="J396" s="196">
        <f t="shared" si="59"/>
        <v>17219507.140000004</v>
      </c>
      <c r="K396" s="196">
        <f t="shared" si="59"/>
        <v>4810054</v>
      </c>
      <c r="L396" s="196">
        <f t="shared" si="59"/>
        <v>3883333.0599999996</v>
      </c>
      <c r="M396" s="196">
        <f t="shared" si="59"/>
        <v>2835145.95</v>
      </c>
      <c r="N396" s="196">
        <f t="shared" si="59"/>
        <v>88578639.030000001</v>
      </c>
      <c r="O396" s="196">
        <f t="shared" si="59"/>
        <v>14896912.370000001</v>
      </c>
      <c r="P396" s="196">
        <f t="shared" si="59"/>
        <v>1752332.09</v>
      </c>
      <c r="Q396" s="196">
        <f t="shared" si="59"/>
        <v>38325274.880000003</v>
      </c>
      <c r="R396" s="196">
        <f t="shared" si="59"/>
        <v>1745150.4000000001</v>
      </c>
      <c r="S396" s="196">
        <f t="shared" si="59"/>
        <v>7096385.9200000009</v>
      </c>
      <c r="T396" s="196">
        <f t="shared" si="59"/>
        <v>20189074.239999998</v>
      </c>
      <c r="U396" s="196">
        <f t="shared" si="59"/>
        <v>17751520.149999999</v>
      </c>
      <c r="V396" s="196">
        <f t="shared" si="59"/>
        <v>1310667.3899999999</v>
      </c>
      <c r="W396" s="196">
        <f t="shared" si="59"/>
        <v>3835802.4294000003</v>
      </c>
      <c r="X396" s="196">
        <f t="shared" si="59"/>
        <v>4536959.74</v>
      </c>
      <c r="Y396" s="196">
        <f t="shared" si="59"/>
        <v>3577077.3299999996</v>
      </c>
      <c r="Z396" s="196">
        <f t="shared" si="59"/>
        <v>41329212.960000001</v>
      </c>
      <c r="AA396" s="196">
        <f t="shared" si="59"/>
        <v>23404551</v>
      </c>
      <c r="AB396" s="196">
        <f t="shared" si="59"/>
        <v>7740435.4199999981</v>
      </c>
      <c r="AC396" s="196">
        <f t="shared" si="59"/>
        <v>19508315.390000004</v>
      </c>
      <c r="AD396" s="196">
        <f t="shared" si="59"/>
        <v>2716120.0000000005</v>
      </c>
      <c r="AE396" s="196">
        <f t="shared" si="59"/>
        <v>2812280.0500000003</v>
      </c>
      <c r="AF396" s="196">
        <f t="shared" si="59"/>
        <v>3310555.8800000004</v>
      </c>
      <c r="AG396" s="196">
        <f t="shared" si="59"/>
        <v>733447.79999999993</v>
      </c>
      <c r="AH396" s="196">
        <f t="shared" si="59"/>
        <v>1637715.55</v>
      </c>
      <c r="AI396" s="196">
        <f t="shared" si="59"/>
        <v>84103147.680000007</v>
      </c>
      <c r="AJ396" s="196">
        <f t="shared" si="59"/>
        <v>3288964.4400000004</v>
      </c>
      <c r="AK396" s="196">
        <f t="shared" si="59"/>
        <v>1735580.0299999998</v>
      </c>
      <c r="AL396" s="196">
        <f t="shared" si="59"/>
        <v>1725223.73</v>
      </c>
      <c r="AM396" s="196">
        <f t="shared" si="59"/>
        <v>1743032.6299999997</v>
      </c>
      <c r="AN396" s="196">
        <f t="shared" si="59"/>
        <v>2667779.8200000008</v>
      </c>
      <c r="AO396" s="196">
        <f t="shared" si="59"/>
        <v>3415482.1799999992</v>
      </c>
      <c r="AP396" s="196">
        <f t="shared" si="59"/>
        <v>3251366.9800000004</v>
      </c>
      <c r="AQ396" s="196">
        <f t="shared" si="59"/>
        <v>5544561.8699999992</v>
      </c>
      <c r="AR396" s="196">
        <f t="shared" si="59"/>
        <v>2757309.8299999996</v>
      </c>
      <c r="AS396" s="196">
        <f t="shared" si="59"/>
        <v>1972085.1900000002</v>
      </c>
      <c r="AT396" s="196">
        <f t="shared" si="59"/>
        <v>3666402.8899999997</v>
      </c>
      <c r="AU396" s="196">
        <f t="shared" si="59"/>
        <v>29243221.759999998</v>
      </c>
      <c r="AV396" s="196">
        <f t="shared" si="59"/>
        <v>1616409.45</v>
      </c>
      <c r="AW396" s="196">
        <f t="shared" si="59"/>
        <v>2076516.7699999998</v>
      </c>
      <c r="AX396" s="196">
        <f t="shared" si="59"/>
        <v>1780277.3900000001</v>
      </c>
      <c r="AY396" s="196">
        <f t="shared" si="59"/>
        <v>1098760.3699999999</v>
      </c>
      <c r="AZ396" s="196">
        <f t="shared" si="59"/>
        <v>472901.93000000005</v>
      </c>
      <c r="BA396" s="196">
        <f t="shared" si="59"/>
        <v>1515039.59</v>
      </c>
      <c r="BB396" s="196">
        <f t="shared" si="59"/>
        <v>42766505.409999996</v>
      </c>
      <c r="BC396" s="196">
        <f t="shared" si="59"/>
        <v>4435216.21</v>
      </c>
      <c r="BD396" s="196">
        <f t="shared" si="59"/>
        <v>3535935.7700000005</v>
      </c>
      <c r="BE396" s="196">
        <f t="shared" si="59"/>
        <v>4744444.5300000012</v>
      </c>
      <c r="BF396" s="196">
        <f t="shared" si="59"/>
        <v>2702709.2499999995</v>
      </c>
      <c r="BG396" s="196">
        <f t="shared" si="59"/>
        <v>592484.28999999992</v>
      </c>
      <c r="BH396" s="196">
        <f t="shared" si="59"/>
        <v>13056730.019599998</v>
      </c>
      <c r="BI396" s="196">
        <f t="shared" si="59"/>
        <v>7269769.9699999997</v>
      </c>
      <c r="BJ396" s="196">
        <f t="shared" si="59"/>
        <v>2575549.83</v>
      </c>
      <c r="BK396" s="196">
        <f t="shared" si="59"/>
        <v>936787.42</v>
      </c>
      <c r="BL396" s="196">
        <f t="shared" si="59"/>
        <v>1090581.2000000002</v>
      </c>
      <c r="BM396" s="196">
        <f t="shared" si="59"/>
        <v>55789474.280000009</v>
      </c>
      <c r="BN396" s="196">
        <f t="shared" si="59"/>
        <v>13776281.07</v>
      </c>
      <c r="BO396" s="196">
        <f t="shared" si="59"/>
        <v>2677421.6999999997</v>
      </c>
      <c r="BP396" s="196">
        <f t="shared" si="59"/>
        <v>1125584.4200000002</v>
      </c>
      <c r="BQ396" s="196">
        <f t="shared" si="59"/>
        <v>2156750.9299999997</v>
      </c>
      <c r="BR396" s="196">
        <f t="shared" si="59"/>
        <v>4341076.28</v>
      </c>
      <c r="BS396" s="196">
        <f t="shared" si="59"/>
        <v>1627355.89</v>
      </c>
      <c r="BT396" s="196">
        <f t="shared" si="59"/>
        <v>32293744.429999996</v>
      </c>
      <c r="BU396" s="196">
        <f t="shared" ref="BU396:CA396" si="60">SUM(BU346:BU395)</f>
        <v>2169043.65</v>
      </c>
      <c r="BV396" s="196">
        <f t="shared" si="60"/>
        <v>3736046.9899999998</v>
      </c>
      <c r="BW396" s="196">
        <f t="shared" si="60"/>
        <v>5842904.7000000011</v>
      </c>
      <c r="BX396" s="196">
        <f t="shared" si="60"/>
        <v>3508034.12</v>
      </c>
      <c r="BY396" s="196">
        <f t="shared" si="60"/>
        <v>9054026.7099999972</v>
      </c>
      <c r="BZ396" s="196">
        <f t="shared" si="60"/>
        <v>2822020.7699999996</v>
      </c>
      <c r="CA396" s="196">
        <f t="shared" si="60"/>
        <v>2302743.6100000003</v>
      </c>
      <c r="CB396" s="196">
        <f>SUM(CB346:CB395)</f>
        <v>3109168.03</v>
      </c>
      <c r="CC396" s="196">
        <f>SUM(CC346:CC395)</f>
        <v>782728811.39900017</v>
      </c>
    </row>
    <row r="397" spans="1:81" s="109" customFormat="1" ht="25.5" customHeight="1">
      <c r="A397" s="136" t="s">
        <v>1460</v>
      </c>
      <c r="B397" s="280" t="s">
        <v>55</v>
      </c>
      <c r="C397" s="281" t="s">
        <v>56</v>
      </c>
      <c r="D397" s="282">
        <v>53010</v>
      </c>
      <c r="E397" s="110" t="s">
        <v>1022</v>
      </c>
      <c r="F397" s="283" t="s">
        <v>1061</v>
      </c>
      <c r="G397" s="284" t="s">
        <v>1062</v>
      </c>
      <c r="H397" s="192">
        <v>0</v>
      </c>
      <c r="I397" s="192">
        <v>0</v>
      </c>
      <c r="J397" s="192">
        <v>0</v>
      </c>
      <c r="K397" s="192">
        <v>0</v>
      </c>
      <c r="L397" s="192">
        <v>0</v>
      </c>
      <c r="M397" s="192">
        <v>0</v>
      </c>
      <c r="N397" s="192">
        <v>16170000</v>
      </c>
      <c r="O397" s="192">
        <v>0</v>
      </c>
      <c r="P397" s="192">
        <v>0</v>
      </c>
      <c r="Q397" s="192">
        <v>0</v>
      </c>
      <c r="R397" s="192">
        <v>0</v>
      </c>
      <c r="S397" s="192">
        <v>0</v>
      </c>
      <c r="T397" s="192">
        <v>0</v>
      </c>
      <c r="U397" s="192">
        <v>0</v>
      </c>
      <c r="V397" s="192">
        <v>0</v>
      </c>
      <c r="W397" s="192">
        <v>0</v>
      </c>
      <c r="X397" s="192">
        <v>0</v>
      </c>
      <c r="Y397" s="192">
        <v>0</v>
      </c>
      <c r="Z397" s="192">
        <v>0</v>
      </c>
      <c r="AA397" s="192">
        <v>0</v>
      </c>
      <c r="AB397" s="192">
        <v>0</v>
      </c>
      <c r="AC397" s="192">
        <v>0</v>
      </c>
      <c r="AD397" s="192">
        <v>0</v>
      </c>
      <c r="AE397" s="192">
        <v>0</v>
      </c>
      <c r="AF397" s="192">
        <v>0</v>
      </c>
      <c r="AG397" s="192">
        <v>0</v>
      </c>
      <c r="AH397" s="192">
        <v>0</v>
      </c>
      <c r="AI397" s="192">
        <v>16905000</v>
      </c>
      <c r="AJ397" s="192">
        <v>0</v>
      </c>
      <c r="AK397" s="192">
        <v>0</v>
      </c>
      <c r="AL397" s="192">
        <v>0</v>
      </c>
      <c r="AM397" s="192">
        <v>0</v>
      </c>
      <c r="AN397" s="192">
        <v>0</v>
      </c>
      <c r="AO397" s="192">
        <v>0</v>
      </c>
      <c r="AP397" s="192">
        <v>0</v>
      </c>
      <c r="AQ397" s="192">
        <v>0</v>
      </c>
      <c r="AR397" s="192">
        <v>0</v>
      </c>
      <c r="AS397" s="192">
        <v>0</v>
      </c>
      <c r="AT397" s="192">
        <v>0</v>
      </c>
      <c r="AU397" s="192">
        <v>0</v>
      </c>
      <c r="AV397" s="192">
        <v>0</v>
      </c>
      <c r="AW397" s="192">
        <v>0</v>
      </c>
      <c r="AX397" s="192">
        <v>0</v>
      </c>
      <c r="AY397" s="192">
        <v>0</v>
      </c>
      <c r="AZ397" s="192">
        <v>0</v>
      </c>
      <c r="BA397" s="192">
        <v>0</v>
      </c>
      <c r="BB397" s="192">
        <v>0</v>
      </c>
      <c r="BC397" s="192">
        <v>0</v>
      </c>
      <c r="BD397" s="192">
        <v>0</v>
      </c>
      <c r="BE397" s="192">
        <v>0</v>
      </c>
      <c r="BF397" s="192">
        <v>0</v>
      </c>
      <c r="BG397" s="192">
        <v>0</v>
      </c>
      <c r="BH397" s="192">
        <v>0</v>
      </c>
      <c r="BI397" s="192">
        <v>0</v>
      </c>
      <c r="BJ397" s="192">
        <v>0</v>
      </c>
      <c r="BK397" s="192">
        <v>0</v>
      </c>
      <c r="BL397" s="192">
        <v>0</v>
      </c>
      <c r="BM397" s="192">
        <v>7056000</v>
      </c>
      <c r="BN397" s="192">
        <v>0</v>
      </c>
      <c r="BO397" s="192">
        <v>0</v>
      </c>
      <c r="BP397" s="192">
        <v>0</v>
      </c>
      <c r="BQ397" s="192">
        <v>0</v>
      </c>
      <c r="BR397" s="192">
        <v>0</v>
      </c>
      <c r="BS397" s="192">
        <v>0</v>
      </c>
      <c r="BT397" s="192">
        <v>0</v>
      </c>
      <c r="BU397" s="192">
        <v>0</v>
      </c>
      <c r="BV397" s="192">
        <v>0</v>
      </c>
      <c r="BW397" s="192">
        <v>0</v>
      </c>
      <c r="BX397" s="192">
        <v>0</v>
      </c>
      <c r="BY397" s="192">
        <v>0</v>
      </c>
      <c r="BZ397" s="192">
        <v>0</v>
      </c>
      <c r="CA397" s="192">
        <v>0</v>
      </c>
      <c r="CB397" s="192">
        <v>0</v>
      </c>
      <c r="CC397" s="201">
        <f t="shared" si="58"/>
        <v>40131000</v>
      </c>
    </row>
    <row r="398" spans="1:81" s="109" customFormat="1" ht="25.5" customHeight="1">
      <c r="A398" s="136" t="s">
        <v>1460</v>
      </c>
      <c r="B398" s="280" t="s">
        <v>55</v>
      </c>
      <c r="C398" s="281" t="s">
        <v>56</v>
      </c>
      <c r="D398" s="282">
        <v>53010</v>
      </c>
      <c r="E398" s="110" t="s">
        <v>1022</v>
      </c>
      <c r="F398" s="283" t="s">
        <v>1023</v>
      </c>
      <c r="G398" s="284" t="s">
        <v>1024</v>
      </c>
      <c r="H398" s="192">
        <v>0</v>
      </c>
      <c r="I398" s="192">
        <v>0</v>
      </c>
      <c r="J398" s="192">
        <v>0</v>
      </c>
      <c r="K398" s="192">
        <v>0</v>
      </c>
      <c r="L398" s="192">
        <v>0</v>
      </c>
      <c r="M398" s="192">
        <v>0</v>
      </c>
      <c r="N398" s="192">
        <v>0</v>
      </c>
      <c r="O398" s="192">
        <v>0</v>
      </c>
      <c r="P398" s="192">
        <v>0</v>
      </c>
      <c r="Q398" s="192">
        <v>0</v>
      </c>
      <c r="R398" s="192">
        <v>0</v>
      </c>
      <c r="S398" s="192">
        <v>0</v>
      </c>
      <c r="T398" s="192">
        <v>0</v>
      </c>
      <c r="U398" s="192">
        <v>0</v>
      </c>
      <c r="V398" s="192">
        <v>0</v>
      </c>
      <c r="W398" s="192">
        <v>0</v>
      </c>
      <c r="X398" s="192">
        <v>0</v>
      </c>
      <c r="Y398" s="192">
        <v>0</v>
      </c>
      <c r="Z398" s="192">
        <v>0</v>
      </c>
      <c r="AA398" s="192">
        <v>0</v>
      </c>
      <c r="AB398" s="192">
        <v>0</v>
      </c>
      <c r="AC398" s="192">
        <v>0</v>
      </c>
      <c r="AD398" s="192">
        <v>0</v>
      </c>
      <c r="AE398" s="192">
        <v>0</v>
      </c>
      <c r="AF398" s="192">
        <v>0</v>
      </c>
      <c r="AG398" s="192">
        <v>0</v>
      </c>
      <c r="AH398" s="192">
        <v>0</v>
      </c>
      <c r="AI398" s="192">
        <v>0</v>
      </c>
      <c r="AJ398" s="192">
        <v>0</v>
      </c>
      <c r="AK398" s="192">
        <v>0</v>
      </c>
      <c r="AL398" s="192">
        <v>0</v>
      </c>
      <c r="AM398" s="192">
        <v>0</v>
      </c>
      <c r="AN398" s="192">
        <v>0</v>
      </c>
      <c r="AO398" s="192">
        <v>0</v>
      </c>
      <c r="AP398" s="192">
        <v>0</v>
      </c>
      <c r="AQ398" s="192">
        <v>0</v>
      </c>
      <c r="AR398" s="192">
        <v>0</v>
      </c>
      <c r="AS398" s="192">
        <v>0</v>
      </c>
      <c r="AT398" s="192">
        <v>0</v>
      </c>
      <c r="AU398" s="192">
        <v>0</v>
      </c>
      <c r="AV398" s="192">
        <v>0</v>
      </c>
      <c r="AW398" s="192">
        <v>0</v>
      </c>
      <c r="AX398" s="192">
        <v>0</v>
      </c>
      <c r="AY398" s="192">
        <v>0</v>
      </c>
      <c r="AZ398" s="192">
        <v>0</v>
      </c>
      <c r="BA398" s="192">
        <v>0</v>
      </c>
      <c r="BB398" s="192">
        <v>0</v>
      </c>
      <c r="BC398" s="192">
        <v>0</v>
      </c>
      <c r="BD398" s="192">
        <v>0</v>
      </c>
      <c r="BE398" s="192">
        <v>0</v>
      </c>
      <c r="BF398" s="192">
        <v>0</v>
      </c>
      <c r="BG398" s="192">
        <v>0</v>
      </c>
      <c r="BH398" s="192">
        <v>0</v>
      </c>
      <c r="BI398" s="192">
        <v>0</v>
      </c>
      <c r="BJ398" s="192">
        <v>0</v>
      </c>
      <c r="BK398" s="192">
        <v>0</v>
      </c>
      <c r="BL398" s="192">
        <v>0</v>
      </c>
      <c r="BM398" s="192">
        <v>0</v>
      </c>
      <c r="BN398" s="192">
        <v>0</v>
      </c>
      <c r="BO398" s="192">
        <v>0</v>
      </c>
      <c r="BP398" s="192">
        <v>0</v>
      </c>
      <c r="BQ398" s="192">
        <v>0</v>
      </c>
      <c r="BR398" s="192">
        <v>0</v>
      </c>
      <c r="BS398" s="192">
        <v>0</v>
      </c>
      <c r="BT398" s="192">
        <v>0</v>
      </c>
      <c r="BU398" s="192">
        <v>0</v>
      </c>
      <c r="BV398" s="192">
        <v>0</v>
      </c>
      <c r="BW398" s="192">
        <v>0</v>
      </c>
      <c r="BX398" s="192">
        <v>0</v>
      </c>
      <c r="BY398" s="192">
        <v>0</v>
      </c>
      <c r="BZ398" s="192">
        <v>0</v>
      </c>
      <c r="CA398" s="192">
        <v>0</v>
      </c>
      <c r="CB398" s="192">
        <v>0</v>
      </c>
      <c r="CC398" s="201">
        <f t="shared" si="58"/>
        <v>0</v>
      </c>
    </row>
    <row r="399" spans="1:81" s="109" customFormat="1" ht="25.5" customHeight="1">
      <c r="A399" s="136" t="s">
        <v>1460</v>
      </c>
      <c r="B399" s="280" t="s">
        <v>55</v>
      </c>
      <c r="C399" s="281" t="s">
        <v>56</v>
      </c>
      <c r="D399" s="282">
        <v>53010</v>
      </c>
      <c r="E399" s="110" t="s">
        <v>1022</v>
      </c>
      <c r="F399" s="283" t="s">
        <v>1025</v>
      </c>
      <c r="G399" s="284" t="s">
        <v>1026</v>
      </c>
      <c r="H399" s="192">
        <v>0</v>
      </c>
      <c r="I399" s="192">
        <v>0</v>
      </c>
      <c r="J399" s="192">
        <v>0</v>
      </c>
      <c r="K399" s="192">
        <v>0</v>
      </c>
      <c r="L399" s="192">
        <v>0</v>
      </c>
      <c r="M399" s="192">
        <v>0</v>
      </c>
      <c r="N399" s="192">
        <v>0</v>
      </c>
      <c r="O399" s="192">
        <v>0</v>
      </c>
      <c r="P399" s="192">
        <v>0</v>
      </c>
      <c r="Q399" s="192">
        <v>0</v>
      </c>
      <c r="R399" s="192">
        <v>0</v>
      </c>
      <c r="S399" s="192">
        <v>0</v>
      </c>
      <c r="T399" s="192">
        <v>0</v>
      </c>
      <c r="U399" s="192">
        <v>0</v>
      </c>
      <c r="V399" s="192">
        <v>0</v>
      </c>
      <c r="W399" s="192">
        <v>0</v>
      </c>
      <c r="X399" s="192">
        <v>0</v>
      </c>
      <c r="Y399" s="192">
        <v>0</v>
      </c>
      <c r="Z399" s="192">
        <v>0</v>
      </c>
      <c r="AA399" s="192">
        <v>0</v>
      </c>
      <c r="AB399" s="192">
        <v>0</v>
      </c>
      <c r="AC399" s="192">
        <v>0</v>
      </c>
      <c r="AD399" s="192">
        <v>0</v>
      </c>
      <c r="AE399" s="192">
        <v>0</v>
      </c>
      <c r="AF399" s="192">
        <v>0</v>
      </c>
      <c r="AG399" s="192">
        <v>0</v>
      </c>
      <c r="AH399" s="192">
        <v>0</v>
      </c>
      <c r="AI399" s="192">
        <v>0</v>
      </c>
      <c r="AJ399" s="192">
        <v>0</v>
      </c>
      <c r="AK399" s="192">
        <v>0</v>
      </c>
      <c r="AL399" s="192">
        <v>0</v>
      </c>
      <c r="AM399" s="192">
        <v>0</v>
      </c>
      <c r="AN399" s="192">
        <v>0</v>
      </c>
      <c r="AO399" s="192">
        <v>0</v>
      </c>
      <c r="AP399" s="192">
        <v>0</v>
      </c>
      <c r="AQ399" s="192">
        <v>0</v>
      </c>
      <c r="AR399" s="192">
        <v>0</v>
      </c>
      <c r="AS399" s="192">
        <v>0</v>
      </c>
      <c r="AT399" s="192">
        <v>0</v>
      </c>
      <c r="AU399" s="192">
        <v>0</v>
      </c>
      <c r="AV399" s="192">
        <v>0</v>
      </c>
      <c r="AW399" s="192">
        <v>0</v>
      </c>
      <c r="AX399" s="192">
        <v>0</v>
      </c>
      <c r="AY399" s="192">
        <v>0</v>
      </c>
      <c r="AZ399" s="192">
        <v>0</v>
      </c>
      <c r="BA399" s="192">
        <v>0</v>
      </c>
      <c r="BB399" s="192">
        <v>0</v>
      </c>
      <c r="BC399" s="192">
        <v>0</v>
      </c>
      <c r="BD399" s="192">
        <v>0</v>
      </c>
      <c r="BE399" s="192">
        <v>0</v>
      </c>
      <c r="BF399" s="192">
        <v>0</v>
      </c>
      <c r="BG399" s="192">
        <v>0</v>
      </c>
      <c r="BH399" s="192">
        <v>0</v>
      </c>
      <c r="BI399" s="192">
        <v>0</v>
      </c>
      <c r="BJ399" s="192">
        <v>0</v>
      </c>
      <c r="BK399" s="192">
        <v>0</v>
      </c>
      <c r="BL399" s="192">
        <v>0</v>
      </c>
      <c r="BM399" s="192">
        <v>0</v>
      </c>
      <c r="BN399" s="192">
        <v>0</v>
      </c>
      <c r="BO399" s="192">
        <v>0</v>
      </c>
      <c r="BP399" s="192">
        <v>0</v>
      </c>
      <c r="BQ399" s="192">
        <v>0</v>
      </c>
      <c r="BR399" s="192">
        <v>0</v>
      </c>
      <c r="BS399" s="192">
        <v>0</v>
      </c>
      <c r="BT399" s="192">
        <v>0</v>
      </c>
      <c r="BU399" s="192">
        <v>0</v>
      </c>
      <c r="BV399" s="192">
        <v>0</v>
      </c>
      <c r="BW399" s="192">
        <v>0</v>
      </c>
      <c r="BX399" s="192">
        <v>0</v>
      </c>
      <c r="BY399" s="192">
        <v>0</v>
      </c>
      <c r="BZ399" s="192">
        <v>0</v>
      </c>
      <c r="CA399" s="192">
        <v>0</v>
      </c>
      <c r="CB399" s="192">
        <v>0</v>
      </c>
      <c r="CC399" s="201">
        <f t="shared" si="58"/>
        <v>0</v>
      </c>
    </row>
    <row r="400" spans="1:81" s="109" customFormat="1" ht="25.5" customHeight="1">
      <c r="A400" s="136" t="s">
        <v>1460</v>
      </c>
      <c r="B400" s="280" t="s">
        <v>55</v>
      </c>
      <c r="C400" s="281" t="s">
        <v>56</v>
      </c>
      <c r="D400" s="282">
        <v>53010</v>
      </c>
      <c r="E400" s="110" t="s">
        <v>1022</v>
      </c>
      <c r="F400" s="283" t="s">
        <v>1027</v>
      </c>
      <c r="G400" s="284" t="s">
        <v>1028</v>
      </c>
      <c r="H400" s="192">
        <v>0</v>
      </c>
      <c r="I400" s="171">
        <v>0</v>
      </c>
      <c r="J400" s="171">
        <v>0</v>
      </c>
      <c r="K400" s="171">
        <v>0</v>
      </c>
      <c r="L400" s="171">
        <v>0</v>
      </c>
      <c r="M400" s="171">
        <v>0</v>
      </c>
      <c r="N400" s="171">
        <v>0</v>
      </c>
      <c r="O400" s="171">
        <v>0</v>
      </c>
      <c r="P400" s="171">
        <v>0</v>
      </c>
      <c r="Q400" s="171">
        <v>0</v>
      </c>
      <c r="R400" s="171">
        <v>0</v>
      </c>
      <c r="S400" s="171">
        <v>0</v>
      </c>
      <c r="T400" s="171">
        <v>0</v>
      </c>
      <c r="U400" s="171">
        <v>0</v>
      </c>
      <c r="V400" s="171">
        <v>0</v>
      </c>
      <c r="W400" s="171">
        <v>0</v>
      </c>
      <c r="X400" s="171">
        <v>0</v>
      </c>
      <c r="Y400" s="171">
        <v>0</v>
      </c>
      <c r="Z400" s="171">
        <v>0</v>
      </c>
      <c r="AA400" s="171">
        <v>0</v>
      </c>
      <c r="AB400" s="171">
        <v>0</v>
      </c>
      <c r="AC400" s="171">
        <v>0</v>
      </c>
      <c r="AD400" s="171">
        <v>0</v>
      </c>
      <c r="AE400" s="171">
        <v>0</v>
      </c>
      <c r="AF400" s="171">
        <v>0</v>
      </c>
      <c r="AG400" s="171">
        <v>0</v>
      </c>
      <c r="AH400" s="171">
        <v>0</v>
      </c>
      <c r="AI400" s="171">
        <v>0</v>
      </c>
      <c r="AJ400" s="171">
        <v>0</v>
      </c>
      <c r="AK400" s="171">
        <v>0</v>
      </c>
      <c r="AL400" s="171">
        <v>0</v>
      </c>
      <c r="AM400" s="171">
        <v>0</v>
      </c>
      <c r="AN400" s="171">
        <v>0</v>
      </c>
      <c r="AO400" s="171">
        <v>0</v>
      </c>
      <c r="AP400" s="171">
        <v>0</v>
      </c>
      <c r="AQ400" s="171">
        <v>0</v>
      </c>
      <c r="AR400" s="171">
        <v>0</v>
      </c>
      <c r="AS400" s="171">
        <v>0</v>
      </c>
      <c r="AT400" s="171">
        <v>0</v>
      </c>
      <c r="AU400" s="171">
        <v>0</v>
      </c>
      <c r="AV400" s="171">
        <v>0</v>
      </c>
      <c r="AW400" s="171">
        <v>0</v>
      </c>
      <c r="AX400" s="171">
        <v>0</v>
      </c>
      <c r="AY400" s="171">
        <v>0</v>
      </c>
      <c r="AZ400" s="171">
        <v>0</v>
      </c>
      <c r="BA400" s="171">
        <v>0</v>
      </c>
      <c r="BB400" s="171">
        <v>0</v>
      </c>
      <c r="BC400" s="171">
        <v>0</v>
      </c>
      <c r="BD400" s="171">
        <v>0</v>
      </c>
      <c r="BE400" s="171">
        <v>0</v>
      </c>
      <c r="BF400" s="171">
        <v>0</v>
      </c>
      <c r="BG400" s="171">
        <v>0</v>
      </c>
      <c r="BH400" s="171">
        <v>0</v>
      </c>
      <c r="BI400" s="171">
        <v>0</v>
      </c>
      <c r="BJ400" s="171">
        <v>0</v>
      </c>
      <c r="BK400" s="171">
        <v>0</v>
      </c>
      <c r="BL400" s="171">
        <v>0</v>
      </c>
      <c r="BM400" s="171">
        <v>0</v>
      </c>
      <c r="BN400" s="171">
        <v>0</v>
      </c>
      <c r="BO400" s="171">
        <v>0</v>
      </c>
      <c r="BP400" s="171">
        <v>0</v>
      </c>
      <c r="BQ400" s="171">
        <v>0</v>
      </c>
      <c r="BR400" s="171">
        <v>0</v>
      </c>
      <c r="BS400" s="171">
        <v>0</v>
      </c>
      <c r="BT400" s="171">
        <v>0</v>
      </c>
      <c r="BU400" s="171">
        <v>0</v>
      </c>
      <c r="BV400" s="171">
        <v>0</v>
      </c>
      <c r="BW400" s="171">
        <v>0</v>
      </c>
      <c r="BX400" s="171">
        <v>0</v>
      </c>
      <c r="BY400" s="171">
        <v>0</v>
      </c>
      <c r="BZ400" s="171">
        <v>0</v>
      </c>
      <c r="CA400" s="171">
        <v>0</v>
      </c>
      <c r="CB400" s="171">
        <v>0</v>
      </c>
      <c r="CC400" s="201">
        <f t="shared" si="58"/>
        <v>0</v>
      </c>
    </row>
    <row r="401" spans="1:81" s="109" customFormat="1" ht="25.5" customHeight="1">
      <c r="A401" s="136" t="s">
        <v>1460</v>
      </c>
      <c r="B401" s="280" t="s">
        <v>55</v>
      </c>
      <c r="C401" s="281" t="s">
        <v>56</v>
      </c>
      <c r="D401" s="282">
        <v>53010</v>
      </c>
      <c r="E401" s="110" t="s">
        <v>1022</v>
      </c>
      <c r="F401" s="283" t="s">
        <v>1029</v>
      </c>
      <c r="G401" s="284" t="s">
        <v>1030</v>
      </c>
      <c r="H401" s="192">
        <v>0</v>
      </c>
      <c r="I401" s="171">
        <v>835836.84</v>
      </c>
      <c r="J401" s="171">
        <v>0</v>
      </c>
      <c r="K401" s="171">
        <v>0</v>
      </c>
      <c r="L401" s="171">
        <v>0</v>
      </c>
      <c r="M401" s="171">
        <v>0</v>
      </c>
      <c r="N401" s="171">
        <v>0</v>
      </c>
      <c r="O401" s="171">
        <v>0</v>
      </c>
      <c r="P401" s="171">
        <v>0</v>
      </c>
      <c r="Q401" s="171">
        <v>0</v>
      </c>
      <c r="R401" s="171">
        <v>0</v>
      </c>
      <c r="S401" s="171">
        <v>321908</v>
      </c>
      <c r="T401" s="171">
        <v>0</v>
      </c>
      <c r="U401" s="171">
        <v>0</v>
      </c>
      <c r="V401" s="171">
        <v>0</v>
      </c>
      <c r="W401" s="171">
        <v>0</v>
      </c>
      <c r="X401" s="171">
        <v>0</v>
      </c>
      <c r="Y401" s="171">
        <v>0</v>
      </c>
      <c r="Z401" s="171">
        <v>0</v>
      </c>
      <c r="AA401" s="171">
        <v>0</v>
      </c>
      <c r="AB401" s="171">
        <v>0</v>
      </c>
      <c r="AC401" s="171">
        <v>0</v>
      </c>
      <c r="AD401" s="171">
        <v>0</v>
      </c>
      <c r="AE401" s="171">
        <v>0</v>
      </c>
      <c r="AF401" s="171">
        <v>0</v>
      </c>
      <c r="AG401" s="171">
        <v>0</v>
      </c>
      <c r="AH401" s="171">
        <v>0</v>
      </c>
      <c r="AI401" s="171">
        <v>0</v>
      </c>
      <c r="AJ401" s="171">
        <v>0</v>
      </c>
      <c r="AK401" s="171">
        <v>0</v>
      </c>
      <c r="AL401" s="171">
        <v>0</v>
      </c>
      <c r="AM401" s="171">
        <v>0</v>
      </c>
      <c r="AN401" s="171">
        <v>0</v>
      </c>
      <c r="AO401" s="171">
        <v>0</v>
      </c>
      <c r="AP401" s="171">
        <v>0</v>
      </c>
      <c r="AQ401" s="171">
        <v>0</v>
      </c>
      <c r="AR401" s="171">
        <v>0</v>
      </c>
      <c r="AS401" s="171">
        <v>0</v>
      </c>
      <c r="AT401" s="171">
        <v>0</v>
      </c>
      <c r="AU401" s="171">
        <v>0</v>
      </c>
      <c r="AV401" s="171">
        <v>0</v>
      </c>
      <c r="AW401" s="171">
        <v>0</v>
      </c>
      <c r="AX401" s="171">
        <v>0</v>
      </c>
      <c r="AY401" s="171">
        <v>0</v>
      </c>
      <c r="AZ401" s="171">
        <v>0</v>
      </c>
      <c r="BA401" s="171">
        <v>0</v>
      </c>
      <c r="BB401" s="171">
        <v>0</v>
      </c>
      <c r="BC401" s="171">
        <v>0</v>
      </c>
      <c r="BD401" s="171">
        <v>0</v>
      </c>
      <c r="BE401" s="171">
        <v>422631.95</v>
      </c>
      <c r="BF401" s="171">
        <v>0</v>
      </c>
      <c r="BG401" s="171">
        <v>0</v>
      </c>
      <c r="BH401" s="171">
        <v>0</v>
      </c>
      <c r="BI401" s="171">
        <v>0</v>
      </c>
      <c r="BJ401" s="171">
        <v>0</v>
      </c>
      <c r="BK401" s="171">
        <v>0</v>
      </c>
      <c r="BL401" s="171">
        <v>0</v>
      </c>
      <c r="BM401" s="171">
        <v>0</v>
      </c>
      <c r="BN401" s="171">
        <v>0</v>
      </c>
      <c r="BO401" s="171">
        <v>0</v>
      </c>
      <c r="BP401" s="171">
        <v>0</v>
      </c>
      <c r="BQ401" s="171">
        <v>0</v>
      </c>
      <c r="BR401" s="171">
        <v>0</v>
      </c>
      <c r="BS401" s="171">
        <v>0</v>
      </c>
      <c r="BT401" s="171">
        <v>0</v>
      </c>
      <c r="BU401" s="171">
        <v>0</v>
      </c>
      <c r="BV401" s="171">
        <v>0</v>
      </c>
      <c r="BW401" s="171">
        <v>0</v>
      </c>
      <c r="BX401" s="171">
        <v>0</v>
      </c>
      <c r="BY401" s="171">
        <v>0</v>
      </c>
      <c r="BZ401" s="171">
        <v>0</v>
      </c>
      <c r="CA401" s="171">
        <v>0</v>
      </c>
      <c r="CB401" s="171">
        <v>0</v>
      </c>
      <c r="CC401" s="201">
        <f t="shared" si="58"/>
        <v>1580376.7899999998</v>
      </c>
    </row>
    <row r="402" spans="1:81" s="109" customFormat="1" ht="25.5" customHeight="1">
      <c r="A402" s="136" t="s">
        <v>1460</v>
      </c>
      <c r="B402" s="280" t="s">
        <v>55</v>
      </c>
      <c r="C402" s="281" t="s">
        <v>56</v>
      </c>
      <c r="D402" s="282"/>
      <c r="E402" s="110"/>
      <c r="F402" s="283" t="s">
        <v>1031</v>
      </c>
      <c r="G402" s="284" t="s">
        <v>1032</v>
      </c>
      <c r="H402" s="192">
        <v>0</v>
      </c>
      <c r="I402" s="192">
        <v>0</v>
      </c>
      <c r="J402" s="192">
        <v>0</v>
      </c>
      <c r="K402" s="192">
        <v>0</v>
      </c>
      <c r="L402" s="192">
        <v>0</v>
      </c>
      <c r="M402" s="192">
        <v>0</v>
      </c>
      <c r="N402" s="192">
        <v>0</v>
      </c>
      <c r="O402" s="192">
        <v>0</v>
      </c>
      <c r="P402" s="192">
        <v>0</v>
      </c>
      <c r="Q402" s="192">
        <v>0</v>
      </c>
      <c r="R402" s="192">
        <v>0</v>
      </c>
      <c r="S402" s="192">
        <v>246974</v>
      </c>
      <c r="T402" s="192">
        <v>0</v>
      </c>
      <c r="U402" s="192">
        <v>0</v>
      </c>
      <c r="V402" s="192">
        <v>0</v>
      </c>
      <c r="W402" s="192">
        <v>0</v>
      </c>
      <c r="X402" s="192">
        <v>0</v>
      </c>
      <c r="Y402" s="192">
        <v>0</v>
      </c>
      <c r="Z402" s="192">
        <v>0</v>
      </c>
      <c r="AA402" s="192">
        <v>0</v>
      </c>
      <c r="AB402" s="192">
        <v>0</v>
      </c>
      <c r="AC402" s="192">
        <v>0</v>
      </c>
      <c r="AD402" s="192">
        <v>0</v>
      </c>
      <c r="AE402" s="192">
        <v>0</v>
      </c>
      <c r="AF402" s="192">
        <v>0</v>
      </c>
      <c r="AG402" s="192">
        <v>0</v>
      </c>
      <c r="AH402" s="192">
        <v>0</v>
      </c>
      <c r="AI402" s="192">
        <v>0</v>
      </c>
      <c r="AJ402" s="192">
        <v>0</v>
      </c>
      <c r="AK402" s="192">
        <v>0</v>
      </c>
      <c r="AL402" s="192">
        <v>0</v>
      </c>
      <c r="AM402" s="192">
        <v>0</v>
      </c>
      <c r="AN402" s="192">
        <v>0</v>
      </c>
      <c r="AO402" s="192">
        <v>0</v>
      </c>
      <c r="AP402" s="192">
        <v>0</v>
      </c>
      <c r="AQ402" s="192">
        <v>0</v>
      </c>
      <c r="AR402" s="192">
        <v>0</v>
      </c>
      <c r="AS402" s="192">
        <v>0</v>
      </c>
      <c r="AT402" s="192">
        <v>0</v>
      </c>
      <c r="AU402" s="192">
        <v>0</v>
      </c>
      <c r="AV402" s="192">
        <v>0</v>
      </c>
      <c r="AW402" s="192">
        <v>0</v>
      </c>
      <c r="AX402" s="192">
        <v>0</v>
      </c>
      <c r="AY402" s="192">
        <v>0</v>
      </c>
      <c r="AZ402" s="192">
        <v>0</v>
      </c>
      <c r="BA402" s="192">
        <v>0</v>
      </c>
      <c r="BB402" s="192">
        <v>0</v>
      </c>
      <c r="BC402" s="192">
        <v>0</v>
      </c>
      <c r="BD402" s="192">
        <v>0</v>
      </c>
      <c r="BE402" s="192">
        <v>172940.95</v>
      </c>
      <c r="BF402" s="192">
        <v>0</v>
      </c>
      <c r="BG402" s="192">
        <v>0</v>
      </c>
      <c r="BH402" s="192">
        <v>0</v>
      </c>
      <c r="BI402" s="192">
        <v>0</v>
      </c>
      <c r="BJ402" s="192">
        <v>0</v>
      </c>
      <c r="BK402" s="192">
        <v>0</v>
      </c>
      <c r="BL402" s="192">
        <v>0</v>
      </c>
      <c r="BM402" s="192">
        <v>0</v>
      </c>
      <c r="BN402" s="192">
        <v>0</v>
      </c>
      <c r="BO402" s="192">
        <v>0</v>
      </c>
      <c r="BP402" s="192">
        <v>0</v>
      </c>
      <c r="BQ402" s="192">
        <v>0</v>
      </c>
      <c r="BR402" s="192">
        <v>0</v>
      </c>
      <c r="BS402" s="192">
        <v>0</v>
      </c>
      <c r="BT402" s="192">
        <v>0</v>
      </c>
      <c r="BU402" s="192">
        <v>0</v>
      </c>
      <c r="BV402" s="192">
        <v>0</v>
      </c>
      <c r="BW402" s="192">
        <v>0</v>
      </c>
      <c r="BX402" s="192">
        <v>0</v>
      </c>
      <c r="BY402" s="192">
        <v>0</v>
      </c>
      <c r="BZ402" s="192">
        <v>0</v>
      </c>
      <c r="CA402" s="192">
        <v>0</v>
      </c>
      <c r="CB402" s="192">
        <v>0</v>
      </c>
      <c r="CC402" s="201">
        <f t="shared" si="58"/>
        <v>419914.95</v>
      </c>
    </row>
    <row r="403" spans="1:81" s="109" customFormat="1" ht="25.5" customHeight="1">
      <c r="A403" s="136" t="s">
        <v>1460</v>
      </c>
      <c r="B403" s="280" t="s">
        <v>55</v>
      </c>
      <c r="C403" s="281" t="s">
        <v>56</v>
      </c>
      <c r="D403" s="282">
        <v>53010</v>
      </c>
      <c r="E403" s="110" t="s">
        <v>1022</v>
      </c>
      <c r="F403" s="283" t="s">
        <v>1033</v>
      </c>
      <c r="G403" s="284" t="s">
        <v>1034</v>
      </c>
      <c r="H403" s="192">
        <v>0</v>
      </c>
      <c r="I403" s="171">
        <v>0</v>
      </c>
      <c r="J403" s="171">
        <v>0</v>
      </c>
      <c r="K403" s="171">
        <v>0</v>
      </c>
      <c r="L403" s="171">
        <v>0</v>
      </c>
      <c r="M403" s="171">
        <v>0</v>
      </c>
      <c r="N403" s="171">
        <v>0</v>
      </c>
      <c r="O403" s="171">
        <v>0</v>
      </c>
      <c r="P403" s="171">
        <v>0</v>
      </c>
      <c r="Q403" s="171">
        <v>0</v>
      </c>
      <c r="R403" s="171">
        <v>0</v>
      </c>
      <c r="S403" s="171">
        <v>0</v>
      </c>
      <c r="T403" s="171">
        <v>0</v>
      </c>
      <c r="U403" s="171">
        <v>0</v>
      </c>
      <c r="V403" s="171">
        <v>0</v>
      </c>
      <c r="W403" s="171">
        <v>0</v>
      </c>
      <c r="X403" s="171">
        <v>0</v>
      </c>
      <c r="Y403" s="171">
        <v>0</v>
      </c>
      <c r="Z403" s="171">
        <v>0</v>
      </c>
      <c r="AA403" s="171">
        <v>0</v>
      </c>
      <c r="AB403" s="171">
        <v>0</v>
      </c>
      <c r="AC403" s="171">
        <v>0</v>
      </c>
      <c r="AD403" s="171">
        <v>0</v>
      </c>
      <c r="AE403" s="171">
        <v>0</v>
      </c>
      <c r="AF403" s="171">
        <v>0</v>
      </c>
      <c r="AG403" s="171">
        <v>0</v>
      </c>
      <c r="AH403" s="171">
        <v>0</v>
      </c>
      <c r="AI403" s="171">
        <v>14315669</v>
      </c>
      <c r="AJ403" s="171">
        <v>0</v>
      </c>
      <c r="AK403" s="171">
        <v>0</v>
      </c>
      <c r="AL403" s="171">
        <v>0</v>
      </c>
      <c r="AM403" s="171">
        <v>0</v>
      </c>
      <c r="AN403" s="171">
        <v>0</v>
      </c>
      <c r="AO403" s="171">
        <v>0</v>
      </c>
      <c r="AP403" s="171">
        <v>0</v>
      </c>
      <c r="AQ403" s="171">
        <v>0</v>
      </c>
      <c r="AR403" s="171">
        <v>0</v>
      </c>
      <c r="AS403" s="171">
        <v>0</v>
      </c>
      <c r="AT403" s="171">
        <v>0</v>
      </c>
      <c r="AU403" s="171">
        <v>0</v>
      </c>
      <c r="AV403" s="171">
        <v>0</v>
      </c>
      <c r="AW403" s="171">
        <v>0</v>
      </c>
      <c r="AX403" s="171">
        <v>0</v>
      </c>
      <c r="AY403" s="171">
        <v>0</v>
      </c>
      <c r="AZ403" s="171">
        <v>0</v>
      </c>
      <c r="BA403" s="171">
        <v>0</v>
      </c>
      <c r="BB403" s="171">
        <v>0</v>
      </c>
      <c r="BC403" s="171">
        <v>0</v>
      </c>
      <c r="BD403" s="171">
        <v>0</v>
      </c>
      <c r="BE403" s="171">
        <v>0</v>
      </c>
      <c r="BF403" s="171">
        <v>0</v>
      </c>
      <c r="BG403" s="171">
        <v>0</v>
      </c>
      <c r="BH403" s="171">
        <v>0</v>
      </c>
      <c r="BI403" s="171">
        <v>0</v>
      </c>
      <c r="BJ403" s="171">
        <v>0</v>
      </c>
      <c r="BK403" s="171">
        <v>0</v>
      </c>
      <c r="BL403" s="171">
        <v>0</v>
      </c>
      <c r="BM403" s="171">
        <v>0</v>
      </c>
      <c r="BN403" s="171">
        <v>0</v>
      </c>
      <c r="BO403" s="171">
        <v>0</v>
      </c>
      <c r="BP403" s="171">
        <v>0</v>
      </c>
      <c r="BQ403" s="171">
        <v>0</v>
      </c>
      <c r="BR403" s="171">
        <v>0</v>
      </c>
      <c r="BS403" s="171">
        <v>0</v>
      </c>
      <c r="BT403" s="171">
        <v>0</v>
      </c>
      <c r="BU403" s="171">
        <v>0</v>
      </c>
      <c r="BV403" s="171">
        <v>0</v>
      </c>
      <c r="BW403" s="171">
        <v>0</v>
      </c>
      <c r="BX403" s="171">
        <v>0</v>
      </c>
      <c r="BY403" s="171">
        <v>0</v>
      </c>
      <c r="BZ403" s="171">
        <v>0</v>
      </c>
      <c r="CA403" s="171">
        <v>0</v>
      </c>
      <c r="CB403" s="171">
        <v>0</v>
      </c>
      <c r="CC403" s="201">
        <f t="shared" si="58"/>
        <v>14315669</v>
      </c>
    </row>
    <row r="404" spans="1:81" s="109" customFormat="1" ht="25.5" customHeight="1">
      <c r="A404" s="136" t="s">
        <v>1460</v>
      </c>
      <c r="B404" s="280" t="s">
        <v>55</v>
      </c>
      <c r="C404" s="281" t="s">
        <v>56</v>
      </c>
      <c r="D404" s="282">
        <v>53010</v>
      </c>
      <c r="E404" s="110" t="s">
        <v>1022</v>
      </c>
      <c r="F404" s="283" t="s">
        <v>1035</v>
      </c>
      <c r="G404" s="284" t="s">
        <v>1036</v>
      </c>
      <c r="H404" s="192">
        <v>0</v>
      </c>
      <c r="I404" s="192">
        <v>0</v>
      </c>
      <c r="J404" s="192">
        <v>0</v>
      </c>
      <c r="K404" s="192">
        <v>0</v>
      </c>
      <c r="L404" s="192">
        <v>0</v>
      </c>
      <c r="M404" s="192">
        <v>0</v>
      </c>
      <c r="N404" s="192">
        <v>0</v>
      </c>
      <c r="O404" s="192">
        <v>0</v>
      </c>
      <c r="P404" s="192">
        <v>0</v>
      </c>
      <c r="Q404" s="192">
        <v>0</v>
      </c>
      <c r="R404" s="192">
        <v>0</v>
      </c>
      <c r="S404" s="192">
        <v>0</v>
      </c>
      <c r="T404" s="192">
        <v>0</v>
      </c>
      <c r="U404" s="192">
        <v>0</v>
      </c>
      <c r="V404" s="192">
        <v>0</v>
      </c>
      <c r="W404" s="192">
        <v>0</v>
      </c>
      <c r="X404" s="192">
        <v>0</v>
      </c>
      <c r="Y404" s="192">
        <v>0</v>
      </c>
      <c r="Z404" s="192">
        <v>0</v>
      </c>
      <c r="AA404" s="192">
        <v>0</v>
      </c>
      <c r="AB404" s="192">
        <v>0</v>
      </c>
      <c r="AC404" s="192">
        <v>0</v>
      </c>
      <c r="AD404" s="192">
        <v>0</v>
      </c>
      <c r="AE404" s="192">
        <v>0</v>
      </c>
      <c r="AF404" s="192">
        <v>0</v>
      </c>
      <c r="AG404" s="192">
        <v>0</v>
      </c>
      <c r="AH404" s="192">
        <v>0</v>
      </c>
      <c r="AI404" s="192">
        <v>0</v>
      </c>
      <c r="AJ404" s="192">
        <v>0</v>
      </c>
      <c r="AK404" s="192">
        <v>0</v>
      </c>
      <c r="AL404" s="192">
        <v>0</v>
      </c>
      <c r="AM404" s="192">
        <v>0</v>
      </c>
      <c r="AN404" s="192">
        <v>0</v>
      </c>
      <c r="AO404" s="192">
        <v>0</v>
      </c>
      <c r="AP404" s="192">
        <v>0</v>
      </c>
      <c r="AQ404" s="192">
        <v>0</v>
      </c>
      <c r="AR404" s="192">
        <v>0</v>
      </c>
      <c r="AS404" s="192">
        <v>0</v>
      </c>
      <c r="AT404" s="192">
        <v>0</v>
      </c>
      <c r="AU404" s="192">
        <v>0</v>
      </c>
      <c r="AV404" s="192">
        <v>0</v>
      </c>
      <c r="AW404" s="192">
        <v>0</v>
      </c>
      <c r="AX404" s="192">
        <v>0</v>
      </c>
      <c r="AY404" s="192">
        <v>0</v>
      </c>
      <c r="AZ404" s="192">
        <v>0</v>
      </c>
      <c r="BA404" s="192">
        <v>0</v>
      </c>
      <c r="BB404" s="192">
        <v>0</v>
      </c>
      <c r="BC404" s="192">
        <v>0</v>
      </c>
      <c r="BD404" s="192">
        <v>0</v>
      </c>
      <c r="BE404" s="192">
        <v>0</v>
      </c>
      <c r="BF404" s="192">
        <v>0</v>
      </c>
      <c r="BG404" s="192">
        <v>0</v>
      </c>
      <c r="BH404" s="192">
        <v>0</v>
      </c>
      <c r="BI404" s="192">
        <v>0</v>
      </c>
      <c r="BJ404" s="192">
        <v>0</v>
      </c>
      <c r="BK404" s="192">
        <v>0</v>
      </c>
      <c r="BL404" s="192">
        <v>0</v>
      </c>
      <c r="BM404" s="192">
        <v>0</v>
      </c>
      <c r="BN404" s="192">
        <v>0</v>
      </c>
      <c r="BO404" s="192">
        <v>0</v>
      </c>
      <c r="BP404" s="192">
        <v>0</v>
      </c>
      <c r="BQ404" s="192">
        <v>0</v>
      </c>
      <c r="BR404" s="192">
        <v>0</v>
      </c>
      <c r="BS404" s="192">
        <v>0</v>
      </c>
      <c r="BT404" s="192">
        <v>0</v>
      </c>
      <c r="BU404" s="192">
        <v>0</v>
      </c>
      <c r="BV404" s="192">
        <v>0</v>
      </c>
      <c r="BW404" s="192">
        <v>0</v>
      </c>
      <c r="BX404" s="192">
        <v>0</v>
      </c>
      <c r="BY404" s="192">
        <v>0</v>
      </c>
      <c r="BZ404" s="192">
        <v>0</v>
      </c>
      <c r="CA404" s="192">
        <v>0</v>
      </c>
      <c r="CB404" s="192">
        <v>0</v>
      </c>
      <c r="CC404" s="201">
        <f t="shared" si="58"/>
        <v>0</v>
      </c>
    </row>
    <row r="405" spans="1:81" s="109" customFormat="1" ht="25.5" customHeight="1">
      <c r="A405" s="136" t="s">
        <v>1460</v>
      </c>
      <c r="B405" s="280" t="s">
        <v>55</v>
      </c>
      <c r="C405" s="281" t="s">
        <v>56</v>
      </c>
      <c r="D405" s="282">
        <v>53010</v>
      </c>
      <c r="E405" s="110" t="s">
        <v>1022</v>
      </c>
      <c r="F405" s="283" t="s">
        <v>1037</v>
      </c>
      <c r="G405" s="284" t="s">
        <v>1038</v>
      </c>
      <c r="H405" s="192">
        <v>0</v>
      </c>
      <c r="I405" s="192">
        <v>0</v>
      </c>
      <c r="J405" s="192">
        <v>0</v>
      </c>
      <c r="K405" s="192">
        <v>0</v>
      </c>
      <c r="L405" s="192">
        <v>0</v>
      </c>
      <c r="M405" s="192">
        <v>0</v>
      </c>
      <c r="N405" s="192">
        <v>40612.5</v>
      </c>
      <c r="O405" s="192">
        <v>0</v>
      </c>
      <c r="P405" s="192">
        <v>0</v>
      </c>
      <c r="Q405" s="192">
        <v>0</v>
      </c>
      <c r="R405" s="192">
        <v>0</v>
      </c>
      <c r="S405" s="192">
        <v>0</v>
      </c>
      <c r="T405" s="192">
        <v>0</v>
      </c>
      <c r="U405" s="192">
        <v>0</v>
      </c>
      <c r="V405" s="192">
        <v>0</v>
      </c>
      <c r="W405" s="192">
        <v>0</v>
      </c>
      <c r="X405" s="192">
        <v>0</v>
      </c>
      <c r="Y405" s="192">
        <v>0</v>
      </c>
      <c r="Z405" s="192">
        <v>0</v>
      </c>
      <c r="AA405" s="192">
        <v>0</v>
      </c>
      <c r="AB405" s="192">
        <v>0</v>
      </c>
      <c r="AC405" s="192">
        <v>0</v>
      </c>
      <c r="AD405" s="192">
        <v>0</v>
      </c>
      <c r="AE405" s="192">
        <v>0</v>
      </c>
      <c r="AF405" s="192">
        <v>0</v>
      </c>
      <c r="AG405" s="192">
        <v>0</v>
      </c>
      <c r="AH405" s="192">
        <v>0</v>
      </c>
      <c r="AI405" s="192">
        <v>18242</v>
      </c>
      <c r="AJ405" s="192">
        <v>0</v>
      </c>
      <c r="AK405" s="192">
        <v>0</v>
      </c>
      <c r="AL405" s="192">
        <v>0</v>
      </c>
      <c r="AM405" s="192">
        <v>0</v>
      </c>
      <c r="AN405" s="192">
        <v>0</v>
      </c>
      <c r="AO405" s="192">
        <v>0</v>
      </c>
      <c r="AP405" s="192">
        <v>0</v>
      </c>
      <c r="AQ405" s="192">
        <v>0</v>
      </c>
      <c r="AR405" s="192">
        <v>0</v>
      </c>
      <c r="AS405" s="192">
        <v>0</v>
      </c>
      <c r="AT405" s="192">
        <v>0</v>
      </c>
      <c r="AU405" s="192">
        <v>11727</v>
      </c>
      <c r="AV405" s="192">
        <v>0</v>
      </c>
      <c r="AW405" s="192">
        <v>0</v>
      </c>
      <c r="AX405" s="192">
        <v>0</v>
      </c>
      <c r="AY405" s="192">
        <v>0</v>
      </c>
      <c r="AZ405" s="192">
        <v>0</v>
      </c>
      <c r="BA405" s="192">
        <v>0</v>
      </c>
      <c r="BB405" s="192">
        <v>0</v>
      </c>
      <c r="BC405" s="192">
        <v>0</v>
      </c>
      <c r="BD405" s="192">
        <v>0</v>
      </c>
      <c r="BE405" s="192">
        <v>0</v>
      </c>
      <c r="BF405" s="192">
        <v>0</v>
      </c>
      <c r="BG405" s="192">
        <v>0</v>
      </c>
      <c r="BH405" s="192">
        <v>0</v>
      </c>
      <c r="BI405" s="192">
        <v>0</v>
      </c>
      <c r="BJ405" s="192">
        <v>0</v>
      </c>
      <c r="BK405" s="192">
        <v>0</v>
      </c>
      <c r="BL405" s="192">
        <v>0</v>
      </c>
      <c r="BM405" s="192">
        <v>2764</v>
      </c>
      <c r="BN405" s="192">
        <v>0</v>
      </c>
      <c r="BO405" s="192">
        <v>0</v>
      </c>
      <c r="BP405" s="192">
        <v>0</v>
      </c>
      <c r="BQ405" s="192">
        <v>0</v>
      </c>
      <c r="BR405" s="192">
        <v>0</v>
      </c>
      <c r="BS405" s="192">
        <v>0</v>
      </c>
      <c r="BT405" s="192">
        <v>280148.40000000002</v>
      </c>
      <c r="BU405" s="192">
        <v>0</v>
      </c>
      <c r="BV405" s="192">
        <v>0</v>
      </c>
      <c r="BW405" s="192">
        <v>0</v>
      </c>
      <c r="BX405" s="192">
        <v>0</v>
      </c>
      <c r="BY405" s="192">
        <v>1461</v>
      </c>
      <c r="BZ405" s="192">
        <v>0</v>
      </c>
      <c r="CA405" s="192">
        <v>0</v>
      </c>
      <c r="CB405" s="192">
        <v>0</v>
      </c>
      <c r="CC405" s="201">
        <f t="shared" si="58"/>
        <v>354954.9</v>
      </c>
    </row>
    <row r="406" spans="1:81" s="109" customFormat="1" ht="25.5" customHeight="1">
      <c r="A406" s="136" t="s">
        <v>1460</v>
      </c>
      <c r="B406" s="280" t="s">
        <v>55</v>
      </c>
      <c r="C406" s="281" t="s">
        <v>56</v>
      </c>
      <c r="D406" s="282">
        <v>53010</v>
      </c>
      <c r="E406" s="110" t="s">
        <v>1022</v>
      </c>
      <c r="F406" s="283" t="s">
        <v>1039</v>
      </c>
      <c r="G406" s="284" t="s">
        <v>1040</v>
      </c>
      <c r="H406" s="192">
        <v>0</v>
      </c>
      <c r="I406" s="171">
        <v>0</v>
      </c>
      <c r="J406" s="171">
        <v>0</v>
      </c>
      <c r="K406" s="171">
        <v>0</v>
      </c>
      <c r="L406" s="171">
        <v>0</v>
      </c>
      <c r="M406" s="171">
        <v>0</v>
      </c>
      <c r="N406" s="171">
        <v>0</v>
      </c>
      <c r="O406" s="171">
        <v>0</v>
      </c>
      <c r="P406" s="171">
        <v>0</v>
      </c>
      <c r="Q406" s="171">
        <v>0</v>
      </c>
      <c r="R406" s="171">
        <v>0</v>
      </c>
      <c r="S406" s="171">
        <v>0</v>
      </c>
      <c r="T406" s="171">
        <v>0</v>
      </c>
      <c r="U406" s="171">
        <v>0</v>
      </c>
      <c r="V406" s="171">
        <v>0</v>
      </c>
      <c r="W406" s="171">
        <v>0</v>
      </c>
      <c r="X406" s="171">
        <v>0</v>
      </c>
      <c r="Y406" s="171">
        <v>0</v>
      </c>
      <c r="Z406" s="171">
        <v>0</v>
      </c>
      <c r="AA406" s="171">
        <v>0</v>
      </c>
      <c r="AB406" s="171">
        <v>0</v>
      </c>
      <c r="AC406" s="171">
        <v>0</v>
      </c>
      <c r="AD406" s="171">
        <v>0</v>
      </c>
      <c r="AE406" s="171">
        <v>0</v>
      </c>
      <c r="AF406" s="171">
        <v>0</v>
      </c>
      <c r="AG406" s="171">
        <v>0</v>
      </c>
      <c r="AH406" s="171">
        <v>0</v>
      </c>
      <c r="AI406" s="171">
        <v>0</v>
      </c>
      <c r="AJ406" s="171">
        <v>0</v>
      </c>
      <c r="AK406" s="171">
        <v>0</v>
      </c>
      <c r="AL406" s="171">
        <v>0</v>
      </c>
      <c r="AM406" s="171">
        <v>0</v>
      </c>
      <c r="AN406" s="171">
        <v>0</v>
      </c>
      <c r="AO406" s="171">
        <v>0</v>
      </c>
      <c r="AP406" s="171">
        <v>0</v>
      </c>
      <c r="AQ406" s="171">
        <v>0</v>
      </c>
      <c r="AR406" s="171">
        <v>0</v>
      </c>
      <c r="AS406" s="171">
        <v>0</v>
      </c>
      <c r="AT406" s="171">
        <v>0</v>
      </c>
      <c r="AU406" s="171">
        <v>0</v>
      </c>
      <c r="AV406" s="171">
        <v>0</v>
      </c>
      <c r="AW406" s="171">
        <v>0</v>
      </c>
      <c r="AX406" s="171">
        <v>0</v>
      </c>
      <c r="AY406" s="171">
        <v>0</v>
      </c>
      <c r="AZ406" s="171">
        <v>0</v>
      </c>
      <c r="BA406" s="171">
        <v>0</v>
      </c>
      <c r="BB406" s="171">
        <v>0</v>
      </c>
      <c r="BC406" s="171">
        <v>0</v>
      </c>
      <c r="BD406" s="171">
        <v>0</v>
      </c>
      <c r="BE406" s="171">
        <v>0</v>
      </c>
      <c r="BF406" s="171">
        <v>0</v>
      </c>
      <c r="BG406" s="171">
        <v>0</v>
      </c>
      <c r="BH406" s="171">
        <v>0</v>
      </c>
      <c r="BI406" s="171">
        <v>0</v>
      </c>
      <c r="BJ406" s="171">
        <v>0</v>
      </c>
      <c r="BK406" s="171">
        <v>0</v>
      </c>
      <c r="BL406" s="171">
        <v>0</v>
      </c>
      <c r="BM406" s="171">
        <v>8658.1299999999992</v>
      </c>
      <c r="BN406" s="171">
        <v>0</v>
      </c>
      <c r="BO406" s="171">
        <v>0</v>
      </c>
      <c r="BP406" s="171">
        <v>0</v>
      </c>
      <c r="BQ406" s="171">
        <v>0</v>
      </c>
      <c r="BR406" s="171">
        <v>0</v>
      </c>
      <c r="BS406" s="171">
        <v>0</v>
      </c>
      <c r="BT406" s="171">
        <v>8639.2000000000007</v>
      </c>
      <c r="BU406" s="171">
        <v>0</v>
      </c>
      <c r="BV406" s="171">
        <v>0</v>
      </c>
      <c r="BW406" s="171">
        <v>0</v>
      </c>
      <c r="BX406" s="171">
        <v>0</v>
      </c>
      <c r="BY406" s="171">
        <v>0</v>
      </c>
      <c r="BZ406" s="171">
        <v>0</v>
      </c>
      <c r="CA406" s="171">
        <v>0</v>
      </c>
      <c r="CB406" s="171">
        <v>0</v>
      </c>
      <c r="CC406" s="201">
        <f t="shared" si="58"/>
        <v>17297.330000000002</v>
      </c>
    </row>
    <row r="407" spans="1:81" s="109" customFormat="1" ht="25.5" customHeight="1">
      <c r="A407" s="136" t="s">
        <v>1460</v>
      </c>
      <c r="B407" s="280" t="s">
        <v>55</v>
      </c>
      <c r="C407" s="281" t="s">
        <v>56</v>
      </c>
      <c r="D407" s="282">
        <v>53010</v>
      </c>
      <c r="E407" s="110" t="s">
        <v>1022</v>
      </c>
      <c r="F407" s="283" t="s">
        <v>1621</v>
      </c>
      <c r="G407" s="284" t="s">
        <v>1622</v>
      </c>
      <c r="H407" s="192">
        <v>0</v>
      </c>
      <c r="I407" s="192">
        <v>0</v>
      </c>
      <c r="J407" s="192">
        <v>0</v>
      </c>
      <c r="K407" s="192">
        <v>0</v>
      </c>
      <c r="L407" s="192">
        <v>0</v>
      </c>
      <c r="M407" s="192">
        <v>0</v>
      </c>
      <c r="N407" s="192">
        <v>0</v>
      </c>
      <c r="O407" s="192">
        <v>0</v>
      </c>
      <c r="P407" s="192">
        <v>0</v>
      </c>
      <c r="Q407" s="192">
        <v>0</v>
      </c>
      <c r="R407" s="192">
        <v>0</v>
      </c>
      <c r="S407" s="192">
        <v>0</v>
      </c>
      <c r="T407" s="192">
        <v>0</v>
      </c>
      <c r="U407" s="192">
        <v>0</v>
      </c>
      <c r="V407" s="192">
        <v>0</v>
      </c>
      <c r="W407" s="192">
        <v>0</v>
      </c>
      <c r="X407" s="192">
        <v>0</v>
      </c>
      <c r="Y407" s="192">
        <v>0</v>
      </c>
      <c r="Z407" s="192">
        <v>0</v>
      </c>
      <c r="AA407" s="192">
        <v>0</v>
      </c>
      <c r="AB407" s="192">
        <v>0</v>
      </c>
      <c r="AC407" s="192">
        <v>0</v>
      </c>
      <c r="AD407" s="192">
        <v>0</v>
      </c>
      <c r="AE407" s="192">
        <v>0</v>
      </c>
      <c r="AF407" s="192">
        <v>0</v>
      </c>
      <c r="AG407" s="192">
        <v>0</v>
      </c>
      <c r="AH407" s="192">
        <v>0</v>
      </c>
      <c r="AI407" s="192">
        <v>0</v>
      </c>
      <c r="AJ407" s="192">
        <v>0</v>
      </c>
      <c r="AK407" s="192">
        <v>0</v>
      </c>
      <c r="AL407" s="192">
        <v>0</v>
      </c>
      <c r="AM407" s="192">
        <v>0</v>
      </c>
      <c r="AN407" s="192">
        <v>0</v>
      </c>
      <c r="AO407" s="192">
        <v>0</v>
      </c>
      <c r="AP407" s="192">
        <v>0</v>
      </c>
      <c r="AQ407" s="192">
        <v>0</v>
      </c>
      <c r="AR407" s="192">
        <v>0</v>
      </c>
      <c r="AS407" s="192">
        <v>0</v>
      </c>
      <c r="AT407" s="192">
        <v>0</v>
      </c>
      <c r="AU407" s="192">
        <v>0</v>
      </c>
      <c r="AV407" s="192">
        <v>0</v>
      </c>
      <c r="AW407" s="192">
        <v>0</v>
      </c>
      <c r="AX407" s="192">
        <v>0</v>
      </c>
      <c r="AY407" s="192">
        <v>0</v>
      </c>
      <c r="AZ407" s="192">
        <v>0</v>
      </c>
      <c r="BA407" s="192">
        <v>0</v>
      </c>
      <c r="BB407" s="192">
        <v>0</v>
      </c>
      <c r="BC407" s="192">
        <v>0</v>
      </c>
      <c r="BD407" s="192">
        <v>0</v>
      </c>
      <c r="BE407" s="192">
        <v>0</v>
      </c>
      <c r="BF407" s="192">
        <v>0</v>
      </c>
      <c r="BG407" s="192">
        <v>0</v>
      </c>
      <c r="BH407" s="192">
        <v>0</v>
      </c>
      <c r="BI407" s="192">
        <v>0</v>
      </c>
      <c r="BJ407" s="192">
        <v>0</v>
      </c>
      <c r="BK407" s="192">
        <v>0</v>
      </c>
      <c r="BL407" s="192">
        <v>0</v>
      </c>
      <c r="BM407" s="192">
        <v>0</v>
      </c>
      <c r="BN407" s="192">
        <v>0</v>
      </c>
      <c r="BO407" s="192">
        <v>0</v>
      </c>
      <c r="BP407" s="192">
        <v>0</v>
      </c>
      <c r="BQ407" s="192">
        <v>0</v>
      </c>
      <c r="BR407" s="192">
        <v>0</v>
      </c>
      <c r="BS407" s="192">
        <v>0</v>
      </c>
      <c r="BT407" s="192">
        <v>0</v>
      </c>
      <c r="BU407" s="192">
        <v>0</v>
      </c>
      <c r="BV407" s="192">
        <v>0</v>
      </c>
      <c r="BW407" s="192">
        <v>0</v>
      </c>
      <c r="BX407" s="192">
        <v>0</v>
      </c>
      <c r="BY407" s="192">
        <v>0</v>
      </c>
      <c r="BZ407" s="192">
        <v>0</v>
      </c>
      <c r="CA407" s="192">
        <v>0</v>
      </c>
      <c r="CB407" s="192">
        <v>0</v>
      </c>
      <c r="CC407" s="201">
        <f t="shared" si="58"/>
        <v>0</v>
      </c>
    </row>
    <row r="408" spans="1:81" s="109" customFormat="1" ht="25.5" customHeight="1">
      <c r="A408" s="136" t="s">
        <v>1460</v>
      </c>
      <c r="B408" s="280" t="s">
        <v>55</v>
      </c>
      <c r="C408" s="281" t="s">
        <v>56</v>
      </c>
      <c r="D408" s="282">
        <v>53010</v>
      </c>
      <c r="E408" s="110" t="s">
        <v>1022</v>
      </c>
      <c r="F408" s="283" t="s">
        <v>1041</v>
      </c>
      <c r="G408" s="284" t="s">
        <v>1042</v>
      </c>
      <c r="H408" s="192">
        <v>0</v>
      </c>
      <c r="I408" s="171">
        <v>579667.92000000004</v>
      </c>
      <c r="J408" s="171">
        <v>0</v>
      </c>
      <c r="K408" s="171">
        <v>28749.85</v>
      </c>
      <c r="L408" s="171">
        <v>41693.599999999999</v>
      </c>
      <c r="M408" s="171">
        <v>0</v>
      </c>
      <c r="N408" s="171">
        <v>2035115.65</v>
      </c>
      <c r="O408" s="171">
        <v>502351.93</v>
      </c>
      <c r="P408" s="171">
        <v>205637</v>
      </c>
      <c r="Q408" s="171">
        <v>0</v>
      </c>
      <c r="R408" s="171">
        <v>131703.25</v>
      </c>
      <c r="S408" s="171">
        <v>0</v>
      </c>
      <c r="T408" s="171">
        <v>0</v>
      </c>
      <c r="U408" s="171">
        <v>0</v>
      </c>
      <c r="V408" s="171">
        <v>36694.699999999997</v>
      </c>
      <c r="W408" s="171">
        <v>48918.58</v>
      </c>
      <c r="X408" s="171">
        <v>353750.55</v>
      </c>
      <c r="Y408" s="171">
        <v>227028.15</v>
      </c>
      <c r="Z408" s="171">
        <v>0</v>
      </c>
      <c r="AA408" s="171">
        <v>0</v>
      </c>
      <c r="AB408" s="171">
        <v>46867.26</v>
      </c>
      <c r="AC408" s="171">
        <v>1651619.19</v>
      </c>
      <c r="AD408" s="171">
        <v>382415.85</v>
      </c>
      <c r="AE408" s="171">
        <v>311160.15000000002</v>
      </c>
      <c r="AF408" s="171">
        <v>224979.73</v>
      </c>
      <c r="AG408" s="171">
        <v>158915.04999999999</v>
      </c>
      <c r="AH408" s="171">
        <v>165552.70000000001</v>
      </c>
      <c r="AI408" s="171">
        <v>0</v>
      </c>
      <c r="AJ408" s="171">
        <v>537763.16</v>
      </c>
      <c r="AK408" s="171">
        <v>87866.45</v>
      </c>
      <c r="AL408" s="171">
        <v>29257.15</v>
      </c>
      <c r="AM408" s="171">
        <v>62829.2</v>
      </c>
      <c r="AN408" s="171">
        <v>79443.75</v>
      </c>
      <c r="AO408" s="171">
        <v>97621.05</v>
      </c>
      <c r="AP408" s="171">
        <v>10314.15</v>
      </c>
      <c r="AQ408" s="171">
        <v>262826.05</v>
      </c>
      <c r="AR408" s="171">
        <v>45340.65</v>
      </c>
      <c r="AS408" s="171">
        <v>13965.49</v>
      </c>
      <c r="AT408" s="171">
        <v>162673.25</v>
      </c>
      <c r="AU408" s="171">
        <v>292801.15999999997</v>
      </c>
      <c r="AV408" s="171">
        <v>58866.75</v>
      </c>
      <c r="AW408" s="171">
        <v>189943.95</v>
      </c>
      <c r="AX408" s="171">
        <v>335323.87</v>
      </c>
      <c r="AY408" s="171">
        <v>27031.41</v>
      </c>
      <c r="AZ408" s="171">
        <v>0</v>
      </c>
      <c r="BA408" s="171">
        <v>216237.1</v>
      </c>
      <c r="BB408" s="171">
        <v>265783.40000000002</v>
      </c>
      <c r="BC408" s="171">
        <v>0</v>
      </c>
      <c r="BD408" s="171">
        <v>273033.57</v>
      </c>
      <c r="BE408" s="171">
        <v>0</v>
      </c>
      <c r="BF408" s="171">
        <v>0</v>
      </c>
      <c r="BG408" s="171">
        <v>68769.55</v>
      </c>
      <c r="BH408" s="171">
        <v>349368.2</v>
      </c>
      <c r="BI408" s="171">
        <v>302990.8</v>
      </c>
      <c r="BJ408" s="171">
        <v>0</v>
      </c>
      <c r="BK408" s="171">
        <v>31286.35</v>
      </c>
      <c r="BL408" s="171">
        <v>26168.7</v>
      </c>
      <c r="BM408" s="171">
        <v>0</v>
      </c>
      <c r="BN408" s="171">
        <v>583515.81999999995</v>
      </c>
      <c r="BO408" s="171">
        <v>197313.1</v>
      </c>
      <c r="BP408" s="171">
        <v>131797.29999999999</v>
      </c>
      <c r="BQ408" s="171">
        <v>117559.1</v>
      </c>
      <c r="BR408" s="171">
        <v>177699.4</v>
      </c>
      <c r="BS408" s="171">
        <v>0</v>
      </c>
      <c r="BT408" s="171">
        <v>1289528.1000000001</v>
      </c>
      <c r="BU408" s="171">
        <v>36773.599999999999</v>
      </c>
      <c r="BV408" s="171">
        <v>92985.05</v>
      </c>
      <c r="BW408" s="171">
        <v>80607.259999999995</v>
      </c>
      <c r="BX408" s="171">
        <v>243626.06</v>
      </c>
      <c r="BY408" s="171">
        <v>992283.06</v>
      </c>
      <c r="BZ408" s="171">
        <v>176851.69</v>
      </c>
      <c r="CA408" s="171">
        <v>279091</v>
      </c>
      <c r="CB408" s="171">
        <v>133785.64000000001</v>
      </c>
      <c r="CC408" s="201">
        <f t="shared" si="58"/>
        <v>15493742.450000003</v>
      </c>
    </row>
    <row r="409" spans="1:81" s="109" customFormat="1" ht="25.5" customHeight="1">
      <c r="A409" s="136" t="s">
        <v>1460</v>
      </c>
      <c r="B409" s="280" t="s">
        <v>55</v>
      </c>
      <c r="C409" s="281" t="s">
        <v>56</v>
      </c>
      <c r="D409" s="282">
        <v>53010</v>
      </c>
      <c r="E409" s="110" t="s">
        <v>1022</v>
      </c>
      <c r="F409" s="283" t="s">
        <v>1043</v>
      </c>
      <c r="G409" s="284" t="s">
        <v>1623</v>
      </c>
      <c r="H409" s="192">
        <v>0</v>
      </c>
      <c r="I409" s="192">
        <v>0</v>
      </c>
      <c r="J409" s="192">
        <v>0</v>
      </c>
      <c r="K409" s="192">
        <v>95500.65</v>
      </c>
      <c r="L409" s="192">
        <v>30491.15</v>
      </c>
      <c r="M409" s="192">
        <v>0</v>
      </c>
      <c r="N409" s="192">
        <v>0</v>
      </c>
      <c r="O409" s="192">
        <v>898507.63</v>
      </c>
      <c r="P409" s="192">
        <v>90079.95</v>
      </c>
      <c r="Q409" s="192">
        <v>0</v>
      </c>
      <c r="R409" s="192">
        <v>80584.7</v>
      </c>
      <c r="S409" s="192">
        <v>0</v>
      </c>
      <c r="T409" s="192">
        <v>0</v>
      </c>
      <c r="U409" s="192">
        <v>0</v>
      </c>
      <c r="V409" s="192">
        <v>20195.099999999999</v>
      </c>
      <c r="W409" s="192">
        <v>0</v>
      </c>
      <c r="X409" s="192">
        <v>127580.25</v>
      </c>
      <c r="Y409" s="192">
        <v>34738.65</v>
      </c>
      <c r="Z409" s="192">
        <v>0</v>
      </c>
      <c r="AA409" s="192">
        <v>0</v>
      </c>
      <c r="AB409" s="192">
        <v>17932.2</v>
      </c>
      <c r="AC409" s="192">
        <v>5709255.8499999996</v>
      </c>
      <c r="AD409" s="192">
        <v>168806.45</v>
      </c>
      <c r="AE409" s="192">
        <v>123392.65</v>
      </c>
      <c r="AF409" s="192">
        <v>259658.04</v>
      </c>
      <c r="AG409" s="192">
        <v>13212.6</v>
      </c>
      <c r="AH409" s="192">
        <v>0</v>
      </c>
      <c r="AI409" s="192">
        <v>0</v>
      </c>
      <c r="AJ409" s="192">
        <v>49652.7</v>
      </c>
      <c r="AK409" s="192">
        <v>31927.599999999999</v>
      </c>
      <c r="AL409" s="192">
        <v>0</v>
      </c>
      <c r="AM409" s="192">
        <v>0</v>
      </c>
      <c r="AN409" s="192">
        <v>28314.75</v>
      </c>
      <c r="AO409" s="192">
        <v>21936.45</v>
      </c>
      <c r="AP409" s="192">
        <v>0</v>
      </c>
      <c r="AQ409" s="192">
        <v>163835.1</v>
      </c>
      <c r="AR409" s="192">
        <v>120051.5</v>
      </c>
      <c r="AS409" s="192">
        <v>24756.05</v>
      </c>
      <c r="AT409" s="192">
        <v>23887.75</v>
      </c>
      <c r="AU409" s="192">
        <v>5556525.8499999996</v>
      </c>
      <c r="AV409" s="192">
        <v>101936.9</v>
      </c>
      <c r="AW409" s="192">
        <v>0</v>
      </c>
      <c r="AX409" s="192">
        <v>227962</v>
      </c>
      <c r="AY409" s="192">
        <v>23276.9</v>
      </c>
      <c r="AZ409" s="192">
        <v>0</v>
      </c>
      <c r="BA409" s="192">
        <v>148515.4</v>
      </c>
      <c r="BB409" s="192">
        <v>2105791.85</v>
      </c>
      <c r="BC409" s="192">
        <v>0</v>
      </c>
      <c r="BD409" s="192">
        <v>55749.8</v>
      </c>
      <c r="BE409" s="192">
        <v>0</v>
      </c>
      <c r="BF409" s="192">
        <v>0</v>
      </c>
      <c r="BG409" s="192">
        <v>180663.88</v>
      </c>
      <c r="BH409" s="192">
        <v>785649.05</v>
      </c>
      <c r="BI409" s="192">
        <v>849919.4</v>
      </c>
      <c r="BJ409" s="192">
        <v>0</v>
      </c>
      <c r="BK409" s="192">
        <v>10919.3</v>
      </c>
      <c r="BL409" s="192">
        <v>0</v>
      </c>
      <c r="BM409" s="192">
        <v>0</v>
      </c>
      <c r="BN409" s="192">
        <v>1704099.55</v>
      </c>
      <c r="BO409" s="192">
        <v>34529.65</v>
      </c>
      <c r="BP409" s="192">
        <v>1862.95</v>
      </c>
      <c r="BQ409" s="192">
        <v>0</v>
      </c>
      <c r="BR409" s="192">
        <v>38848.35</v>
      </c>
      <c r="BS409" s="192">
        <v>0</v>
      </c>
      <c r="BT409" s="192">
        <v>2111883.25</v>
      </c>
      <c r="BU409" s="192">
        <v>82933.100000000006</v>
      </c>
      <c r="BV409" s="192">
        <v>88274</v>
      </c>
      <c r="BW409" s="192">
        <v>83944.38</v>
      </c>
      <c r="BX409" s="192">
        <v>105661.38</v>
      </c>
      <c r="BY409" s="192">
        <v>1298454.71</v>
      </c>
      <c r="BZ409" s="192">
        <v>82450.5</v>
      </c>
      <c r="CA409" s="192">
        <v>60696.45</v>
      </c>
      <c r="CB409" s="192">
        <v>50253.1</v>
      </c>
      <c r="CC409" s="201">
        <f t="shared" si="58"/>
        <v>23925099.469999999</v>
      </c>
    </row>
    <row r="410" spans="1:81" s="109" customFormat="1" ht="25.5" customHeight="1">
      <c r="A410" s="136" t="s">
        <v>1460</v>
      </c>
      <c r="B410" s="280" t="s">
        <v>55</v>
      </c>
      <c r="C410" s="281" t="s">
        <v>56</v>
      </c>
      <c r="D410" s="282">
        <v>53010</v>
      </c>
      <c r="E410" s="110" t="s">
        <v>1022</v>
      </c>
      <c r="F410" s="283" t="s">
        <v>1624</v>
      </c>
      <c r="G410" s="284" t="s">
        <v>1625</v>
      </c>
      <c r="H410" s="192">
        <v>0</v>
      </c>
      <c r="I410" s="192">
        <v>0</v>
      </c>
      <c r="J410" s="192">
        <v>0</v>
      </c>
      <c r="K410" s="192">
        <v>0</v>
      </c>
      <c r="L410" s="192">
        <v>0</v>
      </c>
      <c r="M410" s="192">
        <v>0</v>
      </c>
      <c r="N410" s="192">
        <v>0</v>
      </c>
      <c r="O410" s="192">
        <v>0</v>
      </c>
      <c r="P410" s="192">
        <v>0</v>
      </c>
      <c r="Q410" s="192">
        <v>0</v>
      </c>
      <c r="R410" s="192">
        <v>0</v>
      </c>
      <c r="S410" s="192">
        <v>0</v>
      </c>
      <c r="T410" s="192">
        <v>0</v>
      </c>
      <c r="U410" s="192">
        <v>0</v>
      </c>
      <c r="V410" s="192">
        <v>0</v>
      </c>
      <c r="W410" s="192">
        <v>0</v>
      </c>
      <c r="X410" s="192">
        <v>0</v>
      </c>
      <c r="Y410" s="192">
        <v>0</v>
      </c>
      <c r="Z410" s="192">
        <v>0</v>
      </c>
      <c r="AA410" s="192">
        <v>0</v>
      </c>
      <c r="AB410" s="192">
        <v>0</v>
      </c>
      <c r="AC410" s="192">
        <v>0</v>
      </c>
      <c r="AD410" s="192">
        <v>0</v>
      </c>
      <c r="AE410" s="192">
        <v>0</v>
      </c>
      <c r="AF410" s="192">
        <v>0</v>
      </c>
      <c r="AG410" s="192">
        <v>0</v>
      </c>
      <c r="AH410" s="192">
        <v>0</v>
      </c>
      <c r="AI410" s="192">
        <v>0</v>
      </c>
      <c r="AJ410" s="192">
        <v>0</v>
      </c>
      <c r="AK410" s="192">
        <v>0</v>
      </c>
      <c r="AL410" s="192">
        <v>0</v>
      </c>
      <c r="AM410" s="192">
        <v>0</v>
      </c>
      <c r="AN410" s="192">
        <v>0</v>
      </c>
      <c r="AO410" s="192">
        <v>0</v>
      </c>
      <c r="AP410" s="192">
        <v>0</v>
      </c>
      <c r="AQ410" s="192">
        <v>0</v>
      </c>
      <c r="AR410" s="192">
        <v>0</v>
      </c>
      <c r="AS410" s="192">
        <v>0</v>
      </c>
      <c r="AT410" s="192">
        <v>0</v>
      </c>
      <c r="AU410" s="192">
        <v>0</v>
      </c>
      <c r="AV410" s="192">
        <v>0</v>
      </c>
      <c r="AW410" s="192">
        <v>0</v>
      </c>
      <c r="AX410" s="192">
        <v>0</v>
      </c>
      <c r="AY410" s="192">
        <v>0</v>
      </c>
      <c r="AZ410" s="192">
        <v>0</v>
      </c>
      <c r="BA410" s="192">
        <v>0</v>
      </c>
      <c r="BB410" s="192">
        <v>0</v>
      </c>
      <c r="BC410" s="192">
        <v>0</v>
      </c>
      <c r="BD410" s="192">
        <v>0</v>
      </c>
      <c r="BE410" s="192">
        <v>0</v>
      </c>
      <c r="BF410" s="192">
        <v>0</v>
      </c>
      <c r="BG410" s="192">
        <v>0</v>
      </c>
      <c r="BH410" s="192">
        <v>0</v>
      </c>
      <c r="BI410" s="192">
        <v>0</v>
      </c>
      <c r="BJ410" s="192">
        <v>0</v>
      </c>
      <c r="BK410" s="192">
        <v>0</v>
      </c>
      <c r="BL410" s="192">
        <v>0</v>
      </c>
      <c r="BM410" s="192">
        <v>0</v>
      </c>
      <c r="BN410" s="192">
        <v>0</v>
      </c>
      <c r="BO410" s="192">
        <v>0</v>
      </c>
      <c r="BP410" s="192">
        <v>0</v>
      </c>
      <c r="BQ410" s="192">
        <v>0</v>
      </c>
      <c r="BR410" s="192">
        <v>0</v>
      </c>
      <c r="BS410" s="192">
        <v>0</v>
      </c>
      <c r="BT410" s="192">
        <v>0</v>
      </c>
      <c r="BU410" s="192">
        <v>0</v>
      </c>
      <c r="BV410" s="192">
        <v>0</v>
      </c>
      <c r="BW410" s="192">
        <v>0</v>
      </c>
      <c r="BX410" s="192">
        <v>0</v>
      </c>
      <c r="BY410" s="192">
        <v>0</v>
      </c>
      <c r="BZ410" s="192">
        <v>0</v>
      </c>
      <c r="CA410" s="192">
        <v>0</v>
      </c>
      <c r="CB410" s="192">
        <v>0</v>
      </c>
      <c r="CC410" s="201">
        <f t="shared" si="58"/>
        <v>0</v>
      </c>
    </row>
    <row r="411" spans="1:81" s="109" customFormat="1" ht="25.5" customHeight="1">
      <c r="A411" s="136" t="s">
        <v>1460</v>
      </c>
      <c r="B411" s="280" t="s">
        <v>55</v>
      </c>
      <c r="C411" s="281" t="s">
        <v>56</v>
      </c>
      <c r="D411" s="282">
        <v>53010</v>
      </c>
      <c r="E411" s="110" t="s">
        <v>1022</v>
      </c>
      <c r="F411" s="283" t="s">
        <v>1626</v>
      </c>
      <c r="G411" s="284" t="s">
        <v>1627</v>
      </c>
      <c r="H411" s="192">
        <v>0</v>
      </c>
      <c r="I411" s="171">
        <v>0</v>
      </c>
      <c r="J411" s="171">
        <v>0</v>
      </c>
      <c r="K411" s="171">
        <v>0</v>
      </c>
      <c r="L411" s="171">
        <v>0</v>
      </c>
      <c r="M411" s="171">
        <v>0</v>
      </c>
      <c r="N411" s="171">
        <v>0</v>
      </c>
      <c r="O411" s="171">
        <v>0</v>
      </c>
      <c r="P411" s="171">
        <v>0</v>
      </c>
      <c r="Q411" s="171">
        <v>0</v>
      </c>
      <c r="R411" s="171">
        <v>0</v>
      </c>
      <c r="S411" s="171">
        <v>0</v>
      </c>
      <c r="T411" s="171">
        <v>0</v>
      </c>
      <c r="U411" s="171">
        <v>0</v>
      </c>
      <c r="V411" s="171">
        <v>0</v>
      </c>
      <c r="W411" s="171">
        <v>0</v>
      </c>
      <c r="X411" s="171">
        <v>0</v>
      </c>
      <c r="Y411" s="171">
        <v>0</v>
      </c>
      <c r="Z411" s="171">
        <v>0</v>
      </c>
      <c r="AA411" s="171">
        <v>0</v>
      </c>
      <c r="AB411" s="171">
        <v>0</v>
      </c>
      <c r="AC411" s="171">
        <v>0</v>
      </c>
      <c r="AD411" s="171">
        <v>0</v>
      </c>
      <c r="AE411" s="171">
        <v>0</v>
      </c>
      <c r="AF411" s="171">
        <v>0</v>
      </c>
      <c r="AG411" s="171">
        <v>0</v>
      </c>
      <c r="AH411" s="171">
        <v>0</v>
      </c>
      <c r="AI411" s="171">
        <v>0</v>
      </c>
      <c r="AJ411" s="171">
        <v>0</v>
      </c>
      <c r="AK411" s="171">
        <v>0</v>
      </c>
      <c r="AL411" s="171">
        <v>0</v>
      </c>
      <c r="AM411" s="171">
        <v>0</v>
      </c>
      <c r="AN411" s="171">
        <v>0</v>
      </c>
      <c r="AO411" s="171">
        <v>0</v>
      </c>
      <c r="AP411" s="171">
        <v>0</v>
      </c>
      <c r="AQ411" s="171">
        <v>0</v>
      </c>
      <c r="AR411" s="171">
        <v>0</v>
      </c>
      <c r="AS411" s="171">
        <v>0</v>
      </c>
      <c r="AT411" s="171">
        <v>0</v>
      </c>
      <c r="AU411" s="171">
        <v>0</v>
      </c>
      <c r="AV411" s="171">
        <v>0</v>
      </c>
      <c r="AW411" s="171">
        <v>0</v>
      </c>
      <c r="AX411" s="171">
        <v>0</v>
      </c>
      <c r="AY411" s="171">
        <v>0</v>
      </c>
      <c r="AZ411" s="171">
        <v>0</v>
      </c>
      <c r="BA411" s="171">
        <v>0</v>
      </c>
      <c r="BB411" s="171">
        <v>0</v>
      </c>
      <c r="BC411" s="171">
        <v>0</v>
      </c>
      <c r="BD411" s="171">
        <v>0</v>
      </c>
      <c r="BE411" s="171">
        <v>0</v>
      </c>
      <c r="BF411" s="171">
        <v>0</v>
      </c>
      <c r="BG411" s="171">
        <v>0</v>
      </c>
      <c r="BH411" s="171">
        <v>0</v>
      </c>
      <c r="BI411" s="171">
        <v>0</v>
      </c>
      <c r="BJ411" s="171">
        <v>0</v>
      </c>
      <c r="BK411" s="171">
        <v>0</v>
      </c>
      <c r="BL411" s="171">
        <v>0</v>
      </c>
      <c r="BM411" s="171">
        <v>0</v>
      </c>
      <c r="BN411" s="171">
        <v>0</v>
      </c>
      <c r="BO411" s="171">
        <v>0</v>
      </c>
      <c r="BP411" s="171">
        <v>0</v>
      </c>
      <c r="BQ411" s="171">
        <v>0</v>
      </c>
      <c r="BR411" s="171">
        <v>0</v>
      </c>
      <c r="BS411" s="171">
        <v>0</v>
      </c>
      <c r="BT411" s="171">
        <v>0</v>
      </c>
      <c r="BU411" s="171">
        <v>0</v>
      </c>
      <c r="BV411" s="171">
        <v>0</v>
      </c>
      <c r="BW411" s="171">
        <v>0</v>
      </c>
      <c r="BX411" s="171">
        <v>0</v>
      </c>
      <c r="BY411" s="171">
        <v>0</v>
      </c>
      <c r="BZ411" s="171">
        <v>0</v>
      </c>
      <c r="CA411" s="171">
        <v>0</v>
      </c>
      <c r="CB411" s="171">
        <v>0</v>
      </c>
      <c r="CC411" s="201">
        <f t="shared" si="58"/>
        <v>0</v>
      </c>
    </row>
    <row r="412" spans="1:81" s="299" customFormat="1" ht="25.5" customHeight="1">
      <c r="A412" s="298"/>
      <c r="B412" s="521" t="s">
        <v>1044</v>
      </c>
      <c r="C412" s="522"/>
      <c r="D412" s="522"/>
      <c r="E412" s="522"/>
      <c r="F412" s="522"/>
      <c r="G412" s="523"/>
      <c r="H412" s="194">
        <f>SUM(H397:H411)</f>
        <v>0</v>
      </c>
      <c r="I412" s="194">
        <f t="shared" ref="I412:BT412" si="61">SUM(I397:I411)</f>
        <v>1415504.76</v>
      </c>
      <c r="J412" s="194">
        <f t="shared" si="61"/>
        <v>0</v>
      </c>
      <c r="K412" s="194">
        <f t="shared" si="61"/>
        <v>124250.5</v>
      </c>
      <c r="L412" s="194">
        <f t="shared" si="61"/>
        <v>72184.75</v>
      </c>
      <c r="M412" s="194">
        <f t="shared" si="61"/>
        <v>0</v>
      </c>
      <c r="N412" s="194">
        <f t="shared" si="61"/>
        <v>18245728.149999999</v>
      </c>
      <c r="O412" s="194">
        <f t="shared" si="61"/>
        <v>1400859.56</v>
      </c>
      <c r="P412" s="194">
        <f t="shared" si="61"/>
        <v>295716.95</v>
      </c>
      <c r="Q412" s="194">
        <f t="shared" si="61"/>
        <v>0</v>
      </c>
      <c r="R412" s="194">
        <f t="shared" si="61"/>
        <v>212287.95</v>
      </c>
      <c r="S412" s="194">
        <f t="shared" si="61"/>
        <v>568882</v>
      </c>
      <c r="T412" s="194">
        <f t="shared" si="61"/>
        <v>0</v>
      </c>
      <c r="U412" s="194">
        <f t="shared" si="61"/>
        <v>0</v>
      </c>
      <c r="V412" s="194">
        <f t="shared" si="61"/>
        <v>56889.799999999996</v>
      </c>
      <c r="W412" s="194">
        <f t="shared" si="61"/>
        <v>48918.58</v>
      </c>
      <c r="X412" s="194">
        <f t="shared" si="61"/>
        <v>481330.8</v>
      </c>
      <c r="Y412" s="194">
        <f t="shared" si="61"/>
        <v>261766.8</v>
      </c>
      <c r="Z412" s="194">
        <f t="shared" si="61"/>
        <v>0</v>
      </c>
      <c r="AA412" s="194">
        <f t="shared" si="61"/>
        <v>0</v>
      </c>
      <c r="AB412" s="194">
        <f t="shared" si="61"/>
        <v>64799.460000000006</v>
      </c>
      <c r="AC412" s="194">
        <f t="shared" si="61"/>
        <v>7360875.0399999991</v>
      </c>
      <c r="AD412" s="194">
        <f t="shared" si="61"/>
        <v>551222.30000000005</v>
      </c>
      <c r="AE412" s="194">
        <f t="shared" si="61"/>
        <v>434552.80000000005</v>
      </c>
      <c r="AF412" s="194">
        <f t="shared" si="61"/>
        <v>484637.77</v>
      </c>
      <c r="AG412" s="194">
        <f t="shared" si="61"/>
        <v>172127.65</v>
      </c>
      <c r="AH412" s="194">
        <f t="shared" si="61"/>
        <v>165552.70000000001</v>
      </c>
      <c r="AI412" s="194">
        <f t="shared" si="61"/>
        <v>31238911</v>
      </c>
      <c r="AJ412" s="194">
        <f t="shared" si="61"/>
        <v>587415.86</v>
      </c>
      <c r="AK412" s="194">
        <f t="shared" si="61"/>
        <v>119794.04999999999</v>
      </c>
      <c r="AL412" s="194">
        <f t="shared" si="61"/>
        <v>29257.15</v>
      </c>
      <c r="AM412" s="194">
        <f t="shared" si="61"/>
        <v>62829.2</v>
      </c>
      <c r="AN412" s="194">
        <f t="shared" si="61"/>
        <v>107758.5</v>
      </c>
      <c r="AO412" s="194">
        <f t="shared" si="61"/>
        <v>119557.5</v>
      </c>
      <c r="AP412" s="194">
        <f t="shared" si="61"/>
        <v>10314.15</v>
      </c>
      <c r="AQ412" s="194">
        <f t="shared" si="61"/>
        <v>426661.15</v>
      </c>
      <c r="AR412" s="194">
        <f t="shared" si="61"/>
        <v>165392.15</v>
      </c>
      <c r="AS412" s="194">
        <f t="shared" si="61"/>
        <v>38721.54</v>
      </c>
      <c r="AT412" s="194">
        <f t="shared" si="61"/>
        <v>186561</v>
      </c>
      <c r="AU412" s="194">
        <f t="shared" si="61"/>
        <v>5861054.0099999998</v>
      </c>
      <c r="AV412" s="194">
        <f t="shared" si="61"/>
        <v>160803.65</v>
      </c>
      <c r="AW412" s="194">
        <f t="shared" si="61"/>
        <v>189943.95</v>
      </c>
      <c r="AX412" s="194">
        <f t="shared" si="61"/>
        <v>563285.87</v>
      </c>
      <c r="AY412" s="194">
        <f t="shared" si="61"/>
        <v>50308.31</v>
      </c>
      <c r="AZ412" s="194">
        <f t="shared" si="61"/>
        <v>0</v>
      </c>
      <c r="BA412" s="194">
        <f t="shared" si="61"/>
        <v>364752.5</v>
      </c>
      <c r="BB412" s="194">
        <f t="shared" si="61"/>
        <v>2371575.25</v>
      </c>
      <c r="BC412" s="194">
        <f t="shared" si="61"/>
        <v>0</v>
      </c>
      <c r="BD412" s="194">
        <f t="shared" si="61"/>
        <v>328783.37</v>
      </c>
      <c r="BE412" s="194">
        <f t="shared" si="61"/>
        <v>595572.9</v>
      </c>
      <c r="BF412" s="194">
        <f t="shared" si="61"/>
        <v>0</v>
      </c>
      <c r="BG412" s="194">
        <f t="shared" si="61"/>
        <v>249433.43</v>
      </c>
      <c r="BH412" s="194">
        <f t="shared" si="61"/>
        <v>1135017.25</v>
      </c>
      <c r="BI412" s="194">
        <f t="shared" si="61"/>
        <v>1152910.2</v>
      </c>
      <c r="BJ412" s="194">
        <f t="shared" si="61"/>
        <v>0</v>
      </c>
      <c r="BK412" s="194">
        <f t="shared" si="61"/>
        <v>42205.649999999994</v>
      </c>
      <c r="BL412" s="194">
        <f t="shared" si="61"/>
        <v>26168.7</v>
      </c>
      <c r="BM412" s="194">
        <f t="shared" si="61"/>
        <v>7067422.1299999999</v>
      </c>
      <c r="BN412" s="194">
        <f t="shared" si="61"/>
        <v>2287615.37</v>
      </c>
      <c r="BO412" s="194">
        <f t="shared" si="61"/>
        <v>231842.75</v>
      </c>
      <c r="BP412" s="194">
        <f t="shared" si="61"/>
        <v>133660.25</v>
      </c>
      <c r="BQ412" s="194">
        <f t="shared" si="61"/>
        <v>117559.1</v>
      </c>
      <c r="BR412" s="194">
        <f t="shared" si="61"/>
        <v>216547.75</v>
      </c>
      <c r="BS412" s="194">
        <f t="shared" si="61"/>
        <v>0</v>
      </c>
      <c r="BT412" s="194">
        <f t="shared" si="61"/>
        <v>3690198.95</v>
      </c>
      <c r="BU412" s="194">
        <f t="shared" ref="BU412:CB412" si="62">SUM(BU397:BU411)</f>
        <v>119706.70000000001</v>
      </c>
      <c r="BV412" s="194">
        <f t="shared" si="62"/>
        <v>181259.05</v>
      </c>
      <c r="BW412" s="194">
        <f t="shared" si="62"/>
        <v>164551.64000000001</v>
      </c>
      <c r="BX412" s="194">
        <f t="shared" si="62"/>
        <v>349287.44</v>
      </c>
      <c r="BY412" s="194">
        <f t="shared" si="62"/>
        <v>2292198.77</v>
      </c>
      <c r="BZ412" s="194">
        <f t="shared" si="62"/>
        <v>259302.19</v>
      </c>
      <c r="CA412" s="194">
        <f t="shared" si="62"/>
        <v>339787.45</v>
      </c>
      <c r="CB412" s="194">
        <f t="shared" si="62"/>
        <v>184038.74000000002</v>
      </c>
      <c r="CC412" s="194">
        <f>SUM(CC397:CC411)</f>
        <v>96238054.890000001</v>
      </c>
    </row>
    <row r="413" spans="1:81" s="109" customFormat="1" ht="25.5" customHeight="1">
      <c r="A413" s="136" t="s">
        <v>1460</v>
      </c>
      <c r="B413" s="280" t="s">
        <v>57</v>
      </c>
      <c r="C413" s="281" t="s">
        <v>58</v>
      </c>
      <c r="D413" s="282">
        <v>52100</v>
      </c>
      <c r="E413" s="110" t="s">
        <v>1045</v>
      </c>
      <c r="F413" s="283" t="s">
        <v>877</v>
      </c>
      <c r="G413" s="284" t="s">
        <v>878</v>
      </c>
      <c r="H413" s="192">
        <v>0</v>
      </c>
      <c r="I413" s="171">
        <v>0</v>
      </c>
      <c r="J413" s="171">
        <v>235.39</v>
      </c>
      <c r="K413" s="171">
        <v>0</v>
      </c>
      <c r="L413" s="171">
        <v>0</v>
      </c>
      <c r="M413" s="171">
        <v>0</v>
      </c>
      <c r="N413" s="171">
        <v>800</v>
      </c>
      <c r="O413" s="171">
        <v>0</v>
      </c>
      <c r="P413" s="171">
        <v>0</v>
      </c>
      <c r="Q413" s="171">
        <v>0</v>
      </c>
      <c r="R413" s="171">
        <v>0</v>
      </c>
      <c r="S413" s="171">
        <v>0</v>
      </c>
      <c r="T413" s="171">
        <v>44000</v>
      </c>
      <c r="U413" s="171">
        <v>0</v>
      </c>
      <c r="V413" s="171">
        <v>0</v>
      </c>
      <c r="W413" s="171">
        <v>0</v>
      </c>
      <c r="X413" s="171">
        <v>0</v>
      </c>
      <c r="Y413" s="171">
        <v>0</v>
      </c>
      <c r="Z413" s="171">
        <v>55275</v>
      </c>
      <c r="AA413" s="171">
        <v>0</v>
      </c>
      <c r="AB413" s="171">
        <v>0</v>
      </c>
      <c r="AC413" s="171">
        <v>0</v>
      </c>
      <c r="AD413" s="171">
        <v>0</v>
      </c>
      <c r="AE413" s="171">
        <v>0</v>
      </c>
      <c r="AF413" s="171">
        <v>0</v>
      </c>
      <c r="AG413" s="171">
        <v>0</v>
      </c>
      <c r="AH413" s="171">
        <v>0</v>
      </c>
      <c r="AI413" s="171">
        <v>0</v>
      </c>
      <c r="AJ413" s="171">
        <v>0</v>
      </c>
      <c r="AK413" s="171">
        <v>0</v>
      </c>
      <c r="AL413" s="171">
        <v>0</v>
      </c>
      <c r="AM413" s="171">
        <v>0</v>
      </c>
      <c r="AN413" s="171">
        <v>0</v>
      </c>
      <c r="AO413" s="171">
        <v>346.1</v>
      </c>
      <c r="AP413" s="171">
        <v>0</v>
      </c>
      <c r="AQ413" s="171">
        <v>0</v>
      </c>
      <c r="AR413" s="171">
        <v>0</v>
      </c>
      <c r="AS413" s="171">
        <v>0</v>
      </c>
      <c r="AT413" s="171">
        <v>0</v>
      </c>
      <c r="AU413" s="171">
        <v>0</v>
      </c>
      <c r="AV413" s="171">
        <v>0</v>
      </c>
      <c r="AW413" s="171">
        <v>0</v>
      </c>
      <c r="AX413" s="171">
        <v>0</v>
      </c>
      <c r="AY413" s="171">
        <v>0</v>
      </c>
      <c r="AZ413" s="171">
        <v>0</v>
      </c>
      <c r="BA413" s="171">
        <v>0</v>
      </c>
      <c r="BB413" s="171">
        <v>0</v>
      </c>
      <c r="BC413" s="171">
        <v>0</v>
      </c>
      <c r="BD413" s="171">
        <v>1600</v>
      </c>
      <c r="BE413" s="171">
        <v>0</v>
      </c>
      <c r="BF413" s="171">
        <v>0</v>
      </c>
      <c r="BG413" s="171">
        <v>0</v>
      </c>
      <c r="BH413" s="171">
        <v>0</v>
      </c>
      <c r="BI413" s="171">
        <v>0</v>
      </c>
      <c r="BJ413" s="171">
        <v>0</v>
      </c>
      <c r="BK413" s="171">
        <v>0</v>
      </c>
      <c r="BL413" s="171">
        <v>0</v>
      </c>
      <c r="BM413" s="171">
        <v>0</v>
      </c>
      <c r="BN413" s="171">
        <v>0</v>
      </c>
      <c r="BO413" s="171">
        <v>13543.15</v>
      </c>
      <c r="BP413" s="171">
        <v>0</v>
      </c>
      <c r="BQ413" s="171">
        <v>0</v>
      </c>
      <c r="BR413" s="171">
        <v>0</v>
      </c>
      <c r="BS413" s="171">
        <v>0</v>
      </c>
      <c r="BT413" s="171">
        <v>0</v>
      </c>
      <c r="BU413" s="171">
        <v>0</v>
      </c>
      <c r="BV413" s="171">
        <v>0</v>
      </c>
      <c r="BW413" s="171">
        <v>0</v>
      </c>
      <c r="BX413" s="171">
        <v>0</v>
      </c>
      <c r="BY413" s="171">
        <v>0</v>
      </c>
      <c r="BZ413" s="171">
        <v>0</v>
      </c>
      <c r="CA413" s="171">
        <v>0</v>
      </c>
      <c r="CB413" s="171">
        <v>0</v>
      </c>
      <c r="CC413" s="201">
        <f t="shared" si="58"/>
        <v>115799.64</v>
      </c>
    </row>
    <row r="414" spans="1:81" s="109" customFormat="1" ht="25.5" customHeight="1">
      <c r="A414" s="136" t="s">
        <v>1461</v>
      </c>
      <c r="B414" s="280" t="s">
        <v>57</v>
      </c>
      <c r="C414" s="281" t="s">
        <v>58</v>
      </c>
      <c r="D414" s="282">
        <v>51140</v>
      </c>
      <c r="E414" s="291" t="s">
        <v>1047</v>
      </c>
      <c r="F414" s="283" t="s">
        <v>1046</v>
      </c>
      <c r="G414" s="284" t="s">
        <v>1434</v>
      </c>
      <c r="H414" s="192">
        <v>0</v>
      </c>
      <c r="I414" s="171">
        <v>38295.68</v>
      </c>
      <c r="J414" s="171">
        <v>0</v>
      </c>
      <c r="K414" s="171">
        <v>5750</v>
      </c>
      <c r="L414" s="171">
        <v>2850</v>
      </c>
      <c r="M414" s="171">
        <v>0</v>
      </c>
      <c r="N414" s="171">
        <v>0</v>
      </c>
      <c r="O414" s="171">
        <v>0</v>
      </c>
      <c r="P414" s="171">
        <v>0</v>
      </c>
      <c r="Q414" s="171">
        <v>0</v>
      </c>
      <c r="R414" s="171">
        <v>0</v>
      </c>
      <c r="S414" s="171">
        <v>34000</v>
      </c>
      <c r="T414" s="171">
        <v>0</v>
      </c>
      <c r="U414" s="171">
        <v>7490</v>
      </c>
      <c r="V414" s="171">
        <v>0</v>
      </c>
      <c r="W414" s="171">
        <v>51000</v>
      </c>
      <c r="X414" s="171">
        <v>0</v>
      </c>
      <c r="Y414" s="171">
        <v>0</v>
      </c>
      <c r="Z414" s="171">
        <v>0</v>
      </c>
      <c r="AA414" s="171">
        <v>0</v>
      </c>
      <c r="AB414" s="171">
        <v>0</v>
      </c>
      <c r="AC414" s="171">
        <v>0</v>
      </c>
      <c r="AD414" s="171">
        <v>11250</v>
      </c>
      <c r="AE414" s="171">
        <v>0</v>
      </c>
      <c r="AF414" s="171">
        <v>71141</v>
      </c>
      <c r="AG414" s="171">
        <v>17100</v>
      </c>
      <c r="AH414" s="171">
        <v>0</v>
      </c>
      <c r="AI414" s="171">
        <v>0</v>
      </c>
      <c r="AJ414" s="171">
        <v>0</v>
      </c>
      <c r="AK414" s="171">
        <v>0</v>
      </c>
      <c r="AL414" s="171">
        <v>9800</v>
      </c>
      <c r="AM414" s="171">
        <v>0</v>
      </c>
      <c r="AN414" s="171">
        <v>5000</v>
      </c>
      <c r="AO414" s="171">
        <v>0</v>
      </c>
      <c r="AP414" s="171">
        <v>0</v>
      </c>
      <c r="AQ414" s="171">
        <v>0</v>
      </c>
      <c r="AR414" s="171">
        <v>0</v>
      </c>
      <c r="AS414" s="171">
        <v>0</v>
      </c>
      <c r="AT414" s="171">
        <v>14800</v>
      </c>
      <c r="AU414" s="171">
        <v>530725.5</v>
      </c>
      <c r="AV414" s="171">
        <v>0</v>
      </c>
      <c r="AW414" s="171">
        <v>0</v>
      </c>
      <c r="AX414" s="171">
        <v>0</v>
      </c>
      <c r="AY414" s="171">
        <v>1400</v>
      </c>
      <c r="AZ414" s="171">
        <v>0</v>
      </c>
      <c r="BA414" s="171">
        <v>1320</v>
      </c>
      <c r="BB414" s="171">
        <v>97145</v>
      </c>
      <c r="BC414" s="171">
        <v>0</v>
      </c>
      <c r="BD414" s="171">
        <v>0</v>
      </c>
      <c r="BE414" s="171">
        <v>12180</v>
      </c>
      <c r="BF414" s="171">
        <v>1890</v>
      </c>
      <c r="BG414" s="171">
        <v>0</v>
      </c>
      <c r="BH414" s="171">
        <v>135940</v>
      </c>
      <c r="BI414" s="171">
        <v>0</v>
      </c>
      <c r="BJ414" s="171">
        <v>24760</v>
      </c>
      <c r="BK414" s="171">
        <v>0</v>
      </c>
      <c r="BL414" s="171">
        <v>0</v>
      </c>
      <c r="BM414" s="171">
        <v>0</v>
      </c>
      <c r="BN414" s="171">
        <v>219892</v>
      </c>
      <c r="BO414" s="171">
        <v>0</v>
      </c>
      <c r="BP414" s="171">
        <v>355875</v>
      </c>
      <c r="BQ414" s="171">
        <v>739062.5</v>
      </c>
      <c r="BR414" s="171">
        <v>25730</v>
      </c>
      <c r="BS414" s="171">
        <v>45000</v>
      </c>
      <c r="BT414" s="171">
        <v>96722.6</v>
      </c>
      <c r="BU414" s="171">
        <v>77070</v>
      </c>
      <c r="BV414" s="171">
        <v>0</v>
      </c>
      <c r="BW414" s="171">
        <v>0</v>
      </c>
      <c r="BX414" s="171">
        <v>214328</v>
      </c>
      <c r="BY414" s="171">
        <v>28408.5</v>
      </c>
      <c r="BZ414" s="171">
        <v>0</v>
      </c>
      <c r="CA414" s="171">
        <v>26300</v>
      </c>
      <c r="CB414" s="171">
        <v>94900</v>
      </c>
      <c r="CC414" s="201">
        <f t="shared" si="58"/>
        <v>2997125.78</v>
      </c>
    </row>
    <row r="415" spans="1:81" s="109" customFormat="1" ht="25.5" customHeight="1">
      <c r="A415" s="136" t="s">
        <v>1461</v>
      </c>
      <c r="B415" s="280" t="s">
        <v>57</v>
      </c>
      <c r="C415" s="281" t="s">
        <v>58</v>
      </c>
      <c r="D415" s="282">
        <v>53040</v>
      </c>
      <c r="E415" s="291" t="s">
        <v>1049</v>
      </c>
      <c r="F415" s="283" t="s">
        <v>1048</v>
      </c>
      <c r="G415" s="284" t="s">
        <v>1628</v>
      </c>
      <c r="H415" s="192">
        <v>0</v>
      </c>
      <c r="I415" s="171">
        <v>0</v>
      </c>
      <c r="J415" s="171">
        <v>0</v>
      </c>
      <c r="K415" s="171">
        <v>0</v>
      </c>
      <c r="L415" s="171">
        <v>0</v>
      </c>
      <c r="M415" s="171">
        <v>0</v>
      </c>
      <c r="N415" s="171">
        <v>0</v>
      </c>
      <c r="O415" s="171">
        <v>0</v>
      </c>
      <c r="P415" s="171">
        <v>0</v>
      </c>
      <c r="Q415" s="171">
        <v>137940</v>
      </c>
      <c r="R415" s="171">
        <v>0</v>
      </c>
      <c r="S415" s="171">
        <v>0</v>
      </c>
      <c r="T415" s="171">
        <v>0</v>
      </c>
      <c r="U415" s="171">
        <v>0</v>
      </c>
      <c r="V415" s="171">
        <v>0</v>
      </c>
      <c r="W415" s="171">
        <v>0</v>
      </c>
      <c r="X415" s="171">
        <v>0</v>
      </c>
      <c r="Y415" s="171">
        <v>218001.8</v>
      </c>
      <c r="Z415" s="171">
        <v>0</v>
      </c>
      <c r="AA415" s="171">
        <v>7500</v>
      </c>
      <c r="AB415" s="171">
        <v>0</v>
      </c>
      <c r="AC415" s="171">
        <v>98060</v>
      </c>
      <c r="AD415" s="171">
        <v>0</v>
      </c>
      <c r="AE415" s="171">
        <v>0</v>
      </c>
      <c r="AF415" s="171">
        <v>0</v>
      </c>
      <c r="AG415" s="171">
        <v>109044.36</v>
      </c>
      <c r="AH415" s="171">
        <v>0</v>
      </c>
      <c r="AI415" s="171">
        <v>0</v>
      </c>
      <c r="AJ415" s="171">
        <v>0</v>
      </c>
      <c r="AK415" s="171">
        <v>0</v>
      </c>
      <c r="AL415" s="171">
        <v>0</v>
      </c>
      <c r="AM415" s="171">
        <v>214823.34</v>
      </c>
      <c r="AN415" s="171">
        <v>17500</v>
      </c>
      <c r="AO415" s="171">
        <v>0</v>
      </c>
      <c r="AP415" s="171">
        <v>77145</v>
      </c>
      <c r="AQ415" s="171">
        <v>25400</v>
      </c>
      <c r="AR415" s="171">
        <v>0</v>
      </c>
      <c r="AS415" s="171">
        <v>71000</v>
      </c>
      <c r="AT415" s="171">
        <v>72000</v>
      </c>
      <c r="AU415" s="171">
        <v>0</v>
      </c>
      <c r="AV415" s="171">
        <v>0</v>
      </c>
      <c r="AW415" s="171">
        <v>38036</v>
      </c>
      <c r="AX415" s="171">
        <v>138600</v>
      </c>
      <c r="AY415" s="171">
        <v>0</v>
      </c>
      <c r="AZ415" s="171">
        <v>0</v>
      </c>
      <c r="BA415" s="171">
        <v>0</v>
      </c>
      <c r="BB415" s="171">
        <v>0</v>
      </c>
      <c r="BC415" s="171">
        <v>0</v>
      </c>
      <c r="BD415" s="171">
        <v>0</v>
      </c>
      <c r="BE415" s="171">
        <v>0</v>
      </c>
      <c r="BF415" s="171">
        <v>0</v>
      </c>
      <c r="BG415" s="171">
        <v>398.48</v>
      </c>
      <c r="BH415" s="171">
        <v>0</v>
      </c>
      <c r="BI415" s="171">
        <v>58200</v>
      </c>
      <c r="BJ415" s="171">
        <v>46250</v>
      </c>
      <c r="BK415" s="171">
        <v>0</v>
      </c>
      <c r="BL415" s="171">
        <v>0</v>
      </c>
      <c r="BM415" s="171">
        <v>0</v>
      </c>
      <c r="BN415" s="171">
        <v>13000</v>
      </c>
      <c r="BO415" s="171">
        <v>8400</v>
      </c>
      <c r="BP415" s="171">
        <v>23800</v>
      </c>
      <c r="BQ415" s="171">
        <v>29740</v>
      </c>
      <c r="BR415" s="171">
        <v>7940</v>
      </c>
      <c r="BS415" s="171">
        <v>60250</v>
      </c>
      <c r="BT415" s="171">
        <v>0</v>
      </c>
      <c r="BU415" s="171">
        <v>0</v>
      </c>
      <c r="BV415" s="171">
        <v>3000</v>
      </c>
      <c r="BW415" s="171">
        <v>20800</v>
      </c>
      <c r="BX415" s="171">
        <v>0</v>
      </c>
      <c r="BY415" s="171">
        <v>0</v>
      </c>
      <c r="BZ415" s="171">
        <v>0</v>
      </c>
      <c r="CA415" s="171">
        <v>13775</v>
      </c>
      <c r="CB415" s="171">
        <v>0</v>
      </c>
      <c r="CC415" s="201">
        <f t="shared" si="58"/>
        <v>1510603.98</v>
      </c>
    </row>
    <row r="416" spans="1:81" s="109" customFormat="1" ht="25.5" customHeight="1">
      <c r="A416" s="136" t="s">
        <v>1461</v>
      </c>
      <c r="B416" s="280" t="s">
        <v>57</v>
      </c>
      <c r="C416" s="281" t="s">
        <v>58</v>
      </c>
      <c r="D416" s="282">
        <v>53040</v>
      </c>
      <c r="E416" s="291" t="s">
        <v>1049</v>
      </c>
      <c r="F416" s="283" t="s">
        <v>1435</v>
      </c>
      <c r="G416" s="284" t="s">
        <v>1629</v>
      </c>
      <c r="H416" s="192">
        <v>1685199</v>
      </c>
      <c r="I416" s="171">
        <v>1306094.46</v>
      </c>
      <c r="J416" s="171">
        <v>59851</v>
      </c>
      <c r="K416" s="171">
        <v>8650</v>
      </c>
      <c r="L416" s="171">
        <v>19600</v>
      </c>
      <c r="M416" s="171">
        <v>40000</v>
      </c>
      <c r="N416" s="171">
        <v>656168</v>
      </c>
      <c r="O416" s="171">
        <v>13400</v>
      </c>
      <c r="P416" s="171">
        <v>18475</v>
      </c>
      <c r="Q416" s="171">
        <v>160640</v>
      </c>
      <c r="R416" s="171">
        <v>157192</v>
      </c>
      <c r="S416" s="171">
        <v>0</v>
      </c>
      <c r="T416" s="171">
        <v>138660</v>
      </c>
      <c r="U416" s="171">
        <v>114459</v>
      </c>
      <c r="V416" s="171">
        <v>19385</v>
      </c>
      <c r="W416" s="171">
        <v>33790</v>
      </c>
      <c r="X416" s="171">
        <v>65513</v>
      </c>
      <c r="Y416" s="171">
        <v>26075</v>
      </c>
      <c r="Z416" s="171">
        <v>4400787.43</v>
      </c>
      <c r="AA416" s="171">
        <v>225640.1</v>
      </c>
      <c r="AB416" s="171">
        <v>88745</v>
      </c>
      <c r="AC416" s="171">
        <v>316129</v>
      </c>
      <c r="AD416" s="171">
        <v>88492.160000000003</v>
      </c>
      <c r="AE416" s="171">
        <v>1193069.3</v>
      </c>
      <c r="AF416" s="171">
        <v>102290</v>
      </c>
      <c r="AG416" s="171">
        <v>111571</v>
      </c>
      <c r="AH416" s="171">
        <v>0</v>
      </c>
      <c r="AI416" s="171">
        <v>84661.5</v>
      </c>
      <c r="AJ416" s="171">
        <v>0</v>
      </c>
      <c r="AK416" s="171">
        <v>222418</v>
      </c>
      <c r="AL416" s="171">
        <v>48835</v>
      </c>
      <c r="AM416" s="171">
        <v>60000</v>
      </c>
      <c r="AN416" s="171">
        <v>0</v>
      </c>
      <c r="AO416" s="171">
        <v>0</v>
      </c>
      <c r="AP416" s="171">
        <v>161025</v>
      </c>
      <c r="AQ416" s="171">
        <v>25500</v>
      </c>
      <c r="AR416" s="171">
        <v>39497</v>
      </c>
      <c r="AS416" s="171">
        <v>246471</v>
      </c>
      <c r="AT416" s="171">
        <v>0</v>
      </c>
      <c r="AU416" s="171">
        <v>728189</v>
      </c>
      <c r="AV416" s="171">
        <v>24600</v>
      </c>
      <c r="AW416" s="171">
        <v>93362</v>
      </c>
      <c r="AX416" s="171">
        <v>242136</v>
      </c>
      <c r="AY416" s="171">
        <v>13170</v>
      </c>
      <c r="AZ416" s="171">
        <v>550</v>
      </c>
      <c r="BA416" s="171">
        <v>20180</v>
      </c>
      <c r="BB416" s="171">
        <v>632912</v>
      </c>
      <c r="BC416" s="171">
        <v>52146</v>
      </c>
      <c r="BD416" s="171">
        <v>540495</v>
      </c>
      <c r="BE416" s="171">
        <v>286000</v>
      </c>
      <c r="BF416" s="171">
        <v>58600</v>
      </c>
      <c r="BG416" s="171">
        <v>487223.05</v>
      </c>
      <c r="BH416" s="171">
        <v>4680</v>
      </c>
      <c r="BI416" s="171">
        <v>306975</v>
      </c>
      <c r="BJ416" s="171">
        <v>36000</v>
      </c>
      <c r="BK416" s="171">
        <v>118510</v>
      </c>
      <c r="BL416" s="171">
        <v>102206.6</v>
      </c>
      <c r="BM416" s="171">
        <v>1101220.5</v>
      </c>
      <c r="BN416" s="171">
        <v>0</v>
      </c>
      <c r="BO416" s="171">
        <v>11156.2</v>
      </c>
      <c r="BP416" s="171">
        <v>0</v>
      </c>
      <c r="BQ416" s="171">
        <v>0</v>
      </c>
      <c r="BR416" s="171">
        <v>154466.17000000001</v>
      </c>
      <c r="BS416" s="171">
        <v>0</v>
      </c>
      <c r="BT416" s="171">
        <v>1154654.5</v>
      </c>
      <c r="BU416" s="171">
        <v>0</v>
      </c>
      <c r="BV416" s="171">
        <v>71633.600000000006</v>
      </c>
      <c r="BW416" s="171">
        <v>524876</v>
      </c>
      <c r="BX416" s="171">
        <v>333188</v>
      </c>
      <c r="BY416" s="171">
        <v>36040</v>
      </c>
      <c r="BZ416" s="171">
        <v>472190</v>
      </c>
      <c r="CA416" s="171">
        <v>192170</v>
      </c>
      <c r="CB416" s="171">
        <v>270135</v>
      </c>
      <c r="CC416" s="201">
        <f t="shared" si="58"/>
        <v>20007947.570000004</v>
      </c>
    </row>
    <row r="417" spans="1:81" s="109" customFormat="1" ht="25.5" customHeight="1">
      <c r="A417" s="136" t="s">
        <v>1460</v>
      </c>
      <c r="B417" s="280" t="s">
        <v>57</v>
      </c>
      <c r="C417" s="281" t="s">
        <v>58</v>
      </c>
      <c r="D417" s="282"/>
      <c r="E417" s="110"/>
      <c r="F417" s="283" t="s">
        <v>1050</v>
      </c>
      <c r="G417" s="284" t="s">
        <v>1514</v>
      </c>
      <c r="H417" s="192">
        <v>6788665.2000000002</v>
      </c>
      <c r="I417" s="171">
        <v>570015.75</v>
      </c>
      <c r="J417" s="171">
        <v>6935351.0999999996</v>
      </c>
      <c r="K417" s="171">
        <v>4930705.75</v>
      </c>
      <c r="L417" s="171">
        <v>2600478.64</v>
      </c>
      <c r="M417" s="171">
        <v>3885868</v>
      </c>
      <c r="N417" s="171">
        <v>390186.5</v>
      </c>
      <c r="O417" s="171">
        <v>5385780.7999999998</v>
      </c>
      <c r="P417" s="171">
        <v>0</v>
      </c>
      <c r="Q417" s="171">
        <v>5850607.4699999997</v>
      </c>
      <c r="R417" s="171">
        <v>1836679</v>
      </c>
      <c r="S417" s="171">
        <v>7107656.5999999996</v>
      </c>
      <c r="T417" s="171">
        <v>7968997.75</v>
      </c>
      <c r="U417" s="171">
        <v>2324467</v>
      </c>
      <c r="V417" s="171">
        <v>42195.25</v>
      </c>
      <c r="W417" s="171">
        <v>3122036.95</v>
      </c>
      <c r="X417" s="171">
        <v>3875341.85</v>
      </c>
      <c r="Y417" s="171">
        <v>1251249.5</v>
      </c>
      <c r="Z417" s="171">
        <v>257263.25</v>
      </c>
      <c r="AA417" s="171">
        <v>1590262.5</v>
      </c>
      <c r="AB417" s="171">
        <v>2978682</v>
      </c>
      <c r="AC417" s="171">
        <v>3295565.66</v>
      </c>
      <c r="AD417" s="171">
        <v>3128691.59</v>
      </c>
      <c r="AE417" s="171">
        <v>4510729.1500000004</v>
      </c>
      <c r="AF417" s="171">
        <v>1353100.25</v>
      </c>
      <c r="AG417" s="171">
        <v>0</v>
      </c>
      <c r="AH417" s="171">
        <v>2089258.7</v>
      </c>
      <c r="AI417" s="171">
        <v>506460.5</v>
      </c>
      <c r="AJ417" s="171">
        <v>12269575</v>
      </c>
      <c r="AK417" s="171">
        <v>8934314</v>
      </c>
      <c r="AL417" s="171">
        <v>4968334</v>
      </c>
      <c r="AM417" s="171">
        <v>6259759</v>
      </c>
      <c r="AN417" s="171">
        <v>7487545.25</v>
      </c>
      <c r="AO417" s="171">
        <v>8027813</v>
      </c>
      <c r="AP417" s="171">
        <v>7285137</v>
      </c>
      <c r="AQ417" s="171">
        <v>9651057.25</v>
      </c>
      <c r="AR417" s="171">
        <v>8712287</v>
      </c>
      <c r="AS417" s="171">
        <v>7759550</v>
      </c>
      <c r="AT417" s="171">
        <v>7214449</v>
      </c>
      <c r="AU417" s="171">
        <v>2758989.15</v>
      </c>
      <c r="AV417" s="171">
        <v>3155181.04</v>
      </c>
      <c r="AW417" s="171">
        <v>7718166.2999999998</v>
      </c>
      <c r="AX417" s="171">
        <v>4620698.29</v>
      </c>
      <c r="AY417" s="171">
        <v>3775411.64</v>
      </c>
      <c r="AZ417" s="171">
        <v>324807.75</v>
      </c>
      <c r="BA417" s="171">
        <v>1012807.75</v>
      </c>
      <c r="BB417" s="171">
        <v>1712225.75</v>
      </c>
      <c r="BC417" s="171">
        <v>1678519.79</v>
      </c>
      <c r="BD417" s="171">
        <v>3107127.5</v>
      </c>
      <c r="BE417" s="171">
        <v>4968935.25</v>
      </c>
      <c r="BF417" s="171">
        <v>3983745</v>
      </c>
      <c r="BG417" s="171">
        <v>217726.25</v>
      </c>
      <c r="BH417" s="171">
        <v>4434500.83</v>
      </c>
      <c r="BI417" s="171">
        <v>3201805.5</v>
      </c>
      <c r="BJ417" s="171">
        <v>654886.25</v>
      </c>
      <c r="BK417" s="171">
        <v>1220775</v>
      </c>
      <c r="BL417" s="171">
        <v>1250238</v>
      </c>
      <c r="BM417" s="171">
        <v>55975</v>
      </c>
      <c r="BN417" s="171">
        <v>4747359.5</v>
      </c>
      <c r="BO417" s="171">
        <v>2798867.25</v>
      </c>
      <c r="BP417" s="171">
        <v>2916576.95</v>
      </c>
      <c r="BQ417" s="171">
        <v>6373076.2999999998</v>
      </c>
      <c r="BR417" s="171">
        <v>3941018.7</v>
      </c>
      <c r="BS417" s="171">
        <v>2202336.5</v>
      </c>
      <c r="BT417" s="171">
        <v>1104026.5</v>
      </c>
      <c r="BU417" s="171">
        <v>1963898.25</v>
      </c>
      <c r="BV417" s="171">
        <v>3847337.5</v>
      </c>
      <c r="BW417" s="171">
        <v>2681938.5</v>
      </c>
      <c r="BX417" s="171">
        <v>8473176</v>
      </c>
      <c r="BY417" s="171">
        <v>3122167.25</v>
      </c>
      <c r="BZ417" s="171">
        <v>2962979.2</v>
      </c>
      <c r="CA417" s="171">
        <v>768363</v>
      </c>
      <c r="CB417" s="171">
        <v>1281811.8999999999</v>
      </c>
      <c r="CC417" s="201">
        <f t="shared" si="58"/>
        <v>272183572.55000001</v>
      </c>
    </row>
    <row r="418" spans="1:81" s="109" customFormat="1" ht="25.5" customHeight="1">
      <c r="A418" s="136" t="s">
        <v>1460</v>
      </c>
      <c r="B418" s="280" t="s">
        <v>57</v>
      </c>
      <c r="C418" s="281" t="s">
        <v>58</v>
      </c>
      <c r="D418" s="282">
        <v>52100</v>
      </c>
      <c r="E418" s="110" t="s">
        <v>1045</v>
      </c>
      <c r="F418" s="283" t="s">
        <v>1051</v>
      </c>
      <c r="G418" s="284" t="s">
        <v>1630</v>
      </c>
      <c r="H418" s="192">
        <v>7713880.04</v>
      </c>
      <c r="I418" s="192">
        <v>2576485</v>
      </c>
      <c r="J418" s="192">
        <v>4058012.3</v>
      </c>
      <c r="K418" s="192">
        <v>4126503.95</v>
      </c>
      <c r="L418" s="192">
        <v>2291725</v>
      </c>
      <c r="M418" s="192">
        <v>1994880</v>
      </c>
      <c r="N418" s="192">
        <v>907180</v>
      </c>
      <c r="O418" s="192">
        <v>1085551.75</v>
      </c>
      <c r="P418" s="192">
        <v>214087.5</v>
      </c>
      <c r="Q418" s="192">
        <v>7367431.8200000003</v>
      </c>
      <c r="R418" s="192">
        <v>430174</v>
      </c>
      <c r="S418" s="192">
        <v>801161.75</v>
      </c>
      <c r="T418" s="192">
        <v>1249108.25</v>
      </c>
      <c r="U418" s="192">
        <v>2617733.75</v>
      </c>
      <c r="V418" s="192">
        <v>76327.5</v>
      </c>
      <c r="W418" s="192">
        <v>1887154.05</v>
      </c>
      <c r="X418" s="192">
        <v>364495.25</v>
      </c>
      <c r="Y418" s="192">
        <v>250108</v>
      </c>
      <c r="Z418" s="192">
        <v>0</v>
      </c>
      <c r="AA418" s="192">
        <v>13410</v>
      </c>
      <c r="AB418" s="192">
        <v>0</v>
      </c>
      <c r="AC418" s="192">
        <v>0</v>
      </c>
      <c r="AD418" s="192">
        <v>0</v>
      </c>
      <c r="AE418" s="192">
        <v>0</v>
      </c>
      <c r="AF418" s="192">
        <v>429705.27</v>
      </c>
      <c r="AG418" s="192">
        <v>0</v>
      </c>
      <c r="AH418" s="192">
        <v>0</v>
      </c>
      <c r="AI418" s="192">
        <v>2051491</v>
      </c>
      <c r="AJ418" s="192">
        <v>506938.25</v>
      </c>
      <c r="AK418" s="192">
        <v>0</v>
      </c>
      <c r="AL418" s="192">
        <v>180089.25</v>
      </c>
      <c r="AM418" s="192">
        <v>0</v>
      </c>
      <c r="AN418" s="192">
        <v>166075.5</v>
      </c>
      <c r="AO418" s="192">
        <v>0</v>
      </c>
      <c r="AP418" s="192">
        <v>303957.25</v>
      </c>
      <c r="AQ418" s="192">
        <v>457585.25</v>
      </c>
      <c r="AR418" s="192">
        <v>355340.75</v>
      </c>
      <c r="AS418" s="192">
        <v>359435.75</v>
      </c>
      <c r="AT418" s="192">
        <v>134034</v>
      </c>
      <c r="AU418" s="192">
        <v>0</v>
      </c>
      <c r="AV418" s="192">
        <v>0</v>
      </c>
      <c r="AW418" s="192">
        <v>0</v>
      </c>
      <c r="AX418" s="192">
        <v>0</v>
      </c>
      <c r="AY418" s="192">
        <v>282525</v>
      </c>
      <c r="AZ418" s="192">
        <v>0</v>
      </c>
      <c r="BA418" s="192">
        <v>0</v>
      </c>
      <c r="BB418" s="192">
        <v>3733236.75</v>
      </c>
      <c r="BC418" s="192">
        <v>0</v>
      </c>
      <c r="BD418" s="192">
        <v>383112.25</v>
      </c>
      <c r="BE418" s="192">
        <v>1660676.25</v>
      </c>
      <c r="BF418" s="192">
        <v>0</v>
      </c>
      <c r="BG418" s="192">
        <v>508690.25</v>
      </c>
      <c r="BH418" s="192">
        <v>2142699.59</v>
      </c>
      <c r="BI418" s="192">
        <v>762951.1</v>
      </c>
      <c r="BJ418" s="192">
        <v>441955</v>
      </c>
      <c r="BK418" s="192">
        <v>0</v>
      </c>
      <c r="BL418" s="192">
        <v>76233.5</v>
      </c>
      <c r="BM418" s="192">
        <v>1878769.3</v>
      </c>
      <c r="BN418" s="192">
        <v>0</v>
      </c>
      <c r="BO418" s="192">
        <v>532160.63</v>
      </c>
      <c r="BP418" s="192">
        <v>0</v>
      </c>
      <c r="BQ418" s="192">
        <v>1163612</v>
      </c>
      <c r="BR418" s="192">
        <v>0</v>
      </c>
      <c r="BS418" s="192">
        <v>93126</v>
      </c>
      <c r="BT418" s="192">
        <v>2679759.5</v>
      </c>
      <c r="BU418" s="192">
        <v>4530.75</v>
      </c>
      <c r="BV418" s="192">
        <v>6925.19</v>
      </c>
      <c r="BW418" s="192">
        <v>381750.5</v>
      </c>
      <c r="BX418" s="192">
        <v>1782306</v>
      </c>
      <c r="BY418" s="192">
        <v>3445</v>
      </c>
      <c r="BZ418" s="192">
        <v>2524</v>
      </c>
      <c r="CA418" s="192">
        <v>2068.5</v>
      </c>
      <c r="CB418" s="192">
        <v>837.5</v>
      </c>
      <c r="CC418" s="201">
        <f t="shared" si="58"/>
        <v>63493956.739999995</v>
      </c>
    </row>
    <row r="419" spans="1:81" s="109" customFormat="1" ht="25.5" customHeight="1">
      <c r="A419" s="136" t="s">
        <v>1460</v>
      </c>
      <c r="B419" s="280" t="s">
        <v>57</v>
      </c>
      <c r="C419" s="281" t="s">
        <v>58</v>
      </c>
      <c r="D419" s="282"/>
      <c r="E419" s="110"/>
      <c r="F419" s="306" t="s">
        <v>1631</v>
      </c>
      <c r="G419" s="307" t="s">
        <v>1632</v>
      </c>
      <c r="H419" s="192">
        <v>0</v>
      </c>
      <c r="I419" s="192">
        <v>34365.910000000003</v>
      </c>
      <c r="J419" s="192">
        <v>0</v>
      </c>
      <c r="K419" s="192">
        <v>0</v>
      </c>
      <c r="L419" s="192">
        <v>0</v>
      </c>
      <c r="M419" s="192">
        <v>0</v>
      </c>
      <c r="N419" s="192">
        <v>0</v>
      </c>
      <c r="O419" s="192">
        <v>0</v>
      </c>
      <c r="P419" s="192">
        <v>0</v>
      </c>
      <c r="Q419" s="192">
        <v>0</v>
      </c>
      <c r="R419" s="192">
        <v>0</v>
      </c>
      <c r="S419" s="192">
        <v>0</v>
      </c>
      <c r="T419" s="192">
        <v>0</v>
      </c>
      <c r="U419" s="192">
        <v>0</v>
      </c>
      <c r="V419" s="192">
        <v>0</v>
      </c>
      <c r="W419" s="192">
        <v>0</v>
      </c>
      <c r="X419" s="192">
        <v>0</v>
      </c>
      <c r="Y419" s="192">
        <v>0</v>
      </c>
      <c r="Z419" s="192">
        <v>26401.5</v>
      </c>
      <c r="AA419" s="192">
        <v>25306.68</v>
      </c>
      <c r="AB419" s="192">
        <v>0</v>
      </c>
      <c r="AC419" s="192">
        <v>0</v>
      </c>
      <c r="AD419" s="192">
        <v>0</v>
      </c>
      <c r="AE419" s="192">
        <v>0</v>
      </c>
      <c r="AF419" s="192">
        <v>49639</v>
      </c>
      <c r="AG419" s="192">
        <v>0</v>
      </c>
      <c r="AH419" s="192">
        <v>0</v>
      </c>
      <c r="AI419" s="192">
        <v>0</v>
      </c>
      <c r="AJ419" s="192">
        <v>0</v>
      </c>
      <c r="AK419" s="192">
        <v>0</v>
      </c>
      <c r="AL419" s="192">
        <v>0</v>
      </c>
      <c r="AM419" s="192">
        <v>0</v>
      </c>
      <c r="AN419" s="192">
        <v>0</v>
      </c>
      <c r="AO419" s="192">
        <v>0</v>
      </c>
      <c r="AP419" s="192">
        <v>0</v>
      </c>
      <c r="AQ419" s="192">
        <v>0</v>
      </c>
      <c r="AR419" s="192">
        <v>0</v>
      </c>
      <c r="AS419" s="192">
        <v>0</v>
      </c>
      <c r="AT419" s="192">
        <v>0</v>
      </c>
      <c r="AU419" s="192">
        <v>0</v>
      </c>
      <c r="AV419" s="192">
        <v>0</v>
      </c>
      <c r="AW419" s="192">
        <v>0</v>
      </c>
      <c r="AX419" s="192">
        <v>0</v>
      </c>
      <c r="AY419" s="192">
        <v>46455.5</v>
      </c>
      <c r="AZ419" s="192">
        <v>17491.5</v>
      </c>
      <c r="BA419" s="192">
        <v>0</v>
      </c>
      <c r="BB419" s="192">
        <v>0</v>
      </c>
      <c r="BC419" s="192">
        <v>0</v>
      </c>
      <c r="BD419" s="192">
        <v>0</v>
      </c>
      <c r="BE419" s="192">
        <v>250</v>
      </c>
      <c r="BF419" s="192">
        <v>711598</v>
      </c>
      <c r="BG419" s="192">
        <v>0</v>
      </c>
      <c r="BH419" s="192">
        <v>83223</v>
      </c>
      <c r="BI419" s="192">
        <v>0</v>
      </c>
      <c r="BJ419" s="192">
        <v>1065</v>
      </c>
      <c r="BK419" s="192">
        <v>0</v>
      </c>
      <c r="BL419" s="192">
        <v>0</v>
      </c>
      <c r="BM419" s="192">
        <v>0</v>
      </c>
      <c r="BN419" s="192">
        <v>0</v>
      </c>
      <c r="BO419" s="192">
        <v>0</v>
      </c>
      <c r="BP419" s="192">
        <v>0</v>
      </c>
      <c r="BQ419" s="192">
        <v>0</v>
      </c>
      <c r="BR419" s="192">
        <v>0</v>
      </c>
      <c r="BS419" s="192">
        <v>0</v>
      </c>
      <c r="BT419" s="192">
        <v>0</v>
      </c>
      <c r="BU419" s="192">
        <v>0</v>
      </c>
      <c r="BV419" s="192">
        <v>0</v>
      </c>
      <c r="BW419" s="192">
        <v>0</v>
      </c>
      <c r="BX419" s="192">
        <v>0</v>
      </c>
      <c r="BY419" s="192">
        <v>0</v>
      </c>
      <c r="BZ419" s="192">
        <v>0</v>
      </c>
      <c r="CA419" s="192">
        <v>64115.79</v>
      </c>
      <c r="CB419" s="192">
        <v>0</v>
      </c>
      <c r="CC419" s="201">
        <f t="shared" si="58"/>
        <v>1059911.8799999999</v>
      </c>
    </row>
    <row r="420" spans="1:81" s="109" customFormat="1" ht="25.5" customHeight="1">
      <c r="A420" s="136" t="s">
        <v>1460</v>
      </c>
      <c r="B420" s="280" t="s">
        <v>57</v>
      </c>
      <c r="C420" s="281" t="s">
        <v>58</v>
      </c>
      <c r="D420" s="282">
        <v>53040</v>
      </c>
      <c r="E420" s="110" t="s">
        <v>1049</v>
      </c>
      <c r="F420" s="283" t="s">
        <v>1052</v>
      </c>
      <c r="G420" s="284" t="s">
        <v>1633</v>
      </c>
      <c r="H420" s="192">
        <v>0</v>
      </c>
      <c r="I420" s="192">
        <v>0</v>
      </c>
      <c r="J420" s="192">
        <v>0</v>
      </c>
      <c r="K420" s="192">
        <v>0</v>
      </c>
      <c r="L420" s="192">
        <v>0</v>
      </c>
      <c r="M420" s="192">
        <v>0</v>
      </c>
      <c r="N420" s="192">
        <v>0</v>
      </c>
      <c r="O420" s="192">
        <v>0</v>
      </c>
      <c r="P420" s="192">
        <v>0</v>
      </c>
      <c r="Q420" s="192">
        <v>0</v>
      </c>
      <c r="R420" s="192">
        <v>0</v>
      </c>
      <c r="S420" s="192">
        <v>0</v>
      </c>
      <c r="T420" s="192">
        <v>0</v>
      </c>
      <c r="U420" s="192">
        <v>0</v>
      </c>
      <c r="V420" s="192">
        <v>0</v>
      </c>
      <c r="W420" s="192">
        <v>0</v>
      </c>
      <c r="X420" s="192">
        <v>0</v>
      </c>
      <c r="Y420" s="192">
        <v>0</v>
      </c>
      <c r="Z420" s="192">
        <v>0</v>
      </c>
      <c r="AA420" s="192">
        <v>0</v>
      </c>
      <c r="AB420" s="192">
        <v>0</v>
      </c>
      <c r="AC420" s="192">
        <v>0</v>
      </c>
      <c r="AD420" s="192">
        <v>0</v>
      </c>
      <c r="AE420" s="192">
        <v>0</v>
      </c>
      <c r="AF420" s="192">
        <v>0</v>
      </c>
      <c r="AG420" s="192">
        <v>0</v>
      </c>
      <c r="AH420" s="192">
        <v>0</v>
      </c>
      <c r="AI420" s="192">
        <v>0</v>
      </c>
      <c r="AJ420" s="192">
        <v>0</v>
      </c>
      <c r="AK420" s="192">
        <v>0</v>
      </c>
      <c r="AL420" s="192">
        <v>0</v>
      </c>
      <c r="AM420" s="192">
        <v>0</v>
      </c>
      <c r="AN420" s="192">
        <v>684600</v>
      </c>
      <c r="AO420" s="192">
        <v>0</v>
      </c>
      <c r="AP420" s="192">
        <v>0</v>
      </c>
      <c r="AQ420" s="192">
        <v>0</v>
      </c>
      <c r="AR420" s="192">
        <v>0</v>
      </c>
      <c r="AS420" s="192">
        <v>0</v>
      </c>
      <c r="AT420" s="192">
        <v>0</v>
      </c>
      <c r="AU420" s="192">
        <v>376370</v>
      </c>
      <c r="AV420" s="192">
        <v>0</v>
      </c>
      <c r="AW420" s="192">
        <v>0</v>
      </c>
      <c r="AX420" s="192">
        <v>0</v>
      </c>
      <c r="AY420" s="192">
        <v>0</v>
      </c>
      <c r="AZ420" s="192">
        <v>0</v>
      </c>
      <c r="BA420" s="192">
        <v>0</v>
      </c>
      <c r="BB420" s="192">
        <v>0</v>
      </c>
      <c r="BC420" s="192">
        <v>5709</v>
      </c>
      <c r="BD420" s="192">
        <v>0</v>
      </c>
      <c r="BE420" s="192">
        <v>0</v>
      </c>
      <c r="BF420" s="192">
        <v>0</v>
      </c>
      <c r="BG420" s="192">
        <v>0</v>
      </c>
      <c r="BH420" s="192">
        <v>0</v>
      </c>
      <c r="BI420" s="192">
        <v>0</v>
      </c>
      <c r="BJ420" s="192">
        <v>0</v>
      </c>
      <c r="BK420" s="192">
        <v>0</v>
      </c>
      <c r="BL420" s="192">
        <v>0</v>
      </c>
      <c r="BM420" s="192">
        <v>0</v>
      </c>
      <c r="BN420" s="192">
        <v>0</v>
      </c>
      <c r="BO420" s="192">
        <v>0</v>
      </c>
      <c r="BP420" s="192">
        <v>0</v>
      </c>
      <c r="BQ420" s="192">
        <v>0</v>
      </c>
      <c r="BR420" s="192">
        <v>40594.25</v>
      </c>
      <c r="BS420" s="192">
        <v>375</v>
      </c>
      <c r="BT420" s="192">
        <v>0</v>
      </c>
      <c r="BU420" s="192">
        <v>0</v>
      </c>
      <c r="BV420" s="192">
        <v>0</v>
      </c>
      <c r="BW420" s="192">
        <v>0</v>
      </c>
      <c r="BX420" s="192">
        <v>0</v>
      </c>
      <c r="BY420" s="192">
        <v>0</v>
      </c>
      <c r="BZ420" s="192">
        <v>0</v>
      </c>
      <c r="CA420" s="192">
        <v>0</v>
      </c>
      <c r="CB420" s="192">
        <v>0</v>
      </c>
      <c r="CC420" s="201">
        <f t="shared" si="58"/>
        <v>1107648.25</v>
      </c>
    </row>
    <row r="421" spans="1:81" s="109" customFormat="1" ht="25.5" customHeight="1">
      <c r="A421" s="136" t="s">
        <v>1460</v>
      </c>
      <c r="B421" s="280" t="s">
        <v>57</v>
      </c>
      <c r="C421" s="281" t="s">
        <v>58</v>
      </c>
      <c r="D421" s="282">
        <v>53050</v>
      </c>
      <c r="E421" s="281" t="s">
        <v>1056</v>
      </c>
      <c r="F421" s="283" t="s">
        <v>1053</v>
      </c>
      <c r="G421" s="284" t="s">
        <v>1634</v>
      </c>
      <c r="H421" s="192">
        <v>0</v>
      </c>
      <c r="I421" s="192">
        <v>0</v>
      </c>
      <c r="J421" s="192">
        <v>0</v>
      </c>
      <c r="K421" s="192">
        <v>0</v>
      </c>
      <c r="L421" s="192">
        <v>0</v>
      </c>
      <c r="M421" s="192">
        <v>0</v>
      </c>
      <c r="N421" s="192">
        <v>0</v>
      </c>
      <c r="O421" s="192">
        <v>0</v>
      </c>
      <c r="P421" s="192">
        <v>0</v>
      </c>
      <c r="Q421" s="192">
        <v>0</v>
      </c>
      <c r="R421" s="192">
        <v>0</v>
      </c>
      <c r="S421" s="192">
        <v>0</v>
      </c>
      <c r="T421" s="192">
        <v>0</v>
      </c>
      <c r="U421" s="192">
        <v>0</v>
      </c>
      <c r="V421" s="192">
        <v>0</v>
      </c>
      <c r="W421" s="192">
        <v>0</v>
      </c>
      <c r="X421" s="192">
        <v>0</v>
      </c>
      <c r="Y421" s="192">
        <v>0</v>
      </c>
      <c r="Z421" s="192">
        <v>0</v>
      </c>
      <c r="AA421" s="192">
        <v>0</v>
      </c>
      <c r="AB421" s="192">
        <v>0</v>
      </c>
      <c r="AC421" s="192">
        <v>0</v>
      </c>
      <c r="AD421" s="192">
        <v>0</v>
      </c>
      <c r="AE421" s="192">
        <v>0</v>
      </c>
      <c r="AF421" s="192">
        <v>0</v>
      </c>
      <c r="AG421" s="192">
        <v>0</v>
      </c>
      <c r="AH421" s="192">
        <v>0</v>
      </c>
      <c r="AI421" s="192">
        <v>0</v>
      </c>
      <c r="AJ421" s="192">
        <v>0</v>
      </c>
      <c r="AK421" s="192">
        <v>0</v>
      </c>
      <c r="AL421" s="192">
        <v>0</v>
      </c>
      <c r="AM421" s="192">
        <v>0</v>
      </c>
      <c r="AN421" s="192">
        <v>0</v>
      </c>
      <c r="AO421" s="192">
        <v>0</v>
      </c>
      <c r="AP421" s="192">
        <v>0</v>
      </c>
      <c r="AQ421" s="192">
        <v>0</v>
      </c>
      <c r="AR421" s="192">
        <v>0</v>
      </c>
      <c r="AS421" s="192">
        <v>0</v>
      </c>
      <c r="AT421" s="192">
        <v>0</v>
      </c>
      <c r="AU421" s="192">
        <v>0</v>
      </c>
      <c r="AV421" s="192">
        <v>0</v>
      </c>
      <c r="AW421" s="192">
        <v>0</v>
      </c>
      <c r="AX421" s="192">
        <v>0</v>
      </c>
      <c r="AY421" s="192">
        <v>0</v>
      </c>
      <c r="AZ421" s="192">
        <v>0</v>
      </c>
      <c r="BA421" s="192">
        <v>0</v>
      </c>
      <c r="BB421" s="192">
        <v>0</v>
      </c>
      <c r="BC421" s="192">
        <v>0</v>
      </c>
      <c r="BD421" s="192">
        <v>0</v>
      </c>
      <c r="BE421" s="192">
        <v>0</v>
      </c>
      <c r="BF421" s="192">
        <v>0</v>
      </c>
      <c r="BG421" s="192">
        <v>0</v>
      </c>
      <c r="BH421" s="192">
        <v>0</v>
      </c>
      <c r="BI421" s="192">
        <v>0</v>
      </c>
      <c r="BJ421" s="192">
        <v>0</v>
      </c>
      <c r="BK421" s="192">
        <v>0</v>
      </c>
      <c r="BL421" s="192">
        <v>0</v>
      </c>
      <c r="BM421" s="192">
        <v>0</v>
      </c>
      <c r="BN421" s="192">
        <v>0</v>
      </c>
      <c r="BO421" s="192">
        <v>0</v>
      </c>
      <c r="BP421" s="192">
        <v>0</v>
      </c>
      <c r="BQ421" s="192">
        <v>0</v>
      </c>
      <c r="BR421" s="192">
        <v>0</v>
      </c>
      <c r="BS421" s="192">
        <v>0</v>
      </c>
      <c r="BT421" s="192">
        <v>0</v>
      </c>
      <c r="BU421" s="192">
        <v>0</v>
      </c>
      <c r="BV421" s="192">
        <v>0</v>
      </c>
      <c r="BW421" s="192">
        <v>0</v>
      </c>
      <c r="BX421" s="192">
        <v>0</v>
      </c>
      <c r="BY421" s="192">
        <v>0</v>
      </c>
      <c r="BZ421" s="192">
        <v>0</v>
      </c>
      <c r="CA421" s="192">
        <v>0</v>
      </c>
      <c r="CB421" s="192">
        <v>0</v>
      </c>
      <c r="CC421" s="201">
        <f t="shared" si="58"/>
        <v>0</v>
      </c>
    </row>
    <row r="422" spans="1:81" s="109" customFormat="1" ht="25.5" customHeight="1">
      <c r="A422" s="136" t="s">
        <v>1460</v>
      </c>
      <c r="B422" s="280" t="s">
        <v>57</v>
      </c>
      <c r="C422" s="281" t="s">
        <v>58</v>
      </c>
      <c r="D422" s="282">
        <v>53050</v>
      </c>
      <c r="E422" s="281" t="s">
        <v>1056</v>
      </c>
      <c r="F422" s="283" t="s">
        <v>1054</v>
      </c>
      <c r="G422" s="284" t="s">
        <v>1055</v>
      </c>
      <c r="H422" s="192">
        <v>0</v>
      </c>
      <c r="I422" s="192">
        <v>0</v>
      </c>
      <c r="J422" s="192">
        <v>2419.5</v>
      </c>
      <c r="K422" s="192">
        <v>0</v>
      </c>
      <c r="L422" s="192">
        <v>0</v>
      </c>
      <c r="M422" s="192">
        <v>0</v>
      </c>
      <c r="N422" s="192">
        <v>0</v>
      </c>
      <c r="O422" s="192">
        <v>0</v>
      </c>
      <c r="P422" s="192">
        <v>0</v>
      </c>
      <c r="Q422" s="192">
        <v>6400</v>
      </c>
      <c r="R422" s="192">
        <v>4521.25</v>
      </c>
      <c r="S422" s="192">
        <v>0</v>
      </c>
      <c r="T422" s="192">
        <v>3910</v>
      </c>
      <c r="U422" s="192">
        <v>2480</v>
      </c>
      <c r="V422" s="192">
        <v>0</v>
      </c>
      <c r="W422" s="192">
        <v>0</v>
      </c>
      <c r="X422" s="192">
        <v>1958</v>
      </c>
      <c r="Y422" s="192">
        <v>0</v>
      </c>
      <c r="Z422" s="192">
        <v>2235</v>
      </c>
      <c r="AA422" s="192">
        <v>1295</v>
      </c>
      <c r="AB422" s="192">
        <v>397.5</v>
      </c>
      <c r="AC422" s="192">
        <v>1395</v>
      </c>
      <c r="AD422" s="192">
        <v>2268.75</v>
      </c>
      <c r="AE422" s="192">
        <v>175</v>
      </c>
      <c r="AF422" s="192">
        <v>0</v>
      </c>
      <c r="AG422" s="192">
        <v>0</v>
      </c>
      <c r="AH422" s="192">
        <v>0</v>
      </c>
      <c r="AI422" s="192">
        <v>0</v>
      </c>
      <c r="AJ422" s="192">
        <v>0</v>
      </c>
      <c r="AK422" s="192">
        <v>0</v>
      </c>
      <c r="AL422" s="192">
        <v>0</v>
      </c>
      <c r="AM422" s="192">
        <v>0</v>
      </c>
      <c r="AN422" s="192">
        <v>0</v>
      </c>
      <c r="AO422" s="192">
        <v>0</v>
      </c>
      <c r="AP422" s="192">
        <v>0</v>
      </c>
      <c r="AQ422" s="192">
        <v>0</v>
      </c>
      <c r="AR422" s="192">
        <v>0</v>
      </c>
      <c r="AS422" s="192">
        <v>0</v>
      </c>
      <c r="AT422" s="192">
        <v>0</v>
      </c>
      <c r="AU422" s="192">
        <v>102512.5</v>
      </c>
      <c r="AV422" s="192">
        <v>361733</v>
      </c>
      <c r="AW422" s="192">
        <v>7542.5</v>
      </c>
      <c r="AX422" s="192">
        <v>38869.199999999997</v>
      </c>
      <c r="AY422" s="192">
        <v>20232</v>
      </c>
      <c r="AZ422" s="192">
        <v>3417</v>
      </c>
      <c r="BA422" s="192">
        <v>22208.75</v>
      </c>
      <c r="BB422" s="192">
        <v>100</v>
      </c>
      <c r="BC422" s="192">
        <v>0</v>
      </c>
      <c r="BD422" s="192">
        <v>0</v>
      </c>
      <c r="BE422" s="192">
        <v>0</v>
      </c>
      <c r="BF422" s="192">
        <v>0</v>
      </c>
      <c r="BG422" s="192">
        <v>0</v>
      </c>
      <c r="BH422" s="192">
        <v>0</v>
      </c>
      <c r="BI422" s="192">
        <v>350</v>
      </c>
      <c r="BJ422" s="192">
        <v>0</v>
      </c>
      <c r="BK422" s="192">
        <v>0</v>
      </c>
      <c r="BL422" s="192">
        <v>0</v>
      </c>
      <c r="BM422" s="192">
        <v>0</v>
      </c>
      <c r="BN422" s="192">
        <v>0</v>
      </c>
      <c r="BO422" s="192">
        <v>0</v>
      </c>
      <c r="BP422" s="192">
        <v>0</v>
      </c>
      <c r="BQ422" s="192">
        <v>0</v>
      </c>
      <c r="BR422" s="192">
        <v>0</v>
      </c>
      <c r="BS422" s="192">
        <v>0</v>
      </c>
      <c r="BT422" s="192">
        <v>0</v>
      </c>
      <c r="BU422" s="192">
        <v>0</v>
      </c>
      <c r="BV422" s="192">
        <v>1471</v>
      </c>
      <c r="BW422" s="192">
        <v>33731.75</v>
      </c>
      <c r="BX422" s="192">
        <v>0</v>
      </c>
      <c r="BY422" s="192">
        <v>2825.25</v>
      </c>
      <c r="BZ422" s="192">
        <v>0</v>
      </c>
      <c r="CA422" s="192">
        <v>0</v>
      </c>
      <c r="CB422" s="192">
        <v>0</v>
      </c>
      <c r="CC422" s="201">
        <f t="shared" si="58"/>
        <v>624447.94999999995</v>
      </c>
    </row>
    <row r="423" spans="1:81" s="109" customFormat="1" ht="25.5" customHeight="1">
      <c r="A423" s="136" t="s">
        <v>1460</v>
      </c>
      <c r="B423" s="280" t="s">
        <v>57</v>
      </c>
      <c r="C423" s="281" t="s">
        <v>58</v>
      </c>
      <c r="D423" s="282"/>
      <c r="E423" s="281"/>
      <c r="F423" s="283" t="s">
        <v>1635</v>
      </c>
      <c r="G423" s="284" t="s">
        <v>1636</v>
      </c>
      <c r="H423" s="192">
        <v>0</v>
      </c>
      <c r="I423" s="192">
        <v>671875</v>
      </c>
      <c r="J423" s="192">
        <v>2726625</v>
      </c>
      <c r="K423" s="192">
        <v>0</v>
      </c>
      <c r="L423" s="192">
        <v>0</v>
      </c>
      <c r="M423" s="192">
        <v>1435187.5</v>
      </c>
      <c r="N423" s="192">
        <v>0</v>
      </c>
      <c r="O423" s="192">
        <v>0</v>
      </c>
      <c r="P423" s="192">
        <v>0</v>
      </c>
      <c r="Q423" s="192">
        <v>1536000</v>
      </c>
      <c r="R423" s="192">
        <v>0</v>
      </c>
      <c r="S423" s="192">
        <v>70750</v>
      </c>
      <c r="T423" s="192">
        <v>0</v>
      </c>
      <c r="U423" s="192">
        <v>0</v>
      </c>
      <c r="V423" s="192">
        <v>0</v>
      </c>
      <c r="W423" s="192">
        <v>0</v>
      </c>
      <c r="X423" s="192">
        <v>0</v>
      </c>
      <c r="Y423" s="192">
        <v>503250</v>
      </c>
      <c r="Z423" s="192">
        <v>0</v>
      </c>
      <c r="AA423" s="192">
        <v>0</v>
      </c>
      <c r="AB423" s="192">
        <v>0</v>
      </c>
      <c r="AC423" s="192">
        <v>0</v>
      </c>
      <c r="AD423" s="192">
        <v>0</v>
      </c>
      <c r="AE423" s="192">
        <v>0</v>
      </c>
      <c r="AF423" s="192">
        <v>0</v>
      </c>
      <c r="AG423" s="192">
        <v>0</v>
      </c>
      <c r="AH423" s="192">
        <v>0</v>
      </c>
      <c r="AI423" s="192">
        <v>0</v>
      </c>
      <c r="AJ423" s="192">
        <v>0</v>
      </c>
      <c r="AK423" s="192">
        <v>0</v>
      </c>
      <c r="AL423" s="192">
        <v>0</v>
      </c>
      <c r="AM423" s="192">
        <v>0</v>
      </c>
      <c r="AN423" s="192">
        <v>0</v>
      </c>
      <c r="AO423" s="192">
        <v>0</v>
      </c>
      <c r="AP423" s="192">
        <v>0</v>
      </c>
      <c r="AQ423" s="192">
        <v>0</v>
      </c>
      <c r="AR423" s="192">
        <v>0</v>
      </c>
      <c r="AS423" s="192">
        <v>0</v>
      </c>
      <c r="AT423" s="192">
        <v>0</v>
      </c>
      <c r="AU423" s="192">
        <v>0</v>
      </c>
      <c r="AV423" s="192">
        <v>0</v>
      </c>
      <c r="AW423" s="192">
        <v>0</v>
      </c>
      <c r="AX423" s="192">
        <v>0</v>
      </c>
      <c r="AY423" s="192">
        <v>0</v>
      </c>
      <c r="AZ423" s="192">
        <v>0</v>
      </c>
      <c r="BA423" s="192">
        <v>0</v>
      </c>
      <c r="BB423" s="192">
        <v>0</v>
      </c>
      <c r="BC423" s="192">
        <v>0</v>
      </c>
      <c r="BD423" s="192">
        <v>0</v>
      </c>
      <c r="BE423" s="192">
        <v>0</v>
      </c>
      <c r="BF423" s="192">
        <v>0</v>
      </c>
      <c r="BG423" s="192">
        <v>0</v>
      </c>
      <c r="BH423" s="192">
        <v>0</v>
      </c>
      <c r="BI423" s="192">
        <v>0</v>
      </c>
      <c r="BJ423" s="192">
        <v>0</v>
      </c>
      <c r="BK423" s="192">
        <v>0</v>
      </c>
      <c r="BL423" s="192">
        <v>0</v>
      </c>
      <c r="BM423" s="192">
        <v>0</v>
      </c>
      <c r="BN423" s="192">
        <v>0</v>
      </c>
      <c r="BO423" s="192">
        <v>0</v>
      </c>
      <c r="BP423" s="192">
        <v>0</v>
      </c>
      <c r="BQ423" s="192">
        <v>0</v>
      </c>
      <c r="BR423" s="192">
        <v>0</v>
      </c>
      <c r="BS423" s="192">
        <v>0</v>
      </c>
      <c r="BT423" s="192">
        <v>0</v>
      </c>
      <c r="BU423" s="192">
        <v>0</v>
      </c>
      <c r="BV423" s="192">
        <v>0</v>
      </c>
      <c r="BW423" s="192">
        <v>0</v>
      </c>
      <c r="BX423" s="192">
        <v>0</v>
      </c>
      <c r="BY423" s="192">
        <v>0</v>
      </c>
      <c r="BZ423" s="192">
        <v>0</v>
      </c>
      <c r="CA423" s="192">
        <v>0</v>
      </c>
      <c r="CB423" s="192">
        <v>0</v>
      </c>
      <c r="CC423" s="201">
        <f t="shared" si="58"/>
        <v>6943687.5</v>
      </c>
    </row>
    <row r="424" spans="1:81" s="109" customFormat="1" ht="25.5" customHeight="1">
      <c r="A424" s="136" t="s">
        <v>1460</v>
      </c>
      <c r="B424" s="280" t="s">
        <v>57</v>
      </c>
      <c r="C424" s="281" t="s">
        <v>58</v>
      </c>
      <c r="D424" s="282">
        <v>53050</v>
      </c>
      <c r="E424" s="281" t="s">
        <v>1056</v>
      </c>
      <c r="F424" s="283" t="s">
        <v>1057</v>
      </c>
      <c r="G424" s="284" t="s">
        <v>1058</v>
      </c>
      <c r="H424" s="192">
        <v>0</v>
      </c>
      <c r="I424" s="192">
        <v>0</v>
      </c>
      <c r="J424" s="192">
        <v>0</v>
      </c>
      <c r="K424" s="192">
        <v>0</v>
      </c>
      <c r="L424" s="192">
        <v>0</v>
      </c>
      <c r="M424" s="192">
        <v>0</v>
      </c>
      <c r="N424" s="192">
        <v>16170000</v>
      </c>
      <c r="O424" s="192">
        <v>0</v>
      </c>
      <c r="P424" s="192">
        <v>0</v>
      </c>
      <c r="Q424" s="192">
        <v>0</v>
      </c>
      <c r="R424" s="192">
        <v>0</v>
      </c>
      <c r="S424" s="192">
        <v>297600</v>
      </c>
      <c r="T424" s="192">
        <v>0</v>
      </c>
      <c r="U424" s="192">
        <v>1166255</v>
      </c>
      <c r="V424" s="192">
        <v>0</v>
      </c>
      <c r="W424" s="192">
        <v>359400</v>
      </c>
      <c r="X424" s="192">
        <v>0</v>
      </c>
      <c r="Y424" s="192">
        <v>0</v>
      </c>
      <c r="Z424" s="192">
        <v>0</v>
      </c>
      <c r="AA424" s="192">
        <v>334200</v>
      </c>
      <c r="AB424" s="192">
        <v>0</v>
      </c>
      <c r="AC424" s="192">
        <v>0</v>
      </c>
      <c r="AD424" s="192">
        <v>0</v>
      </c>
      <c r="AE424" s="192">
        <v>0</v>
      </c>
      <c r="AF424" s="192">
        <v>0</v>
      </c>
      <c r="AG424" s="192">
        <v>0</v>
      </c>
      <c r="AH424" s="192">
        <v>0</v>
      </c>
      <c r="AI424" s="192">
        <v>0</v>
      </c>
      <c r="AJ424" s="192">
        <v>0</v>
      </c>
      <c r="AK424" s="192">
        <v>0</v>
      </c>
      <c r="AL424" s="192">
        <v>0</v>
      </c>
      <c r="AM424" s="192">
        <v>0</v>
      </c>
      <c r="AN424" s="192">
        <v>0</v>
      </c>
      <c r="AO424" s="192">
        <v>0</v>
      </c>
      <c r="AP424" s="192">
        <v>0</v>
      </c>
      <c r="AQ424" s="192">
        <v>0</v>
      </c>
      <c r="AR424" s="192">
        <v>0</v>
      </c>
      <c r="AS424" s="192">
        <v>0</v>
      </c>
      <c r="AT424" s="192">
        <v>0</v>
      </c>
      <c r="AU424" s="192">
        <v>0</v>
      </c>
      <c r="AV424" s="192">
        <v>0</v>
      </c>
      <c r="AW424" s="192">
        <v>0</v>
      </c>
      <c r="AX424" s="192">
        <v>0</v>
      </c>
      <c r="AY424" s="192">
        <v>0</v>
      </c>
      <c r="AZ424" s="192">
        <v>0</v>
      </c>
      <c r="BA424" s="192">
        <v>0</v>
      </c>
      <c r="BB424" s="192">
        <v>13230000</v>
      </c>
      <c r="BC424" s="192">
        <v>0</v>
      </c>
      <c r="BD424" s="192">
        <v>0</v>
      </c>
      <c r="BE424" s="192">
        <v>0</v>
      </c>
      <c r="BF424" s="192">
        <v>0</v>
      </c>
      <c r="BG424" s="192">
        <v>0</v>
      </c>
      <c r="BH424" s="192">
        <v>0</v>
      </c>
      <c r="BI424" s="192">
        <v>0</v>
      </c>
      <c r="BJ424" s="192">
        <v>0</v>
      </c>
      <c r="BK424" s="192">
        <v>0</v>
      </c>
      <c r="BL424" s="192">
        <v>0</v>
      </c>
      <c r="BM424" s="192">
        <v>0</v>
      </c>
      <c r="BN424" s="192">
        <v>0</v>
      </c>
      <c r="BO424" s="192">
        <v>0</v>
      </c>
      <c r="BP424" s="192">
        <v>0</v>
      </c>
      <c r="BQ424" s="192">
        <v>0</v>
      </c>
      <c r="BR424" s="192">
        <v>0</v>
      </c>
      <c r="BS424" s="192">
        <v>0</v>
      </c>
      <c r="BT424" s="192">
        <v>40000</v>
      </c>
      <c r="BU424" s="192">
        <v>0</v>
      </c>
      <c r="BV424" s="192">
        <v>0</v>
      </c>
      <c r="BW424" s="192">
        <v>0</v>
      </c>
      <c r="BX424" s="192">
        <v>0</v>
      </c>
      <c r="BY424" s="192">
        <v>0</v>
      </c>
      <c r="BZ424" s="192">
        <v>0</v>
      </c>
      <c r="CA424" s="192">
        <v>0</v>
      </c>
      <c r="CB424" s="192">
        <v>0</v>
      </c>
      <c r="CC424" s="201">
        <f t="shared" si="58"/>
        <v>31597455</v>
      </c>
    </row>
    <row r="425" spans="1:81" s="109" customFormat="1" ht="25.5" customHeight="1">
      <c r="A425" s="136" t="s">
        <v>1460</v>
      </c>
      <c r="B425" s="280" t="s">
        <v>57</v>
      </c>
      <c r="C425" s="281" t="s">
        <v>58</v>
      </c>
      <c r="D425" s="282">
        <v>53050</v>
      </c>
      <c r="E425" s="281" t="s">
        <v>1056</v>
      </c>
      <c r="F425" s="283" t="s">
        <v>1436</v>
      </c>
      <c r="G425" s="284" t="s">
        <v>1515</v>
      </c>
      <c r="H425" s="192">
        <v>2678288.08</v>
      </c>
      <c r="I425" s="192">
        <v>0</v>
      </c>
      <c r="J425" s="192">
        <v>0</v>
      </c>
      <c r="K425" s="192">
        <v>0</v>
      </c>
      <c r="L425" s="192">
        <v>0</v>
      </c>
      <c r="M425" s="192">
        <v>0</v>
      </c>
      <c r="N425" s="192">
        <v>0</v>
      </c>
      <c r="O425" s="192">
        <v>0</v>
      </c>
      <c r="P425" s="192">
        <v>0</v>
      </c>
      <c r="Q425" s="192">
        <v>590276</v>
      </c>
      <c r="R425" s="192">
        <v>74286</v>
      </c>
      <c r="S425" s="192">
        <v>0</v>
      </c>
      <c r="T425" s="192">
        <v>0</v>
      </c>
      <c r="U425" s="192">
        <v>1078305.6299999999</v>
      </c>
      <c r="V425" s="192">
        <v>0</v>
      </c>
      <c r="W425" s="192">
        <v>20175</v>
      </c>
      <c r="X425" s="192">
        <v>0</v>
      </c>
      <c r="Y425" s="192">
        <v>22702</v>
      </c>
      <c r="Z425" s="192">
        <v>2172534.75</v>
      </c>
      <c r="AA425" s="192">
        <v>3435</v>
      </c>
      <c r="AB425" s="192">
        <v>6032</v>
      </c>
      <c r="AC425" s="192">
        <v>0</v>
      </c>
      <c r="AD425" s="192">
        <v>0</v>
      </c>
      <c r="AE425" s="192">
        <v>259053</v>
      </c>
      <c r="AF425" s="192">
        <v>0</v>
      </c>
      <c r="AG425" s="192">
        <v>0</v>
      </c>
      <c r="AH425" s="192">
        <v>0</v>
      </c>
      <c r="AI425" s="192">
        <v>839892.5</v>
      </c>
      <c r="AJ425" s="192">
        <v>0</v>
      </c>
      <c r="AK425" s="192">
        <v>1590</v>
      </c>
      <c r="AL425" s="192">
        <v>0</v>
      </c>
      <c r="AM425" s="192">
        <v>0</v>
      </c>
      <c r="AN425" s="192">
        <v>79775</v>
      </c>
      <c r="AO425" s="192">
        <v>0</v>
      </c>
      <c r="AP425" s="192">
        <v>0</v>
      </c>
      <c r="AQ425" s="192">
        <v>144553</v>
      </c>
      <c r="AR425" s="192">
        <v>0</v>
      </c>
      <c r="AS425" s="192">
        <v>0</v>
      </c>
      <c r="AT425" s="192">
        <v>0</v>
      </c>
      <c r="AU425" s="192">
        <v>0</v>
      </c>
      <c r="AV425" s="192">
        <v>0</v>
      </c>
      <c r="AW425" s="192">
        <v>0</v>
      </c>
      <c r="AX425" s="192">
        <v>18245</v>
      </c>
      <c r="AY425" s="192">
        <v>380143</v>
      </c>
      <c r="AZ425" s="192">
        <v>0</v>
      </c>
      <c r="BA425" s="192">
        <v>37610</v>
      </c>
      <c r="BB425" s="192">
        <v>876270</v>
      </c>
      <c r="BC425" s="192">
        <v>0</v>
      </c>
      <c r="BD425" s="192">
        <v>0</v>
      </c>
      <c r="BE425" s="192">
        <v>0</v>
      </c>
      <c r="BF425" s="192">
        <v>554104</v>
      </c>
      <c r="BG425" s="192">
        <v>0</v>
      </c>
      <c r="BH425" s="192">
        <v>0</v>
      </c>
      <c r="BI425" s="192">
        <v>83670</v>
      </c>
      <c r="BJ425" s="192">
        <v>95040</v>
      </c>
      <c r="BK425" s="192">
        <v>0</v>
      </c>
      <c r="BL425" s="192">
        <v>0</v>
      </c>
      <c r="BM425" s="192">
        <v>42733.75</v>
      </c>
      <c r="BN425" s="192">
        <v>0</v>
      </c>
      <c r="BO425" s="192">
        <v>1000</v>
      </c>
      <c r="BP425" s="192">
        <v>0</v>
      </c>
      <c r="BQ425" s="192">
        <v>0</v>
      </c>
      <c r="BR425" s="192">
        <v>0</v>
      </c>
      <c r="BS425" s="192">
        <v>0</v>
      </c>
      <c r="BT425" s="192">
        <v>0</v>
      </c>
      <c r="BU425" s="192">
        <v>0</v>
      </c>
      <c r="BV425" s="192">
        <v>0</v>
      </c>
      <c r="BW425" s="192">
        <v>0</v>
      </c>
      <c r="BX425" s="192">
        <v>0</v>
      </c>
      <c r="BY425" s="192">
        <v>0</v>
      </c>
      <c r="BZ425" s="192">
        <v>0</v>
      </c>
      <c r="CA425" s="192">
        <v>0</v>
      </c>
      <c r="CB425" s="192">
        <v>0</v>
      </c>
      <c r="CC425" s="201">
        <f t="shared" si="58"/>
        <v>10059713.710000001</v>
      </c>
    </row>
    <row r="426" spans="1:81" s="109" customFormat="1" ht="25.5" customHeight="1">
      <c r="A426" s="136" t="s">
        <v>1460</v>
      </c>
      <c r="B426" s="280" t="s">
        <v>57</v>
      </c>
      <c r="C426" s="281" t="s">
        <v>58</v>
      </c>
      <c r="D426" s="282">
        <v>53050</v>
      </c>
      <c r="E426" s="281" t="s">
        <v>1056</v>
      </c>
      <c r="F426" s="283" t="s">
        <v>1063</v>
      </c>
      <c r="G426" s="284" t="s">
        <v>1064</v>
      </c>
      <c r="H426" s="192">
        <v>0</v>
      </c>
      <c r="I426" s="192">
        <v>0</v>
      </c>
      <c r="J426" s="192">
        <v>0</v>
      </c>
      <c r="K426" s="192">
        <v>0</v>
      </c>
      <c r="L426" s="192">
        <v>0</v>
      </c>
      <c r="M426" s="192">
        <v>0</v>
      </c>
      <c r="N426" s="192">
        <v>0</v>
      </c>
      <c r="O426" s="192">
        <v>0</v>
      </c>
      <c r="P426" s="192">
        <v>0</v>
      </c>
      <c r="Q426" s="192">
        <v>0</v>
      </c>
      <c r="R426" s="192">
        <v>0</v>
      </c>
      <c r="S426" s="192">
        <v>0</v>
      </c>
      <c r="T426" s="192">
        <v>0</v>
      </c>
      <c r="U426" s="192">
        <v>0</v>
      </c>
      <c r="V426" s="192">
        <v>0</v>
      </c>
      <c r="W426" s="192">
        <v>0</v>
      </c>
      <c r="X426" s="192">
        <v>0</v>
      </c>
      <c r="Y426" s="192">
        <v>0</v>
      </c>
      <c r="Z426" s="192">
        <v>0</v>
      </c>
      <c r="AA426" s="192">
        <v>0</v>
      </c>
      <c r="AB426" s="192">
        <v>0</v>
      </c>
      <c r="AC426" s="192">
        <v>0</v>
      </c>
      <c r="AD426" s="192">
        <v>0</v>
      </c>
      <c r="AE426" s="192">
        <v>0</v>
      </c>
      <c r="AF426" s="192">
        <v>0</v>
      </c>
      <c r="AG426" s="192">
        <v>0</v>
      </c>
      <c r="AH426" s="192">
        <v>0</v>
      </c>
      <c r="AI426" s="192">
        <v>0</v>
      </c>
      <c r="AJ426" s="192">
        <v>0</v>
      </c>
      <c r="AK426" s="192">
        <v>0</v>
      </c>
      <c r="AL426" s="192">
        <v>0</v>
      </c>
      <c r="AM426" s="192">
        <v>0</v>
      </c>
      <c r="AN426" s="192">
        <v>0</v>
      </c>
      <c r="AO426" s="192">
        <v>0</v>
      </c>
      <c r="AP426" s="192">
        <v>0</v>
      </c>
      <c r="AQ426" s="192">
        <v>0</v>
      </c>
      <c r="AR426" s="192">
        <v>0</v>
      </c>
      <c r="AS426" s="192">
        <v>0</v>
      </c>
      <c r="AT426" s="192">
        <v>0</v>
      </c>
      <c r="AU426" s="192">
        <v>0</v>
      </c>
      <c r="AV426" s="192">
        <v>0</v>
      </c>
      <c r="AW426" s="192">
        <v>0</v>
      </c>
      <c r="AX426" s="192">
        <v>0</v>
      </c>
      <c r="AY426" s="192">
        <v>0</v>
      </c>
      <c r="AZ426" s="192">
        <v>0</v>
      </c>
      <c r="BA426" s="192">
        <v>0</v>
      </c>
      <c r="BB426" s="192">
        <v>0</v>
      </c>
      <c r="BC426" s="192">
        <v>0</v>
      </c>
      <c r="BD426" s="192">
        <v>0</v>
      </c>
      <c r="BE426" s="192">
        <v>0</v>
      </c>
      <c r="BF426" s="192">
        <v>0</v>
      </c>
      <c r="BG426" s="192">
        <v>0</v>
      </c>
      <c r="BH426" s="192">
        <v>0</v>
      </c>
      <c r="BI426" s="192">
        <v>0</v>
      </c>
      <c r="BJ426" s="192">
        <v>0</v>
      </c>
      <c r="BK426" s="192">
        <v>0</v>
      </c>
      <c r="BL426" s="192">
        <v>0</v>
      </c>
      <c r="BM426" s="192">
        <v>0</v>
      </c>
      <c r="BN426" s="192">
        <v>0</v>
      </c>
      <c r="BO426" s="192">
        <v>0</v>
      </c>
      <c r="BP426" s="192">
        <v>0</v>
      </c>
      <c r="BQ426" s="192">
        <v>0</v>
      </c>
      <c r="BR426" s="192">
        <v>0</v>
      </c>
      <c r="BS426" s="192">
        <v>0</v>
      </c>
      <c r="BT426" s="192">
        <v>0</v>
      </c>
      <c r="BU426" s="192">
        <v>0</v>
      </c>
      <c r="BV426" s="192">
        <v>0</v>
      </c>
      <c r="BW426" s="192">
        <v>0</v>
      </c>
      <c r="BX426" s="192">
        <v>0</v>
      </c>
      <c r="BY426" s="192">
        <v>0</v>
      </c>
      <c r="BZ426" s="192">
        <v>0</v>
      </c>
      <c r="CA426" s="192">
        <v>0</v>
      </c>
      <c r="CB426" s="192">
        <v>0</v>
      </c>
      <c r="CC426" s="201">
        <f t="shared" si="58"/>
        <v>0</v>
      </c>
    </row>
    <row r="427" spans="1:81" s="109" customFormat="1" ht="25.5" customHeight="1">
      <c r="A427" s="136" t="s">
        <v>1460</v>
      </c>
      <c r="B427" s="280" t="s">
        <v>57</v>
      </c>
      <c r="C427" s="281" t="s">
        <v>58</v>
      </c>
      <c r="D427" s="282">
        <v>53050</v>
      </c>
      <c r="E427" s="281" t="s">
        <v>1056</v>
      </c>
      <c r="F427" s="283" t="s">
        <v>1065</v>
      </c>
      <c r="G427" s="284" t="s">
        <v>1066</v>
      </c>
      <c r="H427" s="192">
        <v>0</v>
      </c>
      <c r="I427" s="192">
        <v>0</v>
      </c>
      <c r="J427" s="192">
        <v>0</v>
      </c>
      <c r="K427" s="192">
        <v>0</v>
      </c>
      <c r="L427" s="192">
        <v>0</v>
      </c>
      <c r="M427" s="192">
        <v>0</v>
      </c>
      <c r="N427" s="192">
        <v>0</v>
      </c>
      <c r="O427" s="192">
        <v>0</v>
      </c>
      <c r="P427" s="192">
        <v>0</v>
      </c>
      <c r="Q427" s="192">
        <v>0</v>
      </c>
      <c r="R427" s="192">
        <v>0</v>
      </c>
      <c r="S427" s="192">
        <v>0</v>
      </c>
      <c r="T427" s="192">
        <v>0</v>
      </c>
      <c r="U427" s="192">
        <v>0</v>
      </c>
      <c r="V427" s="192">
        <v>0</v>
      </c>
      <c r="W427" s="192">
        <v>0</v>
      </c>
      <c r="X427" s="192">
        <v>0</v>
      </c>
      <c r="Y427" s="192">
        <v>0</v>
      </c>
      <c r="Z427" s="192">
        <v>0</v>
      </c>
      <c r="AA427" s="192">
        <v>0</v>
      </c>
      <c r="AB427" s="192">
        <v>0</v>
      </c>
      <c r="AC427" s="192">
        <v>0</v>
      </c>
      <c r="AD427" s="192">
        <v>0</v>
      </c>
      <c r="AE427" s="192">
        <v>0</v>
      </c>
      <c r="AF427" s="192">
        <v>0</v>
      </c>
      <c r="AG427" s="192">
        <v>0</v>
      </c>
      <c r="AH427" s="192">
        <v>0</v>
      </c>
      <c r="AI427" s="192">
        <v>0</v>
      </c>
      <c r="AJ427" s="192">
        <v>0</v>
      </c>
      <c r="AK427" s="192">
        <v>0</v>
      </c>
      <c r="AL427" s="192">
        <v>0</v>
      </c>
      <c r="AM427" s="192">
        <v>0</v>
      </c>
      <c r="AN427" s="192">
        <v>0</v>
      </c>
      <c r="AO427" s="192">
        <v>0</v>
      </c>
      <c r="AP427" s="192">
        <v>0</v>
      </c>
      <c r="AQ427" s="192">
        <v>0</v>
      </c>
      <c r="AR427" s="192">
        <v>0</v>
      </c>
      <c r="AS427" s="192">
        <v>0</v>
      </c>
      <c r="AT427" s="192">
        <v>0</v>
      </c>
      <c r="AU427" s="192">
        <v>0</v>
      </c>
      <c r="AV427" s="192">
        <v>0</v>
      </c>
      <c r="AW427" s="192">
        <v>0</v>
      </c>
      <c r="AX427" s="192">
        <v>0</v>
      </c>
      <c r="AY427" s="192">
        <v>0</v>
      </c>
      <c r="AZ427" s="192">
        <v>0</v>
      </c>
      <c r="BA427" s="192">
        <v>0</v>
      </c>
      <c r="BB427" s="192">
        <v>0</v>
      </c>
      <c r="BC427" s="192">
        <v>0</v>
      </c>
      <c r="BD427" s="192">
        <v>0</v>
      </c>
      <c r="BE427" s="192">
        <v>0</v>
      </c>
      <c r="BF427" s="192">
        <v>0</v>
      </c>
      <c r="BG427" s="192">
        <v>0</v>
      </c>
      <c r="BH427" s="192">
        <v>0</v>
      </c>
      <c r="BI427" s="192">
        <v>0</v>
      </c>
      <c r="BJ427" s="192">
        <v>0</v>
      </c>
      <c r="BK427" s="192">
        <v>0</v>
      </c>
      <c r="BL427" s="192">
        <v>0</v>
      </c>
      <c r="BM427" s="192">
        <v>0</v>
      </c>
      <c r="BN427" s="192">
        <v>0</v>
      </c>
      <c r="BO427" s="192">
        <v>0</v>
      </c>
      <c r="BP427" s="192">
        <v>0</v>
      </c>
      <c r="BQ427" s="192">
        <v>0</v>
      </c>
      <c r="BR427" s="192">
        <v>0</v>
      </c>
      <c r="BS427" s="192">
        <v>0</v>
      </c>
      <c r="BT427" s="192">
        <v>0</v>
      </c>
      <c r="BU427" s="192">
        <v>0</v>
      </c>
      <c r="BV427" s="192">
        <v>0</v>
      </c>
      <c r="BW427" s="192">
        <v>0</v>
      </c>
      <c r="BX427" s="192">
        <v>0</v>
      </c>
      <c r="BY427" s="192">
        <v>0</v>
      </c>
      <c r="BZ427" s="192">
        <v>0</v>
      </c>
      <c r="CA427" s="192">
        <v>0</v>
      </c>
      <c r="CB427" s="192">
        <v>0</v>
      </c>
      <c r="CC427" s="201">
        <f t="shared" si="58"/>
        <v>0</v>
      </c>
    </row>
    <row r="428" spans="1:81" s="109" customFormat="1" ht="25.5" customHeight="1">
      <c r="A428" s="136" t="s">
        <v>1460</v>
      </c>
      <c r="B428" s="280" t="s">
        <v>57</v>
      </c>
      <c r="C428" s="281" t="s">
        <v>58</v>
      </c>
      <c r="D428" s="282">
        <v>53050</v>
      </c>
      <c r="E428" s="281" t="s">
        <v>1056</v>
      </c>
      <c r="F428" s="283" t="s">
        <v>1067</v>
      </c>
      <c r="G428" s="284" t="s">
        <v>1068</v>
      </c>
      <c r="H428" s="192">
        <v>0</v>
      </c>
      <c r="I428" s="192">
        <v>0</v>
      </c>
      <c r="J428" s="192">
        <v>0</v>
      </c>
      <c r="K428" s="192">
        <v>0</v>
      </c>
      <c r="L428" s="192">
        <v>0</v>
      </c>
      <c r="M428" s="192">
        <v>0</v>
      </c>
      <c r="N428" s="192">
        <v>0</v>
      </c>
      <c r="O428" s="192">
        <v>0</v>
      </c>
      <c r="P428" s="192">
        <v>0</v>
      </c>
      <c r="Q428" s="192">
        <v>0</v>
      </c>
      <c r="R428" s="192">
        <v>0</v>
      </c>
      <c r="S428" s="192">
        <v>0</v>
      </c>
      <c r="T428" s="192">
        <v>0</v>
      </c>
      <c r="U428" s="192">
        <v>0</v>
      </c>
      <c r="V428" s="192">
        <v>0</v>
      </c>
      <c r="W428" s="192">
        <v>0</v>
      </c>
      <c r="X428" s="192">
        <v>0</v>
      </c>
      <c r="Y428" s="192">
        <v>0</v>
      </c>
      <c r="Z428" s="192">
        <v>0</v>
      </c>
      <c r="AA428" s="192">
        <v>0</v>
      </c>
      <c r="AB428" s="192">
        <v>0</v>
      </c>
      <c r="AC428" s="192">
        <v>0</v>
      </c>
      <c r="AD428" s="192">
        <v>0</v>
      </c>
      <c r="AE428" s="192">
        <v>0</v>
      </c>
      <c r="AF428" s="192">
        <v>0</v>
      </c>
      <c r="AG428" s="192">
        <v>0</v>
      </c>
      <c r="AH428" s="192">
        <v>0</v>
      </c>
      <c r="AI428" s="192">
        <v>0</v>
      </c>
      <c r="AJ428" s="192">
        <v>0</v>
      </c>
      <c r="AK428" s="192">
        <v>0</v>
      </c>
      <c r="AL428" s="192">
        <v>0</v>
      </c>
      <c r="AM428" s="192">
        <v>0</v>
      </c>
      <c r="AN428" s="192">
        <v>0</v>
      </c>
      <c r="AO428" s="192">
        <v>0</v>
      </c>
      <c r="AP428" s="192">
        <v>0</v>
      </c>
      <c r="AQ428" s="192">
        <v>0</v>
      </c>
      <c r="AR428" s="192">
        <v>0</v>
      </c>
      <c r="AS428" s="192">
        <v>0</v>
      </c>
      <c r="AT428" s="192">
        <v>0</v>
      </c>
      <c r="AU428" s="192">
        <v>0</v>
      </c>
      <c r="AV428" s="192">
        <v>0</v>
      </c>
      <c r="AW428" s="192">
        <v>0</v>
      </c>
      <c r="AX428" s="192">
        <v>0</v>
      </c>
      <c r="AY428" s="192">
        <v>0</v>
      </c>
      <c r="AZ428" s="192">
        <v>0</v>
      </c>
      <c r="BA428" s="192">
        <v>0</v>
      </c>
      <c r="BB428" s="192">
        <v>0</v>
      </c>
      <c r="BC428" s="192">
        <v>0</v>
      </c>
      <c r="BD428" s="192">
        <v>0</v>
      </c>
      <c r="BE428" s="192">
        <v>0</v>
      </c>
      <c r="BF428" s="192">
        <v>0</v>
      </c>
      <c r="BG428" s="192">
        <v>0</v>
      </c>
      <c r="BH428" s="192">
        <v>0</v>
      </c>
      <c r="BI428" s="192">
        <v>0</v>
      </c>
      <c r="BJ428" s="192">
        <v>0</v>
      </c>
      <c r="BK428" s="192">
        <v>0</v>
      </c>
      <c r="BL428" s="192">
        <v>0</v>
      </c>
      <c r="BM428" s="192">
        <v>0</v>
      </c>
      <c r="BN428" s="192">
        <v>0</v>
      </c>
      <c r="BO428" s="192">
        <v>0</v>
      </c>
      <c r="BP428" s="192">
        <v>0</v>
      </c>
      <c r="BQ428" s="192">
        <v>0</v>
      </c>
      <c r="BR428" s="192">
        <v>0</v>
      </c>
      <c r="BS428" s="192">
        <v>0</v>
      </c>
      <c r="BT428" s="192">
        <v>0</v>
      </c>
      <c r="BU428" s="192">
        <v>0</v>
      </c>
      <c r="BV428" s="192">
        <v>0</v>
      </c>
      <c r="BW428" s="192">
        <v>0</v>
      </c>
      <c r="BX428" s="192">
        <v>0</v>
      </c>
      <c r="BY428" s="192">
        <v>0</v>
      </c>
      <c r="BZ428" s="192">
        <v>0</v>
      </c>
      <c r="CA428" s="192">
        <v>0</v>
      </c>
      <c r="CB428" s="192">
        <v>0</v>
      </c>
      <c r="CC428" s="201">
        <f t="shared" si="58"/>
        <v>0</v>
      </c>
    </row>
    <row r="429" spans="1:81" s="109" customFormat="1" ht="25.5" customHeight="1">
      <c r="A429" s="136" t="s">
        <v>1460</v>
      </c>
      <c r="B429" s="280" t="s">
        <v>57</v>
      </c>
      <c r="C429" s="281" t="s">
        <v>58</v>
      </c>
      <c r="D429" s="282">
        <v>53050</v>
      </c>
      <c r="E429" s="281" t="s">
        <v>1056</v>
      </c>
      <c r="F429" s="283" t="s">
        <v>1069</v>
      </c>
      <c r="G429" s="284" t="s">
        <v>1070</v>
      </c>
      <c r="H429" s="192">
        <v>0</v>
      </c>
      <c r="I429" s="192">
        <v>0</v>
      </c>
      <c r="J429" s="192">
        <v>0</v>
      </c>
      <c r="K429" s="192">
        <v>0</v>
      </c>
      <c r="L429" s="192">
        <v>0</v>
      </c>
      <c r="M429" s="192">
        <v>0</v>
      </c>
      <c r="N429" s="192">
        <v>0</v>
      </c>
      <c r="O429" s="192">
        <v>0</v>
      </c>
      <c r="P429" s="192">
        <v>0</v>
      </c>
      <c r="Q429" s="192">
        <v>0</v>
      </c>
      <c r="R429" s="192">
        <v>0</v>
      </c>
      <c r="S429" s="192">
        <v>0</v>
      </c>
      <c r="T429" s="192">
        <v>0</v>
      </c>
      <c r="U429" s="192">
        <v>0</v>
      </c>
      <c r="V429" s="192">
        <v>0</v>
      </c>
      <c r="W429" s="192">
        <v>0</v>
      </c>
      <c r="X429" s="192">
        <v>0</v>
      </c>
      <c r="Y429" s="192">
        <v>0</v>
      </c>
      <c r="Z429" s="192">
        <v>0</v>
      </c>
      <c r="AA429" s="192">
        <v>0</v>
      </c>
      <c r="AB429" s="192">
        <v>0</v>
      </c>
      <c r="AC429" s="192">
        <v>0</v>
      </c>
      <c r="AD429" s="192">
        <v>0</v>
      </c>
      <c r="AE429" s="192">
        <v>0</v>
      </c>
      <c r="AF429" s="192">
        <v>0</v>
      </c>
      <c r="AG429" s="192">
        <v>0</v>
      </c>
      <c r="AH429" s="192">
        <v>0</v>
      </c>
      <c r="AI429" s="192">
        <v>0</v>
      </c>
      <c r="AJ429" s="192">
        <v>0</v>
      </c>
      <c r="AK429" s="192">
        <v>0</v>
      </c>
      <c r="AL429" s="192">
        <v>0</v>
      </c>
      <c r="AM429" s="192">
        <v>0</v>
      </c>
      <c r="AN429" s="192">
        <v>0</v>
      </c>
      <c r="AO429" s="192">
        <v>0</v>
      </c>
      <c r="AP429" s="192">
        <v>0</v>
      </c>
      <c r="AQ429" s="192">
        <v>0</v>
      </c>
      <c r="AR429" s="192">
        <v>0</v>
      </c>
      <c r="AS429" s="192">
        <v>0</v>
      </c>
      <c r="AT429" s="192">
        <v>0</v>
      </c>
      <c r="AU429" s="192">
        <v>0</v>
      </c>
      <c r="AV429" s="192">
        <v>0</v>
      </c>
      <c r="AW429" s="192">
        <v>0</v>
      </c>
      <c r="AX429" s="192">
        <v>0</v>
      </c>
      <c r="AY429" s="192">
        <v>0</v>
      </c>
      <c r="AZ429" s="192">
        <v>0</v>
      </c>
      <c r="BA429" s="192">
        <v>0</v>
      </c>
      <c r="BB429" s="192">
        <v>0</v>
      </c>
      <c r="BC429" s="192">
        <v>0</v>
      </c>
      <c r="BD429" s="192">
        <v>0</v>
      </c>
      <c r="BE429" s="192">
        <v>0</v>
      </c>
      <c r="BF429" s="192">
        <v>0</v>
      </c>
      <c r="BG429" s="192">
        <v>0</v>
      </c>
      <c r="BH429" s="192">
        <v>0</v>
      </c>
      <c r="BI429" s="192">
        <v>0</v>
      </c>
      <c r="BJ429" s="192">
        <v>0</v>
      </c>
      <c r="BK429" s="192">
        <v>0</v>
      </c>
      <c r="BL429" s="192">
        <v>0</v>
      </c>
      <c r="BM429" s="192">
        <v>0</v>
      </c>
      <c r="BN429" s="192">
        <v>0</v>
      </c>
      <c r="BO429" s="192">
        <v>0</v>
      </c>
      <c r="BP429" s="192">
        <v>0</v>
      </c>
      <c r="BQ429" s="192">
        <v>0</v>
      </c>
      <c r="BR429" s="192">
        <v>0</v>
      </c>
      <c r="BS429" s="192">
        <v>0</v>
      </c>
      <c r="BT429" s="192">
        <v>0</v>
      </c>
      <c r="BU429" s="192">
        <v>0</v>
      </c>
      <c r="BV429" s="192">
        <v>0</v>
      </c>
      <c r="BW429" s="192">
        <v>0</v>
      </c>
      <c r="BX429" s="192">
        <v>0</v>
      </c>
      <c r="BY429" s="192">
        <v>0</v>
      </c>
      <c r="BZ429" s="192">
        <v>0</v>
      </c>
      <c r="CA429" s="192">
        <v>0</v>
      </c>
      <c r="CB429" s="192">
        <v>0</v>
      </c>
      <c r="CC429" s="201">
        <f t="shared" si="58"/>
        <v>0</v>
      </c>
    </row>
    <row r="430" spans="1:81" s="109" customFormat="1" ht="25.5" customHeight="1">
      <c r="A430" s="136" t="s">
        <v>1460</v>
      </c>
      <c r="B430" s="280" t="s">
        <v>57</v>
      </c>
      <c r="C430" s="281" t="s">
        <v>58</v>
      </c>
      <c r="D430" s="282">
        <v>53050</v>
      </c>
      <c r="E430" s="281" t="s">
        <v>1056</v>
      </c>
      <c r="F430" s="283" t="s">
        <v>1071</v>
      </c>
      <c r="G430" s="284" t="s">
        <v>1072</v>
      </c>
      <c r="H430" s="192">
        <v>0</v>
      </c>
      <c r="I430" s="192">
        <v>0</v>
      </c>
      <c r="J430" s="192">
        <v>0</v>
      </c>
      <c r="K430" s="192">
        <v>0</v>
      </c>
      <c r="L430" s="192">
        <v>0</v>
      </c>
      <c r="M430" s="192">
        <v>0</v>
      </c>
      <c r="N430" s="192">
        <v>0</v>
      </c>
      <c r="O430" s="192">
        <v>0</v>
      </c>
      <c r="P430" s="192">
        <v>0</v>
      </c>
      <c r="Q430" s="192">
        <v>0</v>
      </c>
      <c r="R430" s="192">
        <v>0</v>
      </c>
      <c r="S430" s="192">
        <v>0</v>
      </c>
      <c r="T430" s="192">
        <v>0</v>
      </c>
      <c r="U430" s="192">
        <v>0</v>
      </c>
      <c r="V430" s="192">
        <v>0</v>
      </c>
      <c r="W430" s="192">
        <v>0</v>
      </c>
      <c r="X430" s="192">
        <v>0</v>
      </c>
      <c r="Y430" s="192">
        <v>0</v>
      </c>
      <c r="Z430" s="192">
        <v>0</v>
      </c>
      <c r="AA430" s="192">
        <v>0</v>
      </c>
      <c r="AB430" s="192">
        <v>0</v>
      </c>
      <c r="AC430" s="192">
        <v>0</v>
      </c>
      <c r="AD430" s="192">
        <v>0</v>
      </c>
      <c r="AE430" s="192">
        <v>0</v>
      </c>
      <c r="AF430" s="192">
        <v>0</v>
      </c>
      <c r="AG430" s="192">
        <v>0</v>
      </c>
      <c r="AH430" s="192">
        <v>0</v>
      </c>
      <c r="AI430" s="192">
        <v>0</v>
      </c>
      <c r="AJ430" s="192">
        <v>0</v>
      </c>
      <c r="AK430" s="192">
        <v>0</v>
      </c>
      <c r="AL430" s="192">
        <v>0</v>
      </c>
      <c r="AM430" s="192">
        <v>0</v>
      </c>
      <c r="AN430" s="192">
        <v>0</v>
      </c>
      <c r="AO430" s="192">
        <v>0</v>
      </c>
      <c r="AP430" s="192">
        <v>0</v>
      </c>
      <c r="AQ430" s="192">
        <v>0</v>
      </c>
      <c r="AR430" s="192">
        <v>0</v>
      </c>
      <c r="AS430" s="192">
        <v>0</v>
      </c>
      <c r="AT430" s="192">
        <v>0</v>
      </c>
      <c r="AU430" s="192">
        <v>0</v>
      </c>
      <c r="AV430" s="192">
        <v>0</v>
      </c>
      <c r="AW430" s="192">
        <v>0</v>
      </c>
      <c r="AX430" s="192">
        <v>0</v>
      </c>
      <c r="AY430" s="192">
        <v>0</v>
      </c>
      <c r="AZ430" s="192">
        <v>0</v>
      </c>
      <c r="BA430" s="192">
        <v>0</v>
      </c>
      <c r="BB430" s="192">
        <v>0</v>
      </c>
      <c r="BC430" s="192">
        <v>0</v>
      </c>
      <c r="BD430" s="192">
        <v>0</v>
      </c>
      <c r="BE430" s="192">
        <v>0</v>
      </c>
      <c r="BF430" s="192">
        <v>0</v>
      </c>
      <c r="BG430" s="192">
        <v>0</v>
      </c>
      <c r="BH430" s="192">
        <v>0</v>
      </c>
      <c r="BI430" s="192">
        <v>0</v>
      </c>
      <c r="BJ430" s="192">
        <v>0</v>
      </c>
      <c r="BK430" s="192">
        <v>0</v>
      </c>
      <c r="BL430" s="192">
        <v>0</v>
      </c>
      <c r="BM430" s="192">
        <v>0</v>
      </c>
      <c r="BN430" s="192">
        <v>0</v>
      </c>
      <c r="BO430" s="192">
        <v>0</v>
      </c>
      <c r="BP430" s="192">
        <v>0</v>
      </c>
      <c r="BQ430" s="192">
        <v>0</v>
      </c>
      <c r="BR430" s="192">
        <v>0</v>
      </c>
      <c r="BS430" s="192">
        <v>0</v>
      </c>
      <c r="BT430" s="192">
        <v>0</v>
      </c>
      <c r="BU430" s="192">
        <v>0</v>
      </c>
      <c r="BV430" s="192">
        <v>0</v>
      </c>
      <c r="BW430" s="192">
        <v>0</v>
      </c>
      <c r="BX430" s="192">
        <v>0</v>
      </c>
      <c r="BY430" s="192">
        <v>0</v>
      </c>
      <c r="BZ430" s="192">
        <v>0</v>
      </c>
      <c r="CA430" s="192">
        <v>0</v>
      </c>
      <c r="CB430" s="192">
        <v>0</v>
      </c>
      <c r="CC430" s="201">
        <f t="shared" si="58"/>
        <v>0</v>
      </c>
    </row>
    <row r="431" spans="1:81" s="109" customFormat="1" ht="25.5" customHeight="1">
      <c r="A431" s="136" t="s">
        <v>1460</v>
      </c>
      <c r="B431" s="280" t="s">
        <v>57</v>
      </c>
      <c r="C431" s="281" t="s">
        <v>58</v>
      </c>
      <c r="D431" s="282">
        <v>53050</v>
      </c>
      <c r="E431" s="281" t="s">
        <v>1056</v>
      </c>
      <c r="F431" s="283" t="s">
        <v>1073</v>
      </c>
      <c r="G431" s="284" t="s">
        <v>1074</v>
      </c>
      <c r="H431" s="192">
        <v>0</v>
      </c>
      <c r="I431" s="192">
        <v>0</v>
      </c>
      <c r="J431" s="192">
        <v>0</v>
      </c>
      <c r="K431" s="192">
        <v>0</v>
      </c>
      <c r="L431" s="192">
        <v>0</v>
      </c>
      <c r="M431" s="192">
        <v>0</v>
      </c>
      <c r="N431" s="192">
        <v>0</v>
      </c>
      <c r="O431" s="192">
        <v>0</v>
      </c>
      <c r="P431" s="192">
        <v>0</v>
      </c>
      <c r="Q431" s="192">
        <v>0</v>
      </c>
      <c r="R431" s="192">
        <v>0</v>
      </c>
      <c r="S431" s="192">
        <v>2</v>
      </c>
      <c r="T431" s="192">
        <v>0</v>
      </c>
      <c r="U431" s="192">
        <v>0</v>
      </c>
      <c r="V431" s="192">
        <v>0</v>
      </c>
      <c r="W431" s="192">
        <v>0</v>
      </c>
      <c r="X431" s="192">
        <v>0</v>
      </c>
      <c r="Y431" s="192">
        <v>0</v>
      </c>
      <c r="Z431" s="192">
        <v>0</v>
      </c>
      <c r="AA431" s="192">
        <v>0</v>
      </c>
      <c r="AB431" s="192">
        <v>0</v>
      </c>
      <c r="AC431" s="192">
        <v>0</v>
      </c>
      <c r="AD431" s="192">
        <v>0</v>
      </c>
      <c r="AE431" s="192">
        <v>0</v>
      </c>
      <c r="AF431" s="192">
        <v>0</v>
      </c>
      <c r="AG431" s="192">
        <v>0</v>
      </c>
      <c r="AH431" s="192">
        <v>0</v>
      </c>
      <c r="AI431" s="192">
        <v>0</v>
      </c>
      <c r="AJ431" s="192">
        <v>0</v>
      </c>
      <c r="AK431" s="192">
        <v>0</v>
      </c>
      <c r="AL431" s="192">
        <v>0</v>
      </c>
      <c r="AM431" s="192">
        <v>0</v>
      </c>
      <c r="AN431" s="192">
        <v>0</v>
      </c>
      <c r="AO431" s="192">
        <v>0</v>
      </c>
      <c r="AP431" s="192">
        <v>0</v>
      </c>
      <c r="AQ431" s="192">
        <v>0</v>
      </c>
      <c r="AR431" s="192">
        <v>0</v>
      </c>
      <c r="AS431" s="192">
        <v>0</v>
      </c>
      <c r="AT431" s="192">
        <v>0</v>
      </c>
      <c r="AU431" s="192">
        <v>21</v>
      </c>
      <c r="AV431" s="192">
        <v>0</v>
      </c>
      <c r="AW431" s="192">
        <v>0</v>
      </c>
      <c r="AX431" s="192">
        <v>0</v>
      </c>
      <c r="AY431" s="192">
        <v>0</v>
      </c>
      <c r="AZ431" s="192">
        <v>0</v>
      </c>
      <c r="BA431" s="192">
        <v>0</v>
      </c>
      <c r="BB431" s="192">
        <v>0</v>
      </c>
      <c r="BC431" s="192">
        <v>0</v>
      </c>
      <c r="BD431" s="192">
        <v>0</v>
      </c>
      <c r="BE431" s="192">
        <v>0</v>
      </c>
      <c r="BF431" s="192">
        <v>0</v>
      </c>
      <c r="BG431" s="192">
        <v>0</v>
      </c>
      <c r="BH431" s="192">
        <v>0</v>
      </c>
      <c r="BI431" s="192">
        <v>0</v>
      </c>
      <c r="BJ431" s="192">
        <v>6</v>
      </c>
      <c r="BK431" s="192">
        <v>0</v>
      </c>
      <c r="BL431" s="192">
        <v>0</v>
      </c>
      <c r="BM431" s="192">
        <v>0</v>
      </c>
      <c r="BN431" s="192">
        <v>0</v>
      </c>
      <c r="BO431" s="192">
        <v>0</v>
      </c>
      <c r="BP431" s="192">
        <v>0</v>
      </c>
      <c r="BQ431" s="192">
        <v>0</v>
      </c>
      <c r="BR431" s="192">
        <v>0</v>
      </c>
      <c r="BS431" s="192">
        <v>0</v>
      </c>
      <c r="BT431" s="192">
        <v>0</v>
      </c>
      <c r="BU431" s="192">
        <v>0</v>
      </c>
      <c r="BV431" s="192">
        <v>0</v>
      </c>
      <c r="BW431" s="192">
        <v>0</v>
      </c>
      <c r="BX431" s="192">
        <v>0</v>
      </c>
      <c r="BY431" s="192">
        <v>0</v>
      </c>
      <c r="BZ431" s="192">
        <v>0</v>
      </c>
      <c r="CA431" s="192">
        <v>0</v>
      </c>
      <c r="CB431" s="192">
        <v>0</v>
      </c>
      <c r="CC431" s="201">
        <f t="shared" si="58"/>
        <v>29</v>
      </c>
    </row>
    <row r="432" spans="1:81" s="109" customFormat="1" ht="25.5" customHeight="1">
      <c r="A432" s="136" t="s">
        <v>1460</v>
      </c>
      <c r="B432" s="280" t="s">
        <v>57</v>
      </c>
      <c r="C432" s="281" t="s">
        <v>58</v>
      </c>
      <c r="D432" s="282">
        <v>53050</v>
      </c>
      <c r="E432" s="281" t="s">
        <v>1056</v>
      </c>
      <c r="F432" s="283" t="s">
        <v>1075</v>
      </c>
      <c r="G432" s="284" t="s">
        <v>1076</v>
      </c>
      <c r="H432" s="192">
        <v>0</v>
      </c>
      <c r="I432" s="192">
        <v>0</v>
      </c>
      <c r="J432" s="192">
        <v>0</v>
      </c>
      <c r="K432" s="192">
        <v>0</v>
      </c>
      <c r="L432" s="192">
        <v>0</v>
      </c>
      <c r="M432" s="192">
        <v>0</v>
      </c>
      <c r="N432" s="192">
        <v>0</v>
      </c>
      <c r="O432" s="192">
        <v>0</v>
      </c>
      <c r="P432" s="192">
        <v>0</v>
      </c>
      <c r="Q432" s="192">
        <v>0</v>
      </c>
      <c r="R432" s="192">
        <v>0</v>
      </c>
      <c r="S432" s="192">
        <v>0</v>
      </c>
      <c r="T432" s="192">
        <v>0</v>
      </c>
      <c r="U432" s="192">
        <v>0</v>
      </c>
      <c r="V432" s="192">
        <v>0</v>
      </c>
      <c r="W432" s="192">
        <v>0</v>
      </c>
      <c r="X432" s="192">
        <v>0</v>
      </c>
      <c r="Y432" s="192">
        <v>0</v>
      </c>
      <c r="Z432" s="192">
        <v>0</v>
      </c>
      <c r="AA432" s="192">
        <v>0</v>
      </c>
      <c r="AB432" s="192">
        <v>0</v>
      </c>
      <c r="AC432" s="192">
        <v>0</v>
      </c>
      <c r="AD432" s="192">
        <v>0</v>
      </c>
      <c r="AE432" s="192">
        <v>0</v>
      </c>
      <c r="AF432" s="192">
        <v>0</v>
      </c>
      <c r="AG432" s="192">
        <v>0</v>
      </c>
      <c r="AH432" s="192">
        <v>0</v>
      </c>
      <c r="AI432" s="192">
        <v>0</v>
      </c>
      <c r="AJ432" s="192">
        <v>0</v>
      </c>
      <c r="AK432" s="192">
        <v>0</v>
      </c>
      <c r="AL432" s="192">
        <v>0</v>
      </c>
      <c r="AM432" s="192">
        <v>0</v>
      </c>
      <c r="AN432" s="192">
        <v>0</v>
      </c>
      <c r="AO432" s="192">
        <v>0</v>
      </c>
      <c r="AP432" s="192">
        <v>0</v>
      </c>
      <c r="AQ432" s="192">
        <v>0</v>
      </c>
      <c r="AR432" s="192">
        <v>0</v>
      </c>
      <c r="AS432" s="192">
        <v>0</v>
      </c>
      <c r="AT432" s="192">
        <v>0</v>
      </c>
      <c r="AU432" s="192">
        <v>0</v>
      </c>
      <c r="AV432" s="192">
        <v>0</v>
      </c>
      <c r="AW432" s="192">
        <v>0</v>
      </c>
      <c r="AX432" s="192">
        <v>0</v>
      </c>
      <c r="AY432" s="192">
        <v>0</v>
      </c>
      <c r="AZ432" s="192">
        <v>1</v>
      </c>
      <c r="BA432" s="192">
        <v>0</v>
      </c>
      <c r="BB432" s="192">
        <v>0</v>
      </c>
      <c r="BC432" s="192">
        <v>0</v>
      </c>
      <c r="BD432" s="192">
        <v>0</v>
      </c>
      <c r="BE432" s="192">
        <v>0</v>
      </c>
      <c r="BF432" s="192">
        <v>0</v>
      </c>
      <c r="BG432" s="192">
        <v>0</v>
      </c>
      <c r="BH432" s="192">
        <v>0</v>
      </c>
      <c r="BI432" s="192">
        <v>0</v>
      </c>
      <c r="BJ432" s="192">
        <v>1</v>
      </c>
      <c r="BK432" s="192">
        <v>0</v>
      </c>
      <c r="BL432" s="192">
        <v>0</v>
      </c>
      <c r="BM432" s="192">
        <v>0</v>
      </c>
      <c r="BN432" s="192">
        <v>0</v>
      </c>
      <c r="BO432" s="192">
        <v>0</v>
      </c>
      <c r="BP432" s="192">
        <v>0</v>
      </c>
      <c r="BQ432" s="192">
        <v>0</v>
      </c>
      <c r="BR432" s="192">
        <v>0</v>
      </c>
      <c r="BS432" s="192">
        <v>0</v>
      </c>
      <c r="BT432" s="192">
        <v>0</v>
      </c>
      <c r="BU432" s="192">
        <v>0</v>
      </c>
      <c r="BV432" s="192">
        <v>0</v>
      </c>
      <c r="BW432" s="192">
        <v>0</v>
      </c>
      <c r="BX432" s="192">
        <v>0</v>
      </c>
      <c r="BY432" s="192">
        <v>0</v>
      </c>
      <c r="BZ432" s="192">
        <v>5</v>
      </c>
      <c r="CA432" s="192">
        <v>0</v>
      </c>
      <c r="CB432" s="192">
        <v>0</v>
      </c>
      <c r="CC432" s="201">
        <f t="shared" si="58"/>
        <v>7</v>
      </c>
    </row>
    <row r="433" spans="1:81" s="109" customFormat="1" ht="25.5" customHeight="1">
      <c r="A433" s="136" t="s">
        <v>1460</v>
      </c>
      <c r="B433" s="280" t="s">
        <v>57</v>
      </c>
      <c r="C433" s="281" t="s">
        <v>58</v>
      </c>
      <c r="D433" s="282">
        <v>53050</v>
      </c>
      <c r="E433" s="281" t="s">
        <v>1056</v>
      </c>
      <c r="F433" s="283" t="s">
        <v>1077</v>
      </c>
      <c r="G433" s="284" t="s">
        <v>1078</v>
      </c>
      <c r="H433" s="192">
        <v>0</v>
      </c>
      <c r="I433" s="192">
        <v>0</v>
      </c>
      <c r="J433" s="192">
        <v>0</v>
      </c>
      <c r="K433" s="192">
        <v>0</v>
      </c>
      <c r="L433" s="192">
        <v>0</v>
      </c>
      <c r="M433" s="192">
        <v>0</v>
      </c>
      <c r="N433" s="192">
        <v>0</v>
      </c>
      <c r="O433" s="192">
        <v>0</v>
      </c>
      <c r="P433" s="192">
        <v>0</v>
      </c>
      <c r="Q433" s="192">
        <v>0</v>
      </c>
      <c r="R433" s="192">
        <v>0</v>
      </c>
      <c r="S433" s="192">
        <v>0</v>
      </c>
      <c r="T433" s="192">
        <v>0</v>
      </c>
      <c r="U433" s="192">
        <v>0</v>
      </c>
      <c r="V433" s="192">
        <v>0</v>
      </c>
      <c r="W433" s="192">
        <v>0</v>
      </c>
      <c r="X433" s="192">
        <v>0</v>
      </c>
      <c r="Y433" s="192">
        <v>0</v>
      </c>
      <c r="Z433" s="192">
        <v>0</v>
      </c>
      <c r="AA433" s="192">
        <v>0</v>
      </c>
      <c r="AB433" s="192">
        <v>0</v>
      </c>
      <c r="AC433" s="192">
        <v>0</v>
      </c>
      <c r="AD433" s="192">
        <v>0</v>
      </c>
      <c r="AE433" s="192">
        <v>0</v>
      </c>
      <c r="AF433" s="192">
        <v>0</v>
      </c>
      <c r="AG433" s="192">
        <v>0</v>
      </c>
      <c r="AH433" s="192">
        <v>0</v>
      </c>
      <c r="AI433" s="192">
        <v>0</v>
      </c>
      <c r="AJ433" s="192">
        <v>0</v>
      </c>
      <c r="AK433" s="192">
        <v>0</v>
      </c>
      <c r="AL433" s="192">
        <v>0</v>
      </c>
      <c r="AM433" s="192">
        <v>0</v>
      </c>
      <c r="AN433" s="192">
        <v>0</v>
      </c>
      <c r="AO433" s="192">
        <v>0</v>
      </c>
      <c r="AP433" s="192">
        <v>0</v>
      </c>
      <c r="AQ433" s="192">
        <v>0</v>
      </c>
      <c r="AR433" s="192">
        <v>0</v>
      </c>
      <c r="AS433" s="192">
        <v>0</v>
      </c>
      <c r="AT433" s="192">
        <v>0</v>
      </c>
      <c r="AU433" s="192">
        <v>1634.43</v>
      </c>
      <c r="AV433" s="192">
        <v>0</v>
      </c>
      <c r="AW433" s="192">
        <v>0</v>
      </c>
      <c r="AX433" s="192">
        <v>0</v>
      </c>
      <c r="AY433" s="192">
        <v>0</v>
      </c>
      <c r="AZ433" s="192">
        <v>0</v>
      </c>
      <c r="BA433" s="192">
        <v>0</v>
      </c>
      <c r="BB433" s="192">
        <v>0</v>
      </c>
      <c r="BC433" s="192">
        <v>0</v>
      </c>
      <c r="BD433" s="192">
        <v>0</v>
      </c>
      <c r="BE433" s="192">
        <v>0</v>
      </c>
      <c r="BF433" s="192">
        <v>0</v>
      </c>
      <c r="BG433" s="192">
        <v>0</v>
      </c>
      <c r="BH433" s="192">
        <v>0</v>
      </c>
      <c r="BI433" s="192">
        <v>0</v>
      </c>
      <c r="BJ433" s="192">
        <v>1</v>
      </c>
      <c r="BK433" s="192">
        <v>0</v>
      </c>
      <c r="BL433" s="192">
        <v>0</v>
      </c>
      <c r="BM433" s="192">
        <v>0</v>
      </c>
      <c r="BN433" s="192">
        <v>0</v>
      </c>
      <c r="BO433" s="192">
        <v>0</v>
      </c>
      <c r="BP433" s="192">
        <v>0</v>
      </c>
      <c r="BQ433" s="192">
        <v>0</v>
      </c>
      <c r="BR433" s="192">
        <v>0</v>
      </c>
      <c r="BS433" s="192">
        <v>0</v>
      </c>
      <c r="BT433" s="192">
        <v>0</v>
      </c>
      <c r="BU433" s="192">
        <v>0</v>
      </c>
      <c r="BV433" s="192">
        <v>0</v>
      </c>
      <c r="BW433" s="192">
        <v>0</v>
      </c>
      <c r="BX433" s="192">
        <v>0</v>
      </c>
      <c r="BY433" s="192">
        <v>0</v>
      </c>
      <c r="BZ433" s="192">
        <v>0</v>
      </c>
      <c r="CA433" s="192">
        <v>0</v>
      </c>
      <c r="CB433" s="192">
        <v>0</v>
      </c>
      <c r="CC433" s="201">
        <f t="shared" si="58"/>
        <v>1635.43</v>
      </c>
    </row>
    <row r="434" spans="1:81" s="109" customFormat="1" ht="25.5" customHeight="1">
      <c r="A434" s="136" t="s">
        <v>1460</v>
      </c>
      <c r="B434" s="280" t="s">
        <v>57</v>
      </c>
      <c r="C434" s="281" t="s">
        <v>58</v>
      </c>
      <c r="D434" s="282">
        <v>53050</v>
      </c>
      <c r="E434" s="281" t="s">
        <v>1056</v>
      </c>
      <c r="F434" s="283" t="s">
        <v>1079</v>
      </c>
      <c r="G434" s="284" t="s">
        <v>1080</v>
      </c>
      <c r="H434" s="192">
        <v>0</v>
      </c>
      <c r="I434" s="192">
        <v>0</v>
      </c>
      <c r="J434" s="192">
        <v>0</v>
      </c>
      <c r="K434" s="192">
        <v>0</v>
      </c>
      <c r="L434" s="192">
        <v>0</v>
      </c>
      <c r="M434" s="192">
        <v>0</v>
      </c>
      <c r="N434" s="192">
        <v>0</v>
      </c>
      <c r="O434" s="192">
        <v>0</v>
      </c>
      <c r="P434" s="192">
        <v>0</v>
      </c>
      <c r="Q434" s="192">
        <v>0</v>
      </c>
      <c r="R434" s="192">
        <v>0</v>
      </c>
      <c r="S434" s="192">
        <v>2</v>
      </c>
      <c r="T434" s="192">
        <v>0</v>
      </c>
      <c r="U434" s="192">
        <v>1</v>
      </c>
      <c r="V434" s="192">
        <v>0</v>
      </c>
      <c r="W434" s="192">
        <v>0</v>
      </c>
      <c r="X434" s="192">
        <v>0</v>
      </c>
      <c r="Y434" s="192">
        <v>0</v>
      </c>
      <c r="Z434" s="192">
        <v>0</v>
      </c>
      <c r="AA434" s="192">
        <v>0</v>
      </c>
      <c r="AB434" s="192">
        <v>0</v>
      </c>
      <c r="AC434" s="192">
        <v>0</v>
      </c>
      <c r="AD434" s="192">
        <v>0</v>
      </c>
      <c r="AE434" s="192">
        <v>0</v>
      </c>
      <c r="AF434" s="192">
        <v>0</v>
      </c>
      <c r="AG434" s="192">
        <v>0</v>
      </c>
      <c r="AH434" s="192">
        <v>0</v>
      </c>
      <c r="AI434" s="192">
        <v>0</v>
      </c>
      <c r="AJ434" s="192">
        <v>0</v>
      </c>
      <c r="AK434" s="192">
        <v>0</v>
      </c>
      <c r="AL434" s="192">
        <v>0</v>
      </c>
      <c r="AM434" s="192">
        <v>0</v>
      </c>
      <c r="AN434" s="192">
        <v>0</v>
      </c>
      <c r="AO434" s="192">
        <v>0</v>
      </c>
      <c r="AP434" s="192">
        <v>0</v>
      </c>
      <c r="AQ434" s="192">
        <v>0</v>
      </c>
      <c r="AR434" s="192">
        <v>0</v>
      </c>
      <c r="AS434" s="192">
        <v>0</v>
      </c>
      <c r="AT434" s="192">
        <v>0</v>
      </c>
      <c r="AU434" s="192">
        <v>36</v>
      </c>
      <c r="AV434" s="192">
        <v>0</v>
      </c>
      <c r="AW434" s="192">
        <v>0</v>
      </c>
      <c r="AX434" s="192">
        <v>0</v>
      </c>
      <c r="AY434" s="192">
        <v>0</v>
      </c>
      <c r="AZ434" s="192">
        <v>1</v>
      </c>
      <c r="BA434" s="192">
        <v>0</v>
      </c>
      <c r="BB434" s="192">
        <v>0</v>
      </c>
      <c r="BC434" s="192">
        <v>0</v>
      </c>
      <c r="BD434" s="192">
        <v>0</v>
      </c>
      <c r="BE434" s="192">
        <v>0</v>
      </c>
      <c r="BF434" s="192">
        <v>0</v>
      </c>
      <c r="BG434" s="192">
        <v>0</v>
      </c>
      <c r="BH434" s="192">
        <v>0</v>
      </c>
      <c r="BI434" s="192">
        <v>0</v>
      </c>
      <c r="BJ434" s="192">
        <v>0</v>
      </c>
      <c r="BK434" s="192">
        <v>0</v>
      </c>
      <c r="BL434" s="192">
        <v>0</v>
      </c>
      <c r="BM434" s="192">
        <v>0</v>
      </c>
      <c r="BN434" s="192">
        <v>0</v>
      </c>
      <c r="BO434" s="192">
        <v>0</v>
      </c>
      <c r="BP434" s="192">
        <v>0</v>
      </c>
      <c r="BQ434" s="192">
        <v>0</v>
      </c>
      <c r="BR434" s="192">
        <v>0</v>
      </c>
      <c r="BS434" s="192">
        <v>0</v>
      </c>
      <c r="BT434" s="192">
        <v>0</v>
      </c>
      <c r="BU434" s="192">
        <v>0</v>
      </c>
      <c r="BV434" s="192">
        <v>0</v>
      </c>
      <c r="BW434" s="192">
        <v>0</v>
      </c>
      <c r="BX434" s="192">
        <v>0</v>
      </c>
      <c r="BY434" s="192">
        <v>0</v>
      </c>
      <c r="BZ434" s="192">
        <v>0</v>
      </c>
      <c r="CA434" s="192">
        <v>0</v>
      </c>
      <c r="CB434" s="192">
        <v>0</v>
      </c>
      <c r="CC434" s="201">
        <f t="shared" si="58"/>
        <v>40</v>
      </c>
    </row>
    <row r="435" spans="1:81" s="109" customFormat="1" ht="25.5" customHeight="1">
      <c r="A435" s="136" t="s">
        <v>1460</v>
      </c>
      <c r="B435" s="280" t="s">
        <v>57</v>
      </c>
      <c r="C435" s="281" t="s">
        <v>58</v>
      </c>
      <c r="D435" s="282">
        <v>53050</v>
      </c>
      <c r="E435" s="281" t="s">
        <v>1056</v>
      </c>
      <c r="F435" s="283" t="s">
        <v>1081</v>
      </c>
      <c r="G435" s="284" t="s">
        <v>1082</v>
      </c>
      <c r="H435" s="192">
        <v>0</v>
      </c>
      <c r="I435" s="192">
        <v>0</v>
      </c>
      <c r="J435" s="192">
        <v>0</v>
      </c>
      <c r="K435" s="192">
        <v>0</v>
      </c>
      <c r="L435" s="192">
        <v>0</v>
      </c>
      <c r="M435" s="192">
        <v>0</v>
      </c>
      <c r="N435" s="192">
        <v>0</v>
      </c>
      <c r="O435" s="192">
        <v>0</v>
      </c>
      <c r="P435" s="192">
        <v>0</v>
      </c>
      <c r="Q435" s="192">
        <v>0</v>
      </c>
      <c r="R435" s="192">
        <v>0</v>
      </c>
      <c r="S435" s="192">
        <v>0</v>
      </c>
      <c r="T435" s="192">
        <v>0</v>
      </c>
      <c r="U435" s="192">
        <v>0</v>
      </c>
      <c r="V435" s="192">
        <v>0</v>
      </c>
      <c r="W435" s="192">
        <v>0</v>
      </c>
      <c r="X435" s="192">
        <v>0</v>
      </c>
      <c r="Y435" s="192">
        <v>0</v>
      </c>
      <c r="Z435" s="192">
        <v>0</v>
      </c>
      <c r="AA435" s="192">
        <v>0</v>
      </c>
      <c r="AB435" s="192">
        <v>0</v>
      </c>
      <c r="AC435" s="192">
        <v>0</v>
      </c>
      <c r="AD435" s="192">
        <v>0</v>
      </c>
      <c r="AE435" s="192">
        <v>0</v>
      </c>
      <c r="AF435" s="192">
        <v>0</v>
      </c>
      <c r="AG435" s="192">
        <v>0</v>
      </c>
      <c r="AH435" s="192">
        <v>0</v>
      </c>
      <c r="AI435" s="192">
        <v>0</v>
      </c>
      <c r="AJ435" s="192">
        <v>0</v>
      </c>
      <c r="AK435" s="192">
        <v>0</v>
      </c>
      <c r="AL435" s="192">
        <v>0</v>
      </c>
      <c r="AM435" s="192">
        <v>0</v>
      </c>
      <c r="AN435" s="192">
        <v>0</v>
      </c>
      <c r="AO435" s="192">
        <v>0</v>
      </c>
      <c r="AP435" s="192">
        <v>0</v>
      </c>
      <c r="AQ435" s="192">
        <v>0</v>
      </c>
      <c r="AR435" s="192">
        <v>0</v>
      </c>
      <c r="AS435" s="192">
        <v>0</v>
      </c>
      <c r="AT435" s="192">
        <v>0</v>
      </c>
      <c r="AU435" s="192">
        <v>1</v>
      </c>
      <c r="AV435" s="192">
        <v>0</v>
      </c>
      <c r="AW435" s="192">
        <v>0</v>
      </c>
      <c r="AX435" s="192">
        <v>0</v>
      </c>
      <c r="AY435" s="192">
        <v>0</v>
      </c>
      <c r="AZ435" s="192">
        <v>0</v>
      </c>
      <c r="BA435" s="192">
        <v>0</v>
      </c>
      <c r="BB435" s="192">
        <v>0</v>
      </c>
      <c r="BC435" s="192">
        <v>0</v>
      </c>
      <c r="BD435" s="192">
        <v>0</v>
      </c>
      <c r="BE435" s="192">
        <v>0</v>
      </c>
      <c r="BF435" s="192">
        <v>0</v>
      </c>
      <c r="BG435" s="192">
        <v>0</v>
      </c>
      <c r="BH435" s="192">
        <v>0</v>
      </c>
      <c r="BI435" s="192">
        <v>0</v>
      </c>
      <c r="BJ435" s="192">
        <v>0</v>
      </c>
      <c r="BK435" s="192">
        <v>0</v>
      </c>
      <c r="BL435" s="192">
        <v>0</v>
      </c>
      <c r="BM435" s="192">
        <v>0</v>
      </c>
      <c r="BN435" s="192">
        <v>0</v>
      </c>
      <c r="BO435" s="192">
        <v>0</v>
      </c>
      <c r="BP435" s="192">
        <v>0</v>
      </c>
      <c r="BQ435" s="192">
        <v>0</v>
      </c>
      <c r="BR435" s="192">
        <v>0</v>
      </c>
      <c r="BS435" s="192">
        <v>0</v>
      </c>
      <c r="BT435" s="192">
        <v>0</v>
      </c>
      <c r="BU435" s="192">
        <v>0</v>
      </c>
      <c r="BV435" s="192">
        <v>0</v>
      </c>
      <c r="BW435" s="192">
        <v>0</v>
      </c>
      <c r="BX435" s="192">
        <v>0</v>
      </c>
      <c r="BY435" s="192">
        <v>0</v>
      </c>
      <c r="BZ435" s="192">
        <v>0</v>
      </c>
      <c r="CA435" s="192">
        <v>0</v>
      </c>
      <c r="CB435" s="192">
        <v>0</v>
      </c>
      <c r="CC435" s="201">
        <f t="shared" si="58"/>
        <v>1</v>
      </c>
    </row>
    <row r="436" spans="1:81" s="109" customFormat="1" ht="25.5" customHeight="1">
      <c r="A436" s="136" t="s">
        <v>1460</v>
      </c>
      <c r="B436" s="280" t="s">
        <v>57</v>
      </c>
      <c r="C436" s="281" t="s">
        <v>58</v>
      </c>
      <c r="D436" s="282">
        <v>53050</v>
      </c>
      <c r="E436" s="281" t="s">
        <v>1056</v>
      </c>
      <c r="F436" s="283" t="s">
        <v>1083</v>
      </c>
      <c r="G436" s="284" t="s">
        <v>1084</v>
      </c>
      <c r="H436" s="192">
        <v>0</v>
      </c>
      <c r="I436" s="192">
        <v>0</v>
      </c>
      <c r="J436" s="192">
        <v>0</v>
      </c>
      <c r="K436" s="192">
        <v>0</v>
      </c>
      <c r="L436" s="192">
        <v>0</v>
      </c>
      <c r="M436" s="192">
        <v>0</v>
      </c>
      <c r="N436" s="192">
        <v>0</v>
      </c>
      <c r="O436" s="192">
        <v>0</v>
      </c>
      <c r="P436" s="192">
        <v>0</v>
      </c>
      <c r="Q436" s="192">
        <v>0</v>
      </c>
      <c r="R436" s="192">
        <v>0</v>
      </c>
      <c r="S436" s="192">
        <v>0</v>
      </c>
      <c r="T436" s="192">
        <v>0</v>
      </c>
      <c r="U436" s="192">
        <v>0</v>
      </c>
      <c r="V436" s="192">
        <v>0</v>
      </c>
      <c r="W436" s="192">
        <v>0</v>
      </c>
      <c r="X436" s="192">
        <v>0</v>
      </c>
      <c r="Y436" s="192">
        <v>0</v>
      </c>
      <c r="Z436" s="192">
        <v>0</v>
      </c>
      <c r="AA436" s="192">
        <v>0</v>
      </c>
      <c r="AB436" s="192">
        <v>0</v>
      </c>
      <c r="AC436" s="192">
        <v>0</v>
      </c>
      <c r="AD436" s="192">
        <v>0</v>
      </c>
      <c r="AE436" s="192">
        <v>0</v>
      </c>
      <c r="AF436" s="192">
        <v>0</v>
      </c>
      <c r="AG436" s="192">
        <v>0</v>
      </c>
      <c r="AH436" s="192">
        <v>0</v>
      </c>
      <c r="AI436" s="192">
        <v>0</v>
      </c>
      <c r="AJ436" s="192">
        <v>0</v>
      </c>
      <c r="AK436" s="192">
        <v>0</v>
      </c>
      <c r="AL436" s="192">
        <v>0</v>
      </c>
      <c r="AM436" s="192">
        <v>0</v>
      </c>
      <c r="AN436" s="192">
        <v>0</v>
      </c>
      <c r="AO436" s="192">
        <v>0</v>
      </c>
      <c r="AP436" s="192">
        <v>0</v>
      </c>
      <c r="AQ436" s="192">
        <v>0</v>
      </c>
      <c r="AR436" s="192">
        <v>0</v>
      </c>
      <c r="AS436" s="192">
        <v>0</v>
      </c>
      <c r="AT436" s="192">
        <v>0</v>
      </c>
      <c r="AU436" s="192">
        <v>0</v>
      </c>
      <c r="AV436" s="192">
        <v>0</v>
      </c>
      <c r="AW436" s="192">
        <v>0</v>
      </c>
      <c r="AX436" s="192">
        <v>0</v>
      </c>
      <c r="AY436" s="192">
        <v>0</v>
      </c>
      <c r="AZ436" s="192">
        <v>0</v>
      </c>
      <c r="BA436" s="192">
        <v>0</v>
      </c>
      <c r="BB436" s="192">
        <v>0</v>
      </c>
      <c r="BC436" s="192">
        <v>0</v>
      </c>
      <c r="BD436" s="192">
        <v>0</v>
      </c>
      <c r="BE436" s="192">
        <v>0</v>
      </c>
      <c r="BF436" s="192">
        <v>0</v>
      </c>
      <c r="BG436" s="192">
        <v>0</v>
      </c>
      <c r="BH436" s="192">
        <v>0</v>
      </c>
      <c r="BI436" s="192">
        <v>0</v>
      </c>
      <c r="BJ436" s="192">
        <v>0</v>
      </c>
      <c r="BK436" s="192">
        <v>0</v>
      </c>
      <c r="BL436" s="192">
        <v>0</v>
      </c>
      <c r="BM436" s="192">
        <v>0</v>
      </c>
      <c r="BN436" s="192">
        <v>0</v>
      </c>
      <c r="BO436" s="192">
        <v>0</v>
      </c>
      <c r="BP436" s="192">
        <v>0</v>
      </c>
      <c r="BQ436" s="192">
        <v>0</v>
      </c>
      <c r="BR436" s="192">
        <v>0</v>
      </c>
      <c r="BS436" s="192">
        <v>0</v>
      </c>
      <c r="BT436" s="192">
        <v>0</v>
      </c>
      <c r="BU436" s="192">
        <v>0</v>
      </c>
      <c r="BV436" s="192">
        <v>0</v>
      </c>
      <c r="BW436" s="192">
        <v>0</v>
      </c>
      <c r="BX436" s="192">
        <v>0</v>
      </c>
      <c r="BY436" s="192">
        <v>0</v>
      </c>
      <c r="BZ436" s="192">
        <v>0</v>
      </c>
      <c r="CA436" s="192">
        <v>0</v>
      </c>
      <c r="CB436" s="192">
        <v>0</v>
      </c>
      <c r="CC436" s="201">
        <f t="shared" si="58"/>
        <v>0</v>
      </c>
    </row>
    <row r="437" spans="1:81" s="109" customFormat="1" ht="25.5" customHeight="1">
      <c r="A437" s="136" t="s">
        <v>1460</v>
      </c>
      <c r="B437" s="280" t="s">
        <v>57</v>
      </c>
      <c r="C437" s="281" t="s">
        <v>58</v>
      </c>
      <c r="D437" s="282">
        <v>53050</v>
      </c>
      <c r="E437" s="281" t="s">
        <v>1056</v>
      </c>
      <c r="F437" s="283" t="s">
        <v>1085</v>
      </c>
      <c r="G437" s="284" t="s">
        <v>1086</v>
      </c>
      <c r="H437" s="192">
        <v>0</v>
      </c>
      <c r="I437" s="192">
        <v>0</v>
      </c>
      <c r="J437" s="192">
        <v>0</v>
      </c>
      <c r="K437" s="192">
        <v>0</v>
      </c>
      <c r="L437" s="192">
        <v>0</v>
      </c>
      <c r="M437" s="192">
        <v>0</v>
      </c>
      <c r="N437" s="192">
        <v>0</v>
      </c>
      <c r="O437" s="192">
        <v>6</v>
      </c>
      <c r="P437" s="192">
        <v>0</v>
      </c>
      <c r="Q437" s="192">
        <v>0</v>
      </c>
      <c r="R437" s="192">
        <v>1</v>
      </c>
      <c r="S437" s="192">
        <v>884.33</v>
      </c>
      <c r="T437" s="192">
        <v>0</v>
      </c>
      <c r="U437" s="192">
        <v>4</v>
      </c>
      <c r="V437" s="192">
        <v>0</v>
      </c>
      <c r="W437" s="192">
        <v>0</v>
      </c>
      <c r="X437" s="192">
        <v>0</v>
      </c>
      <c r="Y437" s="192">
        <v>0</v>
      </c>
      <c r="Z437" s="192">
        <v>0</v>
      </c>
      <c r="AA437" s="192">
        <v>0</v>
      </c>
      <c r="AB437" s="192">
        <v>0</v>
      </c>
      <c r="AC437" s="192">
        <v>0</v>
      </c>
      <c r="AD437" s="192">
        <v>0</v>
      </c>
      <c r="AE437" s="192">
        <v>0</v>
      </c>
      <c r="AF437" s="192">
        <v>0</v>
      </c>
      <c r="AG437" s="192">
        <v>0</v>
      </c>
      <c r="AH437" s="192">
        <v>0</v>
      </c>
      <c r="AI437" s="192">
        <v>11</v>
      </c>
      <c r="AJ437" s="192">
        <v>0</v>
      </c>
      <c r="AK437" s="192">
        <v>0</v>
      </c>
      <c r="AL437" s="192">
        <v>0</v>
      </c>
      <c r="AM437" s="192">
        <v>0</v>
      </c>
      <c r="AN437" s="192">
        <v>0</v>
      </c>
      <c r="AO437" s="192">
        <v>0</v>
      </c>
      <c r="AP437" s="192">
        <v>0</v>
      </c>
      <c r="AQ437" s="192">
        <v>0</v>
      </c>
      <c r="AR437" s="192">
        <v>0</v>
      </c>
      <c r="AS437" s="192">
        <v>0</v>
      </c>
      <c r="AT437" s="192">
        <v>0</v>
      </c>
      <c r="AU437" s="192">
        <v>14876.44</v>
      </c>
      <c r="AV437" s="192">
        <v>0</v>
      </c>
      <c r="AW437" s="192">
        <v>0</v>
      </c>
      <c r="AX437" s="192">
        <v>0</v>
      </c>
      <c r="AY437" s="192">
        <v>0</v>
      </c>
      <c r="AZ437" s="192">
        <v>0</v>
      </c>
      <c r="BA437" s="192">
        <v>0</v>
      </c>
      <c r="BB437" s="192">
        <v>0</v>
      </c>
      <c r="BC437" s="192">
        <v>0</v>
      </c>
      <c r="BD437" s="192">
        <v>0</v>
      </c>
      <c r="BE437" s="192">
        <v>0</v>
      </c>
      <c r="BF437" s="192">
        <v>0</v>
      </c>
      <c r="BG437" s="192">
        <v>0</v>
      </c>
      <c r="BH437" s="192">
        <v>0</v>
      </c>
      <c r="BI437" s="192">
        <v>0</v>
      </c>
      <c r="BJ437" s="192">
        <v>38</v>
      </c>
      <c r="BK437" s="192">
        <v>0</v>
      </c>
      <c r="BL437" s="192">
        <v>0</v>
      </c>
      <c r="BM437" s="192">
        <v>0</v>
      </c>
      <c r="BN437" s="192">
        <v>0</v>
      </c>
      <c r="BO437" s="192">
        <v>0</v>
      </c>
      <c r="BP437" s="192">
        <v>0</v>
      </c>
      <c r="BQ437" s="192">
        <v>0</v>
      </c>
      <c r="BR437" s="192">
        <v>0</v>
      </c>
      <c r="BS437" s="192">
        <v>0</v>
      </c>
      <c r="BT437" s="192">
        <v>0</v>
      </c>
      <c r="BU437" s="192">
        <v>0</v>
      </c>
      <c r="BV437" s="192">
        <v>0</v>
      </c>
      <c r="BW437" s="192">
        <v>0</v>
      </c>
      <c r="BX437" s="192">
        <v>0</v>
      </c>
      <c r="BY437" s="192">
        <v>0</v>
      </c>
      <c r="BZ437" s="192">
        <v>0</v>
      </c>
      <c r="CA437" s="192">
        <v>0</v>
      </c>
      <c r="CB437" s="192">
        <v>1</v>
      </c>
      <c r="CC437" s="201">
        <f t="shared" si="58"/>
        <v>15821.77</v>
      </c>
    </row>
    <row r="438" spans="1:81" s="109" customFormat="1" ht="25.5" customHeight="1">
      <c r="A438" s="136" t="s">
        <v>1460</v>
      </c>
      <c r="B438" s="280" t="s">
        <v>57</v>
      </c>
      <c r="C438" s="281" t="s">
        <v>58</v>
      </c>
      <c r="D438" s="282">
        <v>53050</v>
      </c>
      <c r="E438" s="281" t="s">
        <v>1056</v>
      </c>
      <c r="F438" s="283" t="s">
        <v>1087</v>
      </c>
      <c r="G438" s="284" t="s">
        <v>1088</v>
      </c>
      <c r="H438" s="192">
        <v>0</v>
      </c>
      <c r="I438" s="192">
        <v>0</v>
      </c>
      <c r="J438" s="192">
        <v>0</v>
      </c>
      <c r="K438" s="192">
        <v>0</v>
      </c>
      <c r="L438" s="192">
        <v>17</v>
      </c>
      <c r="M438" s="192">
        <v>0</v>
      </c>
      <c r="N438" s="192">
        <v>0</v>
      </c>
      <c r="O438" s="192">
        <v>0</v>
      </c>
      <c r="P438" s="192">
        <v>0</v>
      </c>
      <c r="Q438" s="192">
        <v>0</v>
      </c>
      <c r="R438" s="192">
        <v>0</v>
      </c>
      <c r="S438" s="192">
        <v>0</v>
      </c>
      <c r="T438" s="192">
        <v>0</v>
      </c>
      <c r="U438" s="192">
        <v>0</v>
      </c>
      <c r="V438" s="192">
        <v>0</v>
      </c>
      <c r="W438" s="192">
        <v>0</v>
      </c>
      <c r="X438" s="192">
        <v>0</v>
      </c>
      <c r="Y438" s="192">
        <v>0</v>
      </c>
      <c r="Z438" s="192">
        <v>0</v>
      </c>
      <c r="AA438" s="192">
        <v>0</v>
      </c>
      <c r="AB438" s="192">
        <v>0</v>
      </c>
      <c r="AC438" s="192">
        <v>0</v>
      </c>
      <c r="AD438" s="192">
        <v>0</v>
      </c>
      <c r="AE438" s="192">
        <v>0</v>
      </c>
      <c r="AF438" s="192">
        <v>0</v>
      </c>
      <c r="AG438" s="192">
        <v>0</v>
      </c>
      <c r="AH438" s="192">
        <v>0</v>
      </c>
      <c r="AI438" s="192">
        <v>0</v>
      </c>
      <c r="AJ438" s="192">
        <v>0</v>
      </c>
      <c r="AK438" s="192">
        <v>0</v>
      </c>
      <c r="AL438" s="192">
        <v>0</v>
      </c>
      <c r="AM438" s="192">
        <v>0</v>
      </c>
      <c r="AN438" s="192">
        <v>0</v>
      </c>
      <c r="AO438" s="192">
        <v>0</v>
      </c>
      <c r="AP438" s="192">
        <v>0</v>
      </c>
      <c r="AQ438" s="192">
        <v>0</v>
      </c>
      <c r="AR438" s="192">
        <v>0</v>
      </c>
      <c r="AS438" s="192">
        <v>0</v>
      </c>
      <c r="AT438" s="192">
        <v>0</v>
      </c>
      <c r="AU438" s="192">
        <v>19</v>
      </c>
      <c r="AV438" s="192">
        <v>0</v>
      </c>
      <c r="AW438" s="192">
        <v>0</v>
      </c>
      <c r="AX438" s="192">
        <v>0</v>
      </c>
      <c r="AY438" s="192">
        <v>0</v>
      </c>
      <c r="AZ438" s="192">
        <v>1</v>
      </c>
      <c r="BA438" s="192">
        <v>0</v>
      </c>
      <c r="BB438" s="192">
        <v>0</v>
      </c>
      <c r="BC438" s="192">
        <v>0</v>
      </c>
      <c r="BD438" s="192">
        <v>0</v>
      </c>
      <c r="BE438" s="192">
        <v>0</v>
      </c>
      <c r="BF438" s="192">
        <v>0</v>
      </c>
      <c r="BG438" s="192">
        <v>0</v>
      </c>
      <c r="BH438" s="192">
        <v>0</v>
      </c>
      <c r="BI438" s="192">
        <v>0</v>
      </c>
      <c r="BJ438" s="192">
        <v>0</v>
      </c>
      <c r="BK438" s="192">
        <v>0</v>
      </c>
      <c r="BL438" s="192">
        <v>0</v>
      </c>
      <c r="BM438" s="192">
        <v>0</v>
      </c>
      <c r="BN438" s="192">
        <v>0</v>
      </c>
      <c r="BO438" s="192">
        <v>0</v>
      </c>
      <c r="BP438" s="192">
        <v>0</v>
      </c>
      <c r="BQ438" s="192">
        <v>0</v>
      </c>
      <c r="BR438" s="192">
        <v>0</v>
      </c>
      <c r="BS438" s="192">
        <v>0</v>
      </c>
      <c r="BT438" s="192">
        <v>0</v>
      </c>
      <c r="BU438" s="192">
        <v>0</v>
      </c>
      <c r="BV438" s="192">
        <v>0</v>
      </c>
      <c r="BW438" s="192">
        <v>0</v>
      </c>
      <c r="BX438" s="192">
        <v>0</v>
      </c>
      <c r="BY438" s="192">
        <v>0</v>
      </c>
      <c r="BZ438" s="192">
        <v>0</v>
      </c>
      <c r="CA438" s="192">
        <v>0</v>
      </c>
      <c r="CB438" s="192">
        <v>0</v>
      </c>
      <c r="CC438" s="201">
        <f t="shared" si="58"/>
        <v>37</v>
      </c>
    </row>
    <row r="439" spans="1:81" s="109" customFormat="1" ht="25.5" customHeight="1">
      <c r="A439" s="136" t="s">
        <v>1460</v>
      </c>
      <c r="B439" s="280" t="s">
        <v>57</v>
      </c>
      <c r="C439" s="281" t="s">
        <v>58</v>
      </c>
      <c r="D439" s="282">
        <v>53050</v>
      </c>
      <c r="E439" s="281" t="s">
        <v>1056</v>
      </c>
      <c r="F439" s="283" t="s">
        <v>1089</v>
      </c>
      <c r="G439" s="284" t="s">
        <v>1090</v>
      </c>
      <c r="H439" s="192">
        <v>0</v>
      </c>
      <c r="I439" s="192">
        <v>0</v>
      </c>
      <c r="J439" s="192">
        <v>0</v>
      </c>
      <c r="K439" s="192">
        <v>0</v>
      </c>
      <c r="L439" s="192">
        <v>0</v>
      </c>
      <c r="M439" s="192">
        <v>0</v>
      </c>
      <c r="N439" s="192">
        <v>0</v>
      </c>
      <c r="O439" s="192">
        <v>0</v>
      </c>
      <c r="P439" s="192">
        <v>0</v>
      </c>
      <c r="Q439" s="192">
        <v>0</v>
      </c>
      <c r="R439" s="192">
        <v>0</v>
      </c>
      <c r="S439" s="192">
        <v>1</v>
      </c>
      <c r="T439" s="192">
        <v>0</v>
      </c>
      <c r="U439" s="192">
        <v>0</v>
      </c>
      <c r="V439" s="192">
        <v>0</v>
      </c>
      <c r="W439" s="192">
        <v>0</v>
      </c>
      <c r="X439" s="192">
        <v>0</v>
      </c>
      <c r="Y439" s="192">
        <v>0</v>
      </c>
      <c r="Z439" s="192">
        <v>0</v>
      </c>
      <c r="AA439" s="192">
        <v>0</v>
      </c>
      <c r="AB439" s="192">
        <v>0</v>
      </c>
      <c r="AC439" s="192">
        <v>0</v>
      </c>
      <c r="AD439" s="192">
        <v>0</v>
      </c>
      <c r="AE439" s="192">
        <v>0</v>
      </c>
      <c r="AF439" s="192">
        <v>0</v>
      </c>
      <c r="AG439" s="192">
        <v>0</v>
      </c>
      <c r="AH439" s="192">
        <v>0</v>
      </c>
      <c r="AI439" s="192">
        <v>1</v>
      </c>
      <c r="AJ439" s="192">
        <v>0</v>
      </c>
      <c r="AK439" s="192">
        <v>0</v>
      </c>
      <c r="AL439" s="192">
        <v>0</v>
      </c>
      <c r="AM439" s="192">
        <v>0</v>
      </c>
      <c r="AN439" s="192">
        <v>0</v>
      </c>
      <c r="AO439" s="192">
        <v>0</v>
      </c>
      <c r="AP439" s="192">
        <v>0</v>
      </c>
      <c r="AQ439" s="192">
        <v>0</v>
      </c>
      <c r="AR439" s="192">
        <v>0</v>
      </c>
      <c r="AS439" s="192">
        <v>0</v>
      </c>
      <c r="AT439" s="192">
        <v>0</v>
      </c>
      <c r="AU439" s="192">
        <v>2</v>
      </c>
      <c r="AV439" s="192">
        <v>0</v>
      </c>
      <c r="AW439" s="192">
        <v>0</v>
      </c>
      <c r="AX439" s="192">
        <v>0</v>
      </c>
      <c r="AY439" s="192">
        <v>0</v>
      </c>
      <c r="AZ439" s="192">
        <v>0</v>
      </c>
      <c r="BA439" s="192">
        <v>0</v>
      </c>
      <c r="BB439" s="192">
        <v>0</v>
      </c>
      <c r="BC439" s="192">
        <v>0</v>
      </c>
      <c r="BD439" s="192">
        <v>0</v>
      </c>
      <c r="BE439" s="192">
        <v>0</v>
      </c>
      <c r="BF439" s="192">
        <v>0</v>
      </c>
      <c r="BG439" s="192">
        <v>0</v>
      </c>
      <c r="BH439" s="192">
        <v>0</v>
      </c>
      <c r="BI439" s="192">
        <v>0</v>
      </c>
      <c r="BJ439" s="192">
        <v>0</v>
      </c>
      <c r="BK439" s="192">
        <v>0</v>
      </c>
      <c r="BL439" s="192">
        <v>0</v>
      </c>
      <c r="BM439" s="192">
        <v>0</v>
      </c>
      <c r="BN439" s="192">
        <v>0</v>
      </c>
      <c r="BO439" s="192">
        <v>0</v>
      </c>
      <c r="BP439" s="192">
        <v>0</v>
      </c>
      <c r="BQ439" s="192">
        <v>0</v>
      </c>
      <c r="BR439" s="192">
        <v>0</v>
      </c>
      <c r="BS439" s="192">
        <v>0</v>
      </c>
      <c r="BT439" s="192">
        <v>0</v>
      </c>
      <c r="BU439" s="192">
        <v>0</v>
      </c>
      <c r="BV439" s="192">
        <v>0</v>
      </c>
      <c r="BW439" s="192">
        <v>0</v>
      </c>
      <c r="BX439" s="192">
        <v>0</v>
      </c>
      <c r="BY439" s="192">
        <v>0</v>
      </c>
      <c r="BZ439" s="192">
        <v>0</v>
      </c>
      <c r="CA439" s="192">
        <v>0</v>
      </c>
      <c r="CB439" s="192">
        <v>0</v>
      </c>
      <c r="CC439" s="201">
        <f t="shared" si="58"/>
        <v>4</v>
      </c>
    </row>
    <row r="440" spans="1:81" s="109" customFormat="1" ht="25.5" customHeight="1">
      <c r="A440" s="136" t="s">
        <v>1460</v>
      </c>
      <c r="B440" s="280" t="s">
        <v>57</v>
      </c>
      <c r="C440" s="281" t="s">
        <v>58</v>
      </c>
      <c r="D440" s="282">
        <v>53050</v>
      </c>
      <c r="E440" s="281" t="s">
        <v>1056</v>
      </c>
      <c r="F440" s="283" t="s">
        <v>1091</v>
      </c>
      <c r="G440" s="284" t="s">
        <v>1092</v>
      </c>
      <c r="H440" s="192">
        <v>0</v>
      </c>
      <c r="I440" s="192">
        <v>0</v>
      </c>
      <c r="J440" s="192">
        <v>0</v>
      </c>
      <c r="K440" s="192">
        <v>0</v>
      </c>
      <c r="L440" s="192">
        <v>0</v>
      </c>
      <c r="M440" s="192">
        <v>0</v>
      </c>
      <c r="N440" s="192">
        <v>0</v>
      </c>
      <c r="O440" s="192">
        <v>0</v>
      </c>
      <c r="P440" s="192">
        <v>0</v>
      </c>
      <c r="Q440" s="192">
        <v>0</v>
      </c>
      <c r="R440" s="192">
        <v>0</v>
      </c>
      <c r="S440" s="192">
        <v>0</v>
      </c>
      <c r="T440" s="192">
        <v>0</v>
      </c>
      <c r="U440" s="192">
        <v>0</v>
      </c>
      <c r="V440" s="192">
        <v>0</v>
      </c>
      <c r="W440" s="192">
        <v>0</v>
      </c>
      <c r="X440" s="192">
        <v>0</v>
      </c>
      <c r="Y440" s="192">
        <v>0</v>
      </c>
      <c r="Z440" s="192">
        <v>0</v>
      </c>
      <c r="AA440" s="192">
        <v>0</v>
      </c>
      <c r="AB440" s="192">
        <v>0</v>
      </c>
      <c r="AC440" s="192">
        <v>0</v>
      </c>
      <c r="AD440" s="192">
        <v>0</v>
      </c>
      <c r="AE440" s="192">
        <v>0</v>
      </c>
      <c r="AF440" s="192">
        <v>0</v>
      </c>
      <c r="AG440" s="192">
        <v>0</v>
      </c>
      <c r="AH440" s="192">
        <v>0</v>
      </c>
      <c r="AI440" s="192">
        <v>0</v>
      </c>
      <c r="AJ440" s="192">
        <v>0</v>
      </c>
      <c r="AK440" s="192">
        <v>0</v>
      </c>
      <c r="AL440" s="192">
        <v>0</v>
      </c>
      <c r="AM440" s="192">
        <v>0</v>
      </c>
      <c r="AN440" s="192">
        <v>0</v>
      </c>
      <c r="AO440" s="192">
        <v>0</v>
      </c>
      <c r="AP440" s="192">
        <v>0</v>
      </c>
      <c r="AQ440" s="192">
        <v>0</v>
      </c>
      <c r="AR440" s="192">
        <v>0</v>
      </c>
      <c r="AS440" s="192">
        <v>0</v>
      </c>
      <c r="AT440" s="192">
        <v>0</v>
      </c>
      <c r="AU440" s="192">
        <v>0</v>
      </c>
      <c r="AV440" s="192">
        <v>0</v>
      </c>
      <c r="AW440" s="192">
        <v>0</v>
      </c>
      <c r="AX440" s="192">
        <v>0</v>
      </c>
      <c r="AY440" s="192">
        <v>0</v>
      </c>
      <c r="AZ440" s="192">
        <v>0</v>
      </c>
      <c r="BA440" s="192">
        <v>0</v>
      </c>
      <c r="BB440" s="192">
        <v>0</v>
      </c>
      <c r="BC440" s="192">
        <v>0</v>
      </c>
      <c r="BD440" s="192">
        <v>0</v>
      </c>
      <c r="BE440" s="192">
        <v>0</v>
      </c>
      <c r="BF440" s="192">
        <v>0</v>
      </c>
      <c r="BG440" s="192">
        <v>0</v>
      </c>
      <c r="BH440" s="192">
        <v>0</v>
      </c>
      <c r="BI440" s="192">
        <v>0</v>
      </c>
      <c r="BJ440" s="192">
        <v>0</v>
      </c>
      <c r="BK440" s="192">
        <v>0</v>
      </c>
      <c r="BL440" s="192">
        <v>0</v>
      </c>
      <c r="BM440" s="192">
        <v>0</v>
      </c>
      <c r="BN440" s="192">
        <v>0</v>
      </c>
      <c r="BO440" s="192">
        <v>0</v>
      </c>
      <c r="BP440" s="192">
        <v>0</v>
      </c>
      <c r="BQ440" s="192">
        <v>0</v>
      </c>
      <c r="BR440" s="192">
        <v>0</v>
      </c>
      <c r="BS440" s="192">
        <v>0</v>
      </c>
      <c r="BT440" s="192">
        <v>0</v>
      </c>
      <c r="BU440" s="192">
        <v>0</v>
      </c>
      <c r="BV440" s="192">
        <v>0</v>
      </c>
      <c r="BW440" s="192">
        <v>0</v>
      </c>
      <c r="BX440" s="192">
        <v>0</v>
      </c>
      <c r="BY440" s="192">
        <v>0</v>
      </c>
      <c r="BZ440" s="192">
        <v>0</v>
      </c>
      <c r="CA440" s="192">
        <v>0</v>
      </c>
      <c r="CB440" s="192">
        <v>0</v>
      </c>
      <c r="CC440" s="201">
        <f t="shared" si="58"/>
        <v>0</v>
      </c>
    </row>
    <row r="441" spans="1:81" s="109" customFormat="1" ht="25.5" customHeight="1">
      <c r="A441" s="136" t="s">
        <v>1460</v>
      </c>
      <c r="B441" s="280" t="s">
        <v>57</v>
      </c>
      <c r="C441" s="281" t="s">
        <v>58</v>
      </c>
      <c r="D441" s="282">
        <v>53050</v>
      </c>
      <c r="E441" s="281" t="s">
        <v>1056</v>
      </c>
      <c r="F441" s="283" t="s">
        <v>1093</v>
      </c>
      <c r="G441" s="284" t="s">
        <v>1094</v>
      </c>
      <c r="H441" s="192">
        <v>0</v>
      </c>
      <c r="I441" s="192">
        <v>0</v>
      </c>
      <c r="J441" s="192">
        <v>0</v>
      </c>
      <c r="K441" s="192">
        <v>0</v>
      </c>
      <c r="L441" s="192">
        <v>0</v>
      </c>
      <c r="M441" s="192">
        <v>0</v>
      </c>
      <c r="N441" s="192">
        <v>7</v>
      </c>
      <c r="O441" s="192">
        <v>218</v>
      </c>
      <c r="P441" s="192">
        <v>0</v>
      </c>
      <c r="Q441" s="192">
        <v>96</v>
      </c>
      <c r="R441" s="192">
        <v>17</v>
      </c>
      <c r="S441" s="192">
        <v>954.55</v>
      </c>
      <c r="T441" s="192">
        <v>0</v>
      </c>
      <c r="U441" s="192">
        <v>161632.82999999999</v>
      </c>
      <c r="V441" s="192">
        <v>0</v>
      </c>
      <c r="W441" s="192">
        <v>0</v>
      </c>
      <c r="X441" s="192">
        <v>21</v>
      </c>
      <c r="Y441" s="192">
        <v>0</v>
      </c>
      <c r="Z441" s="192">
        <v>0</v>
      </c>
      <c r="AA441" s="192">
        <v>0</v>
      </c>
      <c r="AB441" s="192">
        <v>0</v>
      </c>
      <c r="AC441" s="192">
        <v>0</v>
      </c>
      <c r="AD441" s="192">
        <v>0</v>
      </c>
      <c r="AE441" s="192">
        <v>0</v>
      </c>
      <c r="AF441" s="192">
        <v>0</v>
      </c>
      <c r="AG441" s="192">
        <v>0</v>
      </c>
      <c r="AH441" s="192">
        <v>0</v>
      </c>
      <c r="AI441" s="192">
        <v>13129.96</v>
      </c>
      <c r="AJ441" s="192">
        <v>0</v>
      </c>
      <c r="AK441" s="192">
        <v>0</v>
      </c>
      <c r="AL441" s="192">
        <v>0</v>
      </c>
      <c r="AM441" s="192">
        <v>0</v>
      </c>
      <c r="AN441" s="192">
        <v>0</v>
      </c>
      <c r="AO441" s="192">
        <v>79979.64</v>
      </c>
      <c r="AP441" s="192">
        <v>0</v>
      </c>
      <c r="AQ441" s="192">
        <v>0</v>
      </c>
      <c r="AR441" s="192">
        <v>0</v>
      </c>
      <c r="AS441" s="192">
        <v>0</v>
      </c>
      <c r="AT441" s="192">
        <v>0</v>
      </c>
      <c r="AU441" s="192">
        <v>0</v>
      </c>
      <c r="AV441" s="192">
        <v>0</v>
      </c>
      <c r="AW441" s="192">
        <v>0</v>
      </c>
      <c r="AX441" s="192">
        <v>19</v>
      </c>
      <c r="AY441" s="192">
        <v>0</v>
      </c>
      <c r="AZ441" s="192">
        <v>3</v>
      </c>
      <c r="BA441" s="192">
        <v>0</v>
      </c>
      <c r="BB441" s="192">
        <v>0</v>
      </c>
      <c r="BC441" s="192">
        <v>0</v>
      </c>
      <c r="BD441" s="192">
        <v>7232.98</v>
      </c>
      <c r="BE441" s="192">
        <v>0</v>
      </c>
      <c r="BF441" s="192">
        <v>0</v>
      </c>
      <c r="BG441" s="192">
        <v>0</v>
      </c>
      <c r="BH441" s="192">
        <v>0</v>
      </c>
      <c r="BI441" s="192">
        <v>0</v>
      </c>
      <c r="BJ441" s="192">
        <v>176</v>
      </c>
      <c r="BK441" s="192">
        <v>0</v>
      </c>
      <c r="BL441" s="192">
        <v>0</v>
      </c>
      <c r="BM441" s="192">
        <v>0</v>
      </c>
      <c r="BN441" s="192">
        <v>0</v>
      </c>
      <c r="BO441" s="192">
        <v>0</v>
      </c>
      <c r="BP441" s="192">
        <v>0</v>
      </c>
      <c r="BQ441" s="192">
        <v>49</v>
      </c>
      <c r="BR441" s="192">
        <v>0</v>
      </c>
      <c r="BS441" s="192">
        <v>0</v>
      </c>
      <c r="BT441" s="192">
        <v>0</v>
      </c>
      <c r="BU441" s="192">
        <v>0</v>
      </c>
      <c r="BV441" s="192">
        <v>0</v>
      </c>
      <c r="BW441" s="192">
        <v>0</v>
      </c>
      <c r="BX441" s="192">
        <v>0</v>
      </c>
      <c r="BY441" s="192">
        <v>0</v>
      </c>
      <c r="BZ441" s="192">
        <v>0</v>
      </c>
      <c r="CA441" s="192">
        <v>0</v>
      </c>
      <c r="CB441" s="192">
        <v>23</v>
      </c>
      <c r="CC441" s="201">
        <f t="shared" si="58"/>
        <v>263558.95999999996</v>
      </c>
    </row>
    <row r="442" spans="1:81" s="109" customFormat="1" ht="25.5" customHeight="1">
      <c r="A442" s="136" t="s">
        <v>1460</v>
      </c>
      <c r="B442" s="280" t="s">
        <v>57</v>
      </c>
      <c r="C442" s="281" t="s">
        <v>58</v>
      </c>
      <c r="D442" s="282">
        <v>53050</v>
      </c>
      <c r="E442" s="281" t="s">
        <v>1056</v>
      </c>
      <c r="F442" s="283" t="s">
        <v>1095</v>
      </c>
      <c r="G442" s="284" t="s">
        <v>1096</v>
      </c>
      <c r="H442" s="192">
        <v>0</v>
      </c>
      <c r="I442" s="192">
        <v>0</v>
      </c>
      <c r="J442" s="192">
        <v>0</v>
      </c>
      <c r="K442" s="192">
        <v>0</v>
      </c>
      <c r="L442" s="192">
        <v>0</v>
      </c>
      <c r="M442" s="192">
        <v>0</v>
      </c>
      <c r="N442" s="192">
        <v>0</v>
      </c>
      <c r="O442" s="192">
        <v>0</v>
      </c>
      <c r="P442" s="192">
        <v>0</v>
      </c>
      <c r="Q442" s="192">
        <v>0</v>
      </c>
      <c r="R442" s="192">
        <v>0</v>
      </c>
      <c r="S442" s="192">
        <v>0</v>
      </c>
      <c r="T442" s="192">
        <v>0</v>
      </c>
      <c r="U442" s="192">
        <v>0</v>
      </c>
      <c r="V442" s="192">
        <v>0</v>
      </c>
      <c r="W442" s="192">
        <v>0</v>
      </c>
      <c r="X442" s="192">
        <v>0</v>
      </c>
      <c r="Y442" s="192">
        <v>0</v>
      </c>
      <c r="Z442" s="192">
        <v>0</v>
      </c>
      <c r="AA442" s="192">
        <v>0</v>
      </c>
      <c r="AB442" s="192">
        <v>0</v>
      </c>
      <c r="AC442" s="192">
        <v>0</v>
      </c>
      <c r="AD442" s="192">
        <v>0</v>
      </c>
      <c r="AE442" s="192">
        <v>0</v>
      </c>
      <c r="AF442" s="192">
        <v>0</v>
      </c>
      <c r="AG442" s="192">
        <v>0</v>
      </c>
      <c r="AH442" s="192">
        <v>0</v>
      </c>
      <c r="AI442" s="192">
        <v>0</v>
      </c>
      <c r="AJ442" s="192">
        <v>0</v>
      </c>
      <c r="AK442" s="192">
        <v>0</v>
      </c>
      <c r="AL442" s="192">
        <v>0</v>
      </c>
      <c r="AM442" s="192">
        <v>0</v>
      </c>
      <c r="AN442" s="192">
        <v>0</v>
      </c>
      <c r="AO442" s="192">
        <v>0</v>
      </c>
      <c r="AP442" s="192">
        <v>0</v>
      </c>
      <c r="AQ442" s="192">
        <v>0</v>
      </c>
      <c r="AR442" s="192">
        <v>0</v>
      </c>
      <c r="AS442" s="192">
        <v>0</v>
      </c>
      <c r="AT442" s="192">
        <v>0</v>
      </c>
      <c r="AU442" s="192">
        <v>0</v>
      </c>
      <c r="AV442" s="192">
        <v>0</v>
      </c>
      <c r="AW442" s="192">
        <v>0</v>
      </c>
      <c r="AX442" s="192">
        <v>0</v>
      </c>
      <c r="AY442" s="192">
        <v>0</v>
      </c>
      <c r="AZ442" s="192">
        <v>0</v>
      </c>
      <c r="BA442" s="192">
        <v>0</v>
      </c>
      <c r="BB442" s="192">
        <v>0</v>
      </c>
      <c r="BC442" s="192">
        <v>0</v>
      </c>
      <c r="BD442" s="192">
        <v>0</v>
      </c>
      <c r="BE442" s="192">
        <v>0</v>
      </c>
      <c r="BF442" s="192">
        <v>0</v>
      </c>
      <c r="BG442" s="192">
        <v>0</v>
      </c>
      <c r="BH442" s="192">
        <v>0</v>
      </c>
      <c r="BI442" s="192">
        <v>0</v>
      </c>
      <c r="BJ442" s="192">
        <v>0</v>
      </c>
      <c r="BK442" s="192">
        <v>0</v>
      </c>
      <c r="BL442" s="192">
        <v>0</v>
      </c>
      <c r="BM442" s="192">
        <v>0</v>
      </c>
      <c r="BN442" s="192">
        <v>0</v>
      </c>
      <c r="BO442" s="192">
        <v>0</v>
      </c>
      <c r="BP442" s="192">
        <v>0</v>
      </c>
      <c r="BQ442" s="192">
        <v>0</v>
      </c>
      <c r="BR442" s="192">
        <v>0</v>
      </c>
      <c r="BS442" s="192">
        <v>0</v>
      </c>
      <c r="BT442" s="192">
        <v>0</v>
      </c>
      <c r="BU442" s="192">
        <v>0</v>
      </c>
      <c r="BV442" s="192">
        <v>0</v>
      </c>
      <c r="BW442" s="192">
        <v>0</v>
      </c>
      <c r="BX442" s="192">
        <v>0</v>
      </c>
      <c r="BY442" s="192">
        <v>0</v>
      </c>
      <c r="BZ442" s="192">
        <v>0</v>
      </c>
      <c r="CA442" s="192">
        <v>0</v>
      </c>
      <c r="CB442" s="192">
        <v>0</v>
      </c>
      <c r="CC442" s="201">
        <f t="shared" si="58"/>
        <v>0</v>
      </c>
    </row>
    <row r="443" spans="1:81" s="109" customFormat="1" ht="25.5" customHeight="1">
      <c r="A443" s="136" t="s">
        <v>1460</v>
      </c>
      <c r="B443" s="280" t="s">
        <v>57</v>
      </c>
      <c r="C443" s="281" t="s">
        <v>58</v>
      </c>
      <c r="D443" s="282"/>
      <c r="E443" s="281"/>
      <c r="F443" s="283" t="s">
        <v>1097</v>
      </c>
      <c r="G443" s="284" t="s">
        <v>1098</v>
      </c>
      <c r="H443" s="192">
        <v>0</v>
      </c>
      <c r="I443" s="192">
        <v>0</v>
      </c>
      <c r="J443" s="192">
        <v>0</v>
      </c>
      <c r="K443" s="192">
        <v>0</v>
      </c>
      <c r="L443" s="192">
        <v>0</v>
      </c>
      <c r="M443" s="192">
        <v>0</v>
      </c>
      <c r="N443" s="192">
        <v>0</v>
      </c>
      <c r="O443" s="192">
        <v>0</v>
      </c>
      <c r="P443" s="192">
        <v>0</v>
      </c>
      <c r="Q443" s="192">
        <v>0</v>
      </c>
      <c r="R443" s="192">
        <v>0</v>
      </c>
      <c r="S443" s="192">
        <v>0</v>
      </c>
      <c r="T443" s="192">
        <v>0</v>
      </c>
      <c r="U443" s="192">
        <v>0</v>
      </c>
      <c r="V443" s="192">
        <v>0</v>
      </c>
      <c r="W443" s="192">
        <v>0</v>
      </c>
      <c r="X443" s="192">
        <v>0</v>
      </c>
      <c r="Y443" s="192">
        <v>0</v>
      </c>
      <c r="Z443" s="192">
        <v>0</v>
      </c>
      <c r="AA443" s="192">
        <v>0</v>
      </c>
      <c r="AB443" s="192">
        <v>0</v>
      </c>
      <c r="AC443" s="192">
        <v>0</v>
      </c>
      <c r="AD443" s="192">
        <v>0</v>
      </c>
      <c r="AE443" s="192">
        <v>0</v>
      </c>
      <c r="AF443" s="192">
        <v>0</v>
      </c>
      <c r="AG443" s="192">
        <v>0</v>
      </c>
      <c r="AH443" s="192">
        <v>0</v>
      </c>
      <c r="AI443" s="192">
        <v>0</v>
      </c>
      <c r="AJ443" s="192">
        <v>0</v>
      </c>
      <c r="AK443" s="192">
        <v>0</v>
      </c>
      <c r="AL443" s="192">
        <v>0</v>
      </c>
      <c r="AM443" s="192">
        <v>0</v>
      </c>
      <c r="AN443" s="192">
        <v>0</v>
      </c>
      <c r="AO443" s="192">
        <v>0</v>
      </c>
      <c r="AP443" s="192">
        <v>0</v>
      </c>
      <c r="AQ443" s="192">
        <v>0</v>
      </c>
      <c r="AR443" s="192">
        <v>0</v>
      </c>
      <c r="AS443" s="192">
        <v>0</v>
      </c>
      <c r="AT443" s="192">
        <v>0</v>
      </c>
      <c r="AU443" s="192">
        <v>0</v>
      </c>
      <c r="AV443" s="192">
        <v>0</v>
      </c>
      <c r="AW443" s="192">
        <v>0</v>
      </c>
      <c r="AX443" s="192">
        <v>0</v>
      </c>
      <c r="AY443" s="192">
        <v>0</v>
      </c>
      <c r="AZ443" s="192">
        <v>0</v>
      </c>
      <c r="BA443" s="192">
        <v>0</v>
      </c>
      <c r="BB443" s="192">
        <v>0</v>
      </c>
      <c r="BC443" s="192">
        <v>0</v>
      </c>
      <c r="BD443" s="192">
        <v>0</v>
      </c>
      <c r="BE443" s="192">
        <v>0</v>
      </c>
      <c r="BF443" s="192">
        <v>0</v>
      </c>
      <c r="BG443" s="192">
        <v>0</v>
      </c>
      <c r="BH443" s="192">
        <v>0</v>
      </c>
      <c r="BI443" s="192">
        <v>0</v>
      </c>
      <c r="BJ443" s="192">
        <v>0</v>
      </c>
      <c r="BK443" s="192">
        <v>0</v>
      </c>
      <c r="BL443" s="192">
        <v>0</v>
      </c>
      <c r="BM443" s="192">
        <v>0</v>
      </c>
      <c r="BN443" s="192">
        <v>0</v>
      </c>
      <c r="BO443" s="192">
        <v>0</v>
      </c>
      <c r="BP443" s="192">
        <v>0</v>
      </c>
      <c r="BQ443" s="192">
        <v>0</v>
      </c>
      <c r="BR443" s="192">
        <v>0</v>
      </c>
      <c r="BS443" s="192">
        <v>0</v>
      </c>
      <c r="BT443" s="192">
        <v>0</v>
      </c>
      <c r="BU443" s="192">
        <v>0</v>
      </c>
      <c r="BV443" s="192">
        <v>0</v>
      </c>
      <c r="BW443" s="192">
        <v>0</v>
      </c>
      <c r="BX443" s="192">
        <v>0</v>
      </c>
      <c r="BY443" s="192">
        <v>0</v>
      </c>
      <c r="BZ443" s="192">
        <v>0</v>
      </c>
      <c r="CA443" s="192">
        <v>0</v>
      </c>
      <c r="CB443" s="192">
        <v>0</v>
      </c>
      <c r="CC443" s="201">
        <f t="shared" si="58"/>
        <v>0</v>
      </c>
    </row>
    <row r="444" spans="1:81" s="109" customFormat="1" ht="25.5" customHeight="1">
      <c r="A444" s="136" t="s">
        <v>1460</v>
      </c>
      <c r="B444" s="280" t="s">
        <v>57</v>
      </c>
      <c r="C444" s="281" t="s">
        <v>58</v>
      </c>
      <c r="D444" s="282"/>
      <c r="E444" s="281"/>
      <c r="F444" s="283" t="s">
        <v>1099</v>
      </c>
      <c r="G444" s="284" t="s">
        <v>1100</v>
      </c>
      <c r="H444" s="192">
        <v>0</v>
      </c>
      <c r="I444" s="192">
        <v>0</v>
      </c>
      <c r="J444" s="192">
        <v>0</v>
      </c>
      <c r="K444" s="192">
        <v>0</v>
      </c>
      <c r="L444" s="192">
        <v>0</v>
      </c>
      <c r="M444" s="192">
        <v>0</v>
      </c>
      <c r="N444" s="192">
        <v>0</v>
      </c>
      <c r="O444" s="192">
        <v>0</v>
      </c>
      <c r="P444" s="192">
        <v>0</v>
      </c>
      <c r="Q444" s="192">
        <v>0</v>
      </c>
      <c r="R444" s="192">
        <v>0</v>
      </c>
      <c r="S444" s="192">
        <v>0</v>
      </c>
      <c r="T444" s="192">
        <v>0</v>
      </c>
      <c r="U444" s="192">
        <v>0</v>
      </c>
      <c r="V444" s="192">
        <v>0</v>
      </c>
      <c r="W444" s="192">
        <v>0</v>
      </c>
      <c r="X444" s="192">
        <v>0</v>
      </c>
      <c r="Y444" s="192">
        <v>0</v>
      </c>
      <c r="Z444" s="192">
        <v>0</v>
      </c>
      <c r="AA444" s="192">
        <v>0</v>
      </c>
      <c r="AB444" s="192">
        <v>0</v>
      </c>
      <c r="AC444" s="192">
        <v>0</v>
      </c>
      <c r="AD444" s="192">
        <v>0</v>
      </c>
      <c r="AE444" s="192">
        <v>0</v>
      </c>
      <c r="AF444" s="192">
        <v>0</v>
      </c>
      <c r="AG444" s="192">
        <v>0</v>
      </c>
      <c r="AH444" s="192">
        <v>0</v>
      </c>
      <c r="AI444" s="192">
        <v>0</v>
      </c>
      <c r="AJ444" s="192">
        <v>0</v>
      </c>
      <c r="AK444" s="192">
        <v>0</v>
      </c>
      <c r="AL444" s="192">
        <v>0</v>
      </c>
      <c r="AM444" s="192">
        <v>0</v>
      </c>
      <c r="AN444" s="192">
        <v>0</v>
      </c>
      <c r="AO444" s="192">
        <v>0</v>
      </c>
      <c r="AP444" s="192">
        <v>0</v>
      </c>
      <c r="AQ444" s="192">
        <v>0</v>
      </c>
      <c r="AR444" s="192">
        <v>0</v>
      </c>
      <c r="AS444" s="192">
        <v>0</v>
      </c>
      <c r="AT444" s="192">
        <v>0</v>
      </c>
      <c r="AU444" s="192">
        <v>0</v>
      </c>
      <c r="AV444" s="192">
        <v>0</v>
      </c>
      <c r="AW444" s="192">
        <v>0</v>
      </c>
      <c r="AX444" s="192">
        <v>0</v>
      </c>
      <c r="AY444" s="192">
        <v>0</v>
      </c>
      <c r="AZ444" s="192">
        <v>0</v>
      </c>
      <c r="BA444" s="192">
        <v>0</v>
      </c>
      <c r="BB444" s="192">
        <v>0</v>
      </c>
      <c r="BC444" s="192">
        <v>0</v>
      </c>
      <c r="BD444" s="192">
        <v>0</v>
      </c>
      <c r="BE444" s="192">
        <v>0</v>
      </c>
      <c r="BF444" s="192">
        <v>0</v>
      </c>
      <c r="BG444" s="192">
        <v>0</v>
      </c>
      <c r="BH444" s="192">
        <v>0</v>
      </c>
      <c r="BI444" s="192">
        <v>0</v>
      </c>
      <c r="BJ444" s="192">
        <v>0</v>
      </c>
      <c r="BK444" s="192">
        <v>0</v>
      </c>
      <c r="BL444" s="192">
        <v>0</v>
      </c>
      <c r="BM444" s="192">
        <v>0</v>
      </c>
      <c r="BN444" s="192">
        <v>0</v>
      </c>
      <c r="BO444" s="192">
        <v>0</v>
      </c>
      <c r="BP444" s="192">
        <v>0</v>
      </c>
      <c r="BQ444" s="192">
        <v>0</v>
      </c>
      <c r="BR444" s="192">
        <v>0</v>
      </c>
      <c r="BS444" s="192">
        <v>0</v>
      </c>
      <c r="BT444" s="192">
        <v>0</v>
      </c>
      <c r="BU444" s="192">
        <v>0</v>
      </c>
      <c r="BV444" s="192">
        <v>0</v>
      </c>
      <c r="BW444" s="192">
        <v>0</v>
      </c>
      <c r="BX444" s="192">
        <v>0</v>
      </c>
      <c r="BY444" s="192">
        <v>0</v>
      </c>
      <c r="BZ444" s="192">
        <v>0</v>
      </c>
      <c r="CA444" s="192">
        <v>0</v>
      </c>
      <c r="CB444" s="192">
        <v>0</v>
      </c>
      <c r="CC444" s="201">
        <f t="shared" si="58"/>
        <v>0</v>
      </c>
    </row>
    <row r="445" spans="1:81" s="109" customFormat="1" ht="25.5" customHeight="1">
      <c r="A445" s="136" t="s">
        <v>1460</v>
      </c>
      <c r="B445" s="280" t="s">
        <v>57</v>
      </c>
      <c r="C445" s="281" t="s">
        <v>58</v>
      </c>
      <c r="D445" s="282"/>
      <c r="E445" s="281"/>
      <c r="F445" s="283" t="s">
        <v>1101</v>
      </c>
      <c r="G445" s="284" t="s">
        <v>1102</v>
      </c>
      <c r="H445" s="192">
        <v>0</v>
      </c>
      <c r="I445" s="192">
        <v>0</v>
      </c>
      <c r="J445" s="192">
        <v>0</v>
      </c>
      <c r="K445" s="192">
        <v>0</v>
      </c>
      <c r="L445" s="192">
        <v>0</v>
      </c>
      <c r="M445" s="192">
        <v>0</v>
      </c>
      <c r="N445" s="192">
        <v>0</v>
      </c>
      <c r="O445" s="192">
        <v>0</v>
      </c>
      <c r="P445" s="192">
        <v>0</v>
      </c>
      <c r="Q445" s="192">
        <v>0</v>
      </c>
      <c r="R445" s="192">
        <v>0</v>
      </c>
      <c r="S445" s="192">
        <v>0</v>
      </c>
      <c r="T445" s="192">
        <v>0</v>
      </c>
      <c r="U445" s="192">
        <v>0</v>
      </c>
      <c r="V445" s="192">
        <v>0</v>
      </c>
      <c r="W445" s="192">
        <v>0</v>
      </c>
      <c r="X445" s="192">
        <v>0</v>
      </c>
      <c r="Y445" s="192">
        <v>0</v>
      </c>
      <c r="Z445" s="192">
        <v>0</v>
      </c>
      <c r="AA445" s="192">
        <v>0</v>
      </c>
      <c r="AB445" s="192">
        <v>0</v>
      </c>
      <c r="AC445" s="192">
        <v>0</v>
      </c>
      <c r="AD445" s="192">
        <v>0</v>
      </c>
      <c r="AE445" s="192">
        <v>0</v>
      </c>
      <c r="AF445" s="192">
        <v>0</v>
      </c>
      <c r="AG445" s="192">
        <v>0</v>
      </c>
      <c r="AH445" s="192">
        <v>0</v>
      </c>
      <c r="AI445" s="192">
        <v>0</v>
      </c>
      <c r="AJ445" s="192">
        <v>0</v>
      </c>
      <c r="AK445" s="192">
        <v>0</v>
      </c>
      <c r="AL445" s="192">
        <v>0</v>
      </c>
      <c r="AM445" s="192">
        <v>0</v>
      </c>
      <c r="AN445" s="192">
        <v>0</v>
      </c>
      <c r="AO445" s="192">
        <v>0</v>
      </c>
      <c r="AP445" s="192">
        <v>0</v>
      </c>
      <c r="AQ445" s="192">
        <v>0</v>
      </c>
      <c r="AR445" s="192">
        <v>0</v>
      </c>
      <c r="AS445" s="192">
        <v>0</v>
      </c>
      <c r="AT445" s="192">
        <v>0</v>
      </c>
      <c r="AU445" s="192">
        <v>0</v>
      </c>
      <c r="AV445" s="192">
        <v>0</v>
      </c>
      <c r="AW445" s="192">
        <v>0</v>
      </c>
      <c r="AX445" s="192">
        <v>0</v>
      </c>
      <c r="AY445" s="192">
        <v>0</v>
      </c>
      <c r="AZ445" s="192">
        <v>0</v>
      </c>
      <c r="BA445" s="192">
        <v>0</v>
      </c>
      <c r="BB445" s="192">
        <v>0</v>
      </c>
      <c r="BC445" s="192">
        <v>0</v>
      </c>
      <c r="BD445" s="192">
        <v>0</v>
      </c>
      <c r="BE445" s="192">
        <v>0</v>
      </c>
      <c r="BF445" s="192">
        <v>0</v>
      </c>
      <c r="BG445" s="192">
        <v>0</v>
      </c>
      <c r="BH445" s="192">
        <v>0</v>
      </c>
      <c r="BI445" s="192">
        <v>0</v>
      </c>
      <c r="BJ445" s="192">
        <v>0</v>
      </c>
      <c r="BK445" s="192">
        <v>0</v>
      </c>
      <c r="BL445" s="192">
        <v>0</v>
      </c>
      <c r="BM445" s="192">
        <v>0</v>
      </c>
      <c r="BN445" s="192">
        <v>0</v>
      </c>
      <c r="BO445" s="192">
        <v>0</v>
      </c>
      <c r="BP445" s="192">
        <v>0</v>
      </c>
      <c r="BQ445" s="192">
        <v>0</v>
      </c>
      <c r="BR445" s="192">
        <v>0</v>
      </c>
      <c r="BS445" s="192">
        <v>0</v>
      </c>
      <c r="BT445" s="192">
        <v>0</v>
      </c>
      <c r="BU445" s="192">
        <v>0</v>
      </c>
      <c r="BV445" s="192">
        <v>0</v>
      </c>
      <c r="BW445" s="192">
        <v>0</v>
      </c>
      <c r="BX445" s="192">
        <v>0</v>
      </c>
      <c r="BY445" s="192">
        <v>0</v>
      </c>
      <c r="BZ445" s="192">
        <v>0</v>
      </c>
      <c r="CA445" s="192">
        <v>0</v>
      </c>
      <c r="CB445" s="192">
        <v>0</v>
      </c>
      <c r="CC445" s="201">
        <f t="shared" si="58"/>
        <v>0</v>
      </c>
    </row>
    <row r="446" spans="1:81" s="109" customFormat="1" ht="25.5" customHeight="1">
      <c r="A446" s="136" t="s">
        <v>1460</v>
      </c>
      <c r="B446" s="280" t="s">
        <v>57</v>
      </c>
      <c r="C446" s="281" t="s">
        <v>58</v>
      </c>
      <c r="D446" s="282">
        <v>53050</v>
      </c>
      <c r="E446" s="281" t="s">
        <v>1056</v>
      </c>
      <c r="F446" s="283" t="s">
        <v>1114</v>
      </c>
      <c r="G446" s="284" t="s">
        <v>1115</v>
      </c>
      <c r="H446" s="192">
        <v>0</v>
      </c>
      <c r="I446" s="192">
        <v>0</v>
      </c>
      <c r="J446" s="192">
        <v>0</v>
      </c>
      <c r="K446" s="192">
        <v>0</v>
      </c>
      <c r="L446" s="192">
        <v>0</v>
      </c>
      <c r="M446" s="192">
        <v>0</v>
      </c>
      <c r="N446" s="192">
        <v>0</v>
      </c>
      <c r="O446" s="192">
        <v>0</v>
      </c>
      <c r="P446" s="192">
        <v>0</v>
      </c>
      <c r="Q446" s="192">
        <v>0</v>
      </c>
      <c r="R446" s="192">
        <v>0</v>
      </c>
      <c r="S446" s="192">
        <v>0</v>
      </c>
      <c r="T446" s="192">
        <v>0</v>
      </c>
      <c r="U446" s="192">
        <v>0</v>
      </c>
      <c r="V446" s="192">
        <v>0</v>
      </c>
      <c r="W446" s="192">
        <v>0</v>
      </c>
      <c r="X446" s="192">
        <v>0</v>
      </c>
      <c r="Y446" s="192">
        <v>0</v>
      </c>
      <c r="Z446" s="192">
        <v>0</v>
      </c>
      <c r="AA446" s="192">
        <v>0</v>
      </c>
      <c r="AB446" s="192">
        <v>0</v>
      </c>
      <c r="AC446" s="192">
        <v>0</v>
      </c>
      <c r="AD446" s="192">
        <v>0</v>
      </c>
      <c r="AE446" s="192">
        <v>0</v>
      </c>
      <c r="AF446" s="192">
        <v>0</v>
      </c>
      <c r="AG446" s="192">
        <v>0</v>
      </c>
      <c r="AH446" s="192">
        <v>0</v>
      </c>
      <c r="AI446" s="192">
        <v>0</v>
      </c>
      <c r="AJ446" s="192">
        <v>0</v>
      </c>
      <c r="AK446" s="192">
        <v>0</v>
      </c>
      <c r="AL446" s="192">
        <v>0</v>
      </c>
      <c r="AM446" s="192">
        <v>0</v>
      </c>
      <c r="AN446" s="192">
        <v>0</v>
      </c>
      <c r="AO446" s="192">
        <v>0</v>
      </c>
      <c r="AP446" s="192">
        <v>0</v>
      </c>
      <c r="AQ446" s="192">
        <v>0</v>
      </c>
      <c r="AR446" s="192">
        <v>0</v>
      </c>
      <c r="AS446" s="192">
        <v>0</v>
      </c>
      <c r="AT446" s="192">
        <v>0</v>
      </c>
      <c r="AU446" s="192">
        <v>0</v>
      </c>
      <c r="AV446" s="192">
        <v>0</v>
      </c>
      <c r="AW446" s="192">
        <v>0</v>
      </c>
      <c r="AX446" s="192">
        <v>0</v>
      </c>
      <c r="AY446" s="192">
        <v>0</v>
      </c>
      <c r="AZ446" s="192">
        <v>0</v>
      </c>
      <c r="BA446" s="192">
        <v>0</v>
      </c>
      <c r="BB446" s="192">
        <v>0</v>
      </c>
      <c r="BC446" s="192">
        <v>0</v>
      </c>
      <c r="BD446" s="192">
        <v>0</v>
      </c>
      <c r="BE446" s="192">
        <v>0</v>
      </c>
      <c r="BF446" s="192">
        <v>0</v>
      </c>
      <c r="BG446" s="192">
        <v>0</v>
      </c>
      <c r="BH446" s="192">
        <v>0</v>
      </c>
      <c r="BI446" s="192">
        <v>0</v>
      </c>
      <c r="BJ446" s="192">
        <v>0</v>
      </c>
      <c r="BK446" s="192">
        <v>0</v>
      </c>
      <c r="BL446" s="192">
        <v>0</v>
      </c>
      <c r="BM446" s="192">
        <v>0</v>
      </c>
      <c r="BN446" s="192">
        <v>0</v>
      </c>
      <c r="BO446" s="192">
        <v>0</v>
      </c>
      <c r="BP446" s="192">
        <v>0</v>
      </c>
      <c r="BQ446" s="192">
        <v>0</v>
      </c>
      <c r="BR446" s="192">
        <v>0</v>
      </c>
      <c r="BS446" s="192">
        <v>0</v>
      </c>
      <c r="BT446" s="192">
        <v>0</v>
      </c>
      <c r="BU446" s="192">
        <v>0</v>
      </c>
      <c r="BV446" s="192">
        <v>0</v>
      </c>
      <c r="BW446" s="192">
        <v>0</v>
      </c>
      <c r="BX446" s="192">
        <v>0</v>
      </c>
      <c r="BY446" s="192">
        <v>0</v>
      </c>
      <c r="BZ446" s="192">
        <v>0</v>
      </c>
      <c r="CA446" s="192">
        <v>0</v>
      </c>
      <c r="CB446" s="192">
        <v>0</v>
      </c>
      <c r="CC446" s="201">
        <f t="shared" si="58"/>
        <v>0</v>
      </c>
    </row>
    <row r="447" spans="1:81" s="109" customFormat="1" ht="25.5" customHeight="1">
      <c r="A447" s="136" t="s">
        <v>1460</v>
      </c>
      <c r="B447" s="280" t="s">
        <v>57</v>
      </c>
      <c r="C447" s="281" t="s">
        <v>58</v>
      </c>
      <c r="D447" s="282">
        <v>53050</v>
      </c>
      <c r="E447" s="281" t="s">
        <v>1056</v>
      </c>
      <c r="F447" s="283" t="s">
        <v>1116</v>
      </c>
      <c r="G447" s="284" t="s">
        <v>1117</v>
      </c>
      <c r="H447" s="192">
        <v>0</v>
      </c>
      <c r="I447" s="171">
        <v>0</v>
      </c>
      <c r="J447" s="171">
        <v>0</v>
      </c>
      <c r="K447" s="171">
        <v>0</v>
      </c>
      <c r="L447" s="171">
        <v>0</v>
      </c>
      <c r="M447" s="171">
        <v>0</v>
      </c>
      <c r="N447" s="171">
        <v>8028506.25</v>
      </c>
      <c r="O447" s="171">
        <v>0</v>
      </c>
      <c r="P447" s="171">
        <v>0</v>
      </c>
      <c r="Q447" s="171">
        <v>0</v>
      </c>
      <c r="R447" s="171">
        <v>0</v>
      </c>
      <c r="S447" s="171">
        <v>0</v>
      </c>
      <c r="T447" s="171">
        <v>0</v>
      </c>
      <c r="U447" s="171">
        <v>0</v>
      </c>
      <c r="V447" s="171">
        <v>0</v>
      </c>
      <c r="W447" s="171">
        <v>0</v>
      </c>
      <c r="X447" s="171">
        <v>0</v>
      </c>
      <c r="Y447" s="171">
        <v>0</v>
      </c>
      <c r="Z447" s="171">
        <v>0</v>
      </c>
      <c r="AA447" s="171">
        <v>0</v>
      </c>
      <c r="AB447" s="171">
        <v>0</v>
      </c>
      <c r="AC447" s="171">
        <v>0</v>
      </c>
      <c r="AD447" s="171">
        <v>0</v>
      </c>
      <c r="AE447" s="171">
        <v>0</v>
      </c>
      <c r="AF447" s="171">
        <v>0</v>
      </c>
      <c r="AG447" s="171">
        <v>0</v>
      </c>
      <c r="AH447" s="171">
        <v>0</v>
      </c>
      <c r="AI447" s="171">
        <v>15970567.380000001</v>
      </c>
      <c r="AJ447" s="171">
        <v>0</v>
      </c>
      <c r="AK447" s="171">
        <v>0</v>
      </c>
      <c r="AL447" s="171">
        <v>0</v>
      </c>
      <c r="AM447" s="171">
        <v>0</v>
      </c>
      <c r="AN447" s="171">
        <v>0</v>
      </c>
      <c r="AO447" s="171">
        <v>0</v>
      </c>
      <c r="AP447" s="171">
        <v>0</v>
      </c>
      <c r="AQ447" s="171">
        <v>0</v>
      </c>
      <c r="AR447" s="171">
        <v>0</v>
      </c>
      <c r="AS447" s="171">
        <v>0</v>
      </c>
      <c r="AT447" s="171">
        <v>0</v>
      </c>
      <c r="AU447" s="171">
        <v>0</v>
      </c>
      <c r="AV447" s="171">
        <v>0</v>
      </c>
      <c r="AW447" s="171">
        <v>0</v>
      </c>
      <c r="AX447" s="171">
        <v>0</v>
      </c>
      <c r="AY447" s="171">
        <v>0</v>
      </c>
      <c r="AZ447" s="171">
        <v>0</v>
      </c>
      <c r="BA447" s="171">
        <v>0</v>
      </c>
      <c r="BB447" s="171">
        <v>0</v>
      </c>
      <c r="BC447" s="171">
        <v>0</v>
      </c>
      <c r="BD447" s="171">
        <v>0</v>
      </c>
      <c r="BE447" s="171">
        <v>0</v>
      </c>
      <c r="BF447" s="171">
        <v>0</v>
      </c>
      <c r="BG447" s="171">
        <v>0</v>
      </c>
      <c r="BH447" s="171">
        <v>0</v>
      </c>
      <c r="BI447" s="171">
        <v>0</v>
      </c>
      <c r="BJ447" s="171">
        <v>0</v>
      </c>
      <c r="BK447" s="171">
        <v>0</v>
      </c>
      <c r="BL447" s="171">
        <v>0</v>
      </c>
      <c r="BM447" s="171">
        <v>3243236.17</v>
      </c>
      <c r="BN447" s="171">
        <v>0</v>
      </c>
      <c r="BO447" s="171">
        <v>0</v>
      </c>
      <c r="BP447" s="171">
        <v>0</v>
      </c>
      <c r="BQ447" s="171">
        <v>0</v>
      </c>
      <c r="BR447" s="171">
        <v>0</v>
      </c>
      <c r="BS447" s="171">
        <v>0</v>
      </c>
      <c r="BT447" s="171">
        <v>0</v>
      </c>
      <c r="BU447" s="171">
        <v>0</v>
      </c>
      <c r="BV447" s="171">
        <v>0</v>
      </c>
      <c r="BW447" s="171">
        <v>0</v>
      </c>
      <c r="BX447" s="171">
        <v>0</v>
      </c>
      <c r="BY447" s="171">
        <v>0</v>
      </c>
      <c r="BZ447" s="171">
        <v>0</v>
      </c>
      <c r="CA447" s="171">
        <v>0</v>
      </c>
      <c r="CB447" s="171">
        <v>0</v>
      </c>
      <c r="CC447" s="201">
        <f t="shared" si="58"/>
        <v>27242309.800000004</v>
      </c>
    </row>
    <row r="448" spans="1:81" s="109" customFormat="1" ht="25.5" customHeight="1">
      <c r="A448" s="136" t="s">
        <v>1460</v>
      </c>
      <c r="B448" s="280" t="s">
        <v>57</v>
      </c>
      <c r="C448" s="281" t="s">
        <v>58</v>
      </c>
      <c r="D448" s="282">
        <v>53050</v>
      </c>
      <c r="E448" s="281" t="s">
        <v>1056</v>
      </c>
      <c r="F448" s="283" t="s">
        <v>1118</v>
      </c>
      <c r="G448" s="284" t="s">
        <v>1119</v>
      </c>
      <c r="H448" s="192">
        <v>3340000</v>
      </c>
      <c r="I448" s="192">
        <v>150000</v>
      </c>
      <c r="J448" s="192">
        <v>390000</v>
      </c>
      <c r="K448" s="192">
        <v>0</v>
      </c>
      <c r="L448" s="192">
        <v>0</v>
      </c>
      <c r="M448" s="192">
        <v>0</v>
      </c>
      <c r="N448" s="192">
        <v>4360000</v>
      </c>
      <c r="O448" s="192">
        <v>270000</v>
      </c>
      <c r="P448" s="192">
        <v>0</v>
      </c>
      <c r="Q448" s="192">
        <v>2150000</v>
      </c>
      <c r="R448" s="192">
        <v>0</v>
      </c>
      <c r="S448" s="192">
        <v>270000</v>
      </c>
      <c r="T448" s="192">
        <v>560000</v>
      </c>
      <c r="U448" s="192">
        <v>0</v>
      </c>
      <c r="V448" s="192">
        <v>0</v>
      </c>
      <c r="W448" s="192">
        <v>160000</v>
      </c>
      <c r="X448" s="192">
        <v>0</v>
      </c>
      <c r="Y448" s="192">
        <v>170000</v>
      </c>
      <c r="Z448" s="192">
        <v>3440000</v>
      </c>
      <c r="AA448" s="192">
        <v>0</v>
      </c>
      <c r="AB448" s="192">
        <v>0</v>
      </c>
      <c r="AC448" s="192">
        <v>1040000</v>
      </c>
      <c r="AD448" s="192">
        <v>0</v>
      </c>
      <c r="AE448" s="192">
        <v>0</v>
      </c>
      <c r="AF448" s="192">
        <v>0</v>
      </c>
      <c r="AG448" s="192">
        <v>40000</v>
      </c>
      <c r="AH448" s="192">
        <v>0</v>
      </c>
      <c r="AI448" s="192">
        <v>0</v>
      </c>
      <c r="AJ448" s="192">
        <v>0</v>
      </c>
      <c r="AK448" s="192">
        <v>160000</v>
      </c>
      <c r="AL448" s="192">
        <v>80000</v>
      </c>
      <c r="AM448" s="192">
        <v>110000</v>
      </c>
      <c r="AN448" s="192">
        <v>120000</v>
      </c>
      <c r="AO448" s="192">
        <v>160000</v>
      </c>
      <c r="AP448" s="192">
        <v>40000</v>
      </c>
      <c r="AQ448" s="192">
        <v>0</v>
      </c>
      <c r="AR448" s="192">
        <v>180000</v>
      </c>
      <c r="AS448" s="192">
        <v>80000</v>
      </c>
      <c r="AT448" s="192">
        <v>120000</v>
      </c>
      <c r="AU448" s="192">
        <v>0</v>
      </c>
      <c r="AV448" s="192">
        <v>0</v>
      </c>
      <c r="AW448" s="192">
        <v>0</v>
      </c>
      <c r="AX448" s="192">
        <v>60000</v>
      </c>
      <c r="AY448" s="192">
        <v>0</v>
      </c>
      <c r="AZ448" s="192">
        <v>0</v>
      </c>
      <c r="BA448" s="192">
        <v>0</v>
      </c>
      <c r="BB448" s="192">
        <v>2500000</v>
      </c>
      <c r="BC448" s="192">
        <v>0</v>
      </c>
      <c r="BD448" s="192">
        <v>60000</v>
      </c>
      <c r="BE448" s="192">
        <v>210000</v>
      </c>
      <c r="BF448" s="192">
        <v>150000</v>
      </c>
      <c r="BG448" s="192">
        <v>0</v>
      </c>
      <c r="BH448" s="192">
        <v>300000</v>
      </c>
      <c r="BI448" s="192">
        <v>150000</v>
      </c>
      <c r="BJ448" s="192">
        <v>0</v>
      </c>
      <c r="BK448" s="192">
        <v>280000</v>
      </c>
      <c r="BL448" s="192">
        <v>0</v>
      </c>
      <c r="BM448" s="192">
        <v>3220163.8</v>
      </c>
      <c r="BN448" s="192">
        <v>850000</v>
      </c>
      <c r="BO448" s="192">
        <v>0</v>
      </c>
      <c r="BP448" s="192">
        <v>120000</v>
      </c>
      <c r="BQ448" s="192">
        <v>0</v>
      </c>
      <c r="BR448" s="192">
        <v>120000</v>
      </c>
      <c r="BS448" s="192">
        <v>0</v>
      </c>
      <c r="BT448" s="192">
        <v>3320000</v>
      </c>
      <c r="BU448" s="192">
        <v>40000</v>
      </c>
      <c r="BV448" s="192">
        <v>40000</v>
      </c>
      <c r="BW448" s="192">
        <v>0</v>
      </c>
      <c r="BX448" s="192">
        <v>80000</v>
      </c>
      <c r="BY448" s="192">
        <v>1040000</v>
      </c>
      <c r="BZ448" s="192">
        <v>0</v>
      </c>
      <c r="CA448" s="192">
        <v>80000</v>
      </c>
      <c r="CB448" s="192">
        <v>0</v>
      </c>
      <c r="CC448" s="201">
        <f t="shared" si="58"/>
        <v>30010163.800000001</v>
      </c>
    </row>
    <row r="449" spans="1:81" s="109" customFormat="1" ht="25.5" customHeight="1">
      <c r="A449" s="136" t="s">
        <v>1460</v>
      </c>
      <c r="B449" s="280" t="s">
        <v>57</v>
      </c>
      <c r="C449" s="281" t="s">
        <v>58</v>
      </c>
      <c r="D449" s="282">
        <v>53050</v>
      </c>
      <c r="E449" s="281" t="s">
        <v>1056</v>
      </c>
      <c r="F449" s="283" t="s">
        <v>1120</v>
      </c>
      <c r="G449" s="284" t="s">
        <v>1121</v>
      </c>
      <c r="H449" s="192">
        <v>0</v>
      </c>
      <c r="I449" s="171">
        <v>0</v>
      </c>
      <c r="J449" s="171">
        <v>0</v>
      </c>
      <c r="K449" s="171">
        <v>0</v>
      </c>
      <c r="L449" s="171">
        <v>0</v>
      </c>
      <c r="M449" s="171">
        <v>0</v>
      </c>
      <c r="N449" s="171">
        <v>0</v>
      </c>
      <c r="O449" s="171">
        <v>0</v>
      </c>
      <c r="P449" s="171">
        <v>0</v>
      </c>
      <c r="Q449" s="171">
        <v>0</v>
      </c>
      <c r="R449" s="171">
        <v>0</v>
      </c>
      <c r="S449" s="171">
        <v>0</v>
      </c>
      <c r="T449" s="171">
        <v>0</v>
      </c>
      <c r="U449" s="171">
        <v>0</v>
      </c>
      <c r="V449" s="171">
        <v>0</v>
      </c>
      <c r="W449" s="171">
        <v>0</v>
      </c>
      <c r="X449" s="171">
        <v>0</v>
      </c>
      <c r="Y449" s="171">
        <v>0</v>
      </c>
      <c r="Z449" s="171">
        <v>0</v>
      </c>
      <c r="AA449" s="171">
        <v>0</v>
      </c>
      <c r="AB449" s="171">
        <v>0</v>
      </c>
      <c r="AC449" s="171">
        <v>0</v>
      </c>
      <c r="AD449" s="171">
        <v>0</v>
      </c>
      <c r="AE449" s="171">
        <v>0</v>
      </c>
      <c r="AF449" s="171">
        <v>0</v>
      </c>
      <c r="AG449" s="171">
        <v>0</v>
      </c>
      <c r="AH449" s="171">
        <v>0</v>
      </c>
      <c r="AI449" s="171">
        <v>0</v>
      </c>
      <c r="AJ449" s="171">
        <v>0</v>
      </c>
      <c r="AK449" s="171">
        <v>0</v>
      </c>
      <c r="AL449" s="171">
        <v>0</v>
      </c>
      <c r="AM449" s="171">
        <v>0</v>
      </c>
      <c r="AN449" s="171">
        <v>0</v>
      </c>
      <c r="AO449" s="171">
        <v>0</v>
      </c>
      <c r="AP449" s="171">
        <v>0</v>
      </c>
      <c r="AQ449" s="171">
        <v>0</v>
      </c>
      <c r="AR449" s="171">
        <v>0</v>
      </c>
      <c r="AS449" s="171">
        <v>0</v>
      </c>
      <c r="AT449" s="171">
        <v>0</v>
      </c>
      <c r="AU449" s="171">
        <v>0</v>
      </c>
      <c r="AV449" s="171">
        <v>0</v>
      </c>
      <c r="AW449" s="171">
        <v>0</v>
      </c>
      <c r="AX449" s="171">
        <v>0</v>
      </c>
      <c r="AY449" s="171">
        <v>0</v>
      </c>
      <c r="AZ449" s="171">
        <v>0</v>
      </c>
      <c r="BA449" s="171">
        <v>0</v>
      </c>
      <c r="BB449" s="171">
        <v>0</v>
      </c>
      <c r="BC449" s="171">
        <v>0</v>
      </c>
      <c r="BD449" s="171">
        <v>0</v>
      </c>
      <c r="BE449" s="171">
        <v>0</v>
      </c>
      <c r="BF449" s="171">
        <v>0</v>
      </c>
      <c r="BG449" s="171">
        <v>0</v>
      </c>
      <c r="BH449" s="171">
        <v>0</v>
      </c>
      <c r="BI449" s="171">
        <v>0</v>
      </c>
      <c r="BJ449" s="171">
        <v>0</v>
      </c>
      <c r="BK449" s="171">
        <v>0</v>
      </c>
      <c r="BL449" s="171">
        <v>0</v>
      </c>
      <c r="BM449" s="171">
        <v>0</v>
      </c>
      <c r="BN449" s="171">
        <v>0</v>
      </c>
      <c r="BO449" s="171">
        <v>0</v>
      </c>
      <c r="BP449" s="171">
        <v>0</v>
      </c>
      <c r="BQ449" s="171">
        <v>78000</v>
      </c>
      <c r="BR449" s="171">
        <v>0</v>
      </c>
      <c r="BS449" s="171">
        <v>0</v>
      </c>
      <c r="BT449" s="171">
        <v>0</v>
      </c>
      <c r="BU449" s="171">
        <v>0</v>
      </c>
      <c r="BV449" s="171">
        <v>0</v>
      </c>
      <c r="BW449" s="171">
        <v>0</v>
      </c>
      <c r="BX449" s="171">
        <v>0</v>
      </c>
      <c r="BY449" s="171">
        <v>0</v>
      </c>
      <c r="BZ449" s="171">
        <v>0</v>
      </c>
      <c r="CA449" s="171">
        <v>0</v>
      </c>
      <c r="CB449" s="171">
        <v>0</v>
      </c>
      <c r="CC449" s="201">
        <f t="shared" si="58"/>
        <v>78000</v>
      </c>
    </row>
    <row r="450" spans="1:81" s="109" customFormat="1" ht="25.5" customHeight="1">
      <c r="A450" s="136" t="s">
        <v>1461</v>
      </c>
      <c r="B450" s="280" t="s">
        <v>57</v>
      </c>
      <c r="C450" s="281" t="s">
        <v>58</v>
      </c>
      <c r="D450" s="282">
        <v>53050</v>
      </c>
      <c r="E450" s="281" t="s">
        <v>1056</v>
      </c>
      <c r="F450" s="283" t="s">
        <v>1122</v>
      </c>
      <c r="G450" s="284" t="s">
        <v>1123</v>
      </c>
      <c r="H450" s="192">
        <v>43335.4</v>
      </c>
      <c r="I450" s="192">
        <v>0</v>
      </c>
      <c r="J450" s="192">
        <v>0</v>
      </c>
      <c r="K450" s="192">
        <v>100100</v>
      </c>
      <c r="L450" s="192">
        <v>120</v>
      </c>
      <c r="M450" s="192">
        <v>300000</v>
      </c>
      <c r="N450" s="192">
        <v>285345.75</v>
      </c>
      <c r="O450" s="192">
        <v>137114</v>
      </c>
      <c r="P450" s="192">
        <v>0</v>
      </c>
      <c r="Q450" s="192">
        <v>216163.66</v>
      </c>
      <c r="R450" s="192">
        <v>0</v>
      </c>
      <c r="S450" s="192">
        <v>0</v>
      </c>
      <c r="T450" s="192">
        <v>43040</v>
      </c>
      <c r="U450" s="192">
        <v>0</v>
      </c>
      <c r="V450" s="192">
        <v>0</v>
      </c>
      <c r="W450" s="192">
        <v>3500</v>
      </c>
      <c r="X450" s="192">
        <v>361050</v>
      </c>
      <c r="Y450" s="192">
        <v>0</v>
      </c>
      <c r="Z450" s="192">
        <v>15514700.359999999</v>
      </c>
      <c r="AA450" s="192">
        <v>500</v>
      </c>
      <c r="AB450" s="192">
        <v>6050</v>
      </c>
      <c r="AC450" s="192">
        <v>21900</v>
      </c>
      <c r="AD450" s="192">
        <v>0</v>
      </c>
      <c r="AE450" s="192">
        <v>1000</v>
      </c>
      <c r="AF450" s="192">
        <v>0</v>
      </c>
      <c r="AG450" s="192">
        <v>6125</v>
      </c>
      <c r="AH450" s="192">
        <v>3000</v>
      </c>
      <c r="AI450" s="192">
        <v>0</v>
      </c>
      <c r="AJ450" s="192">
        <v>500</v>
      </c>
      <c r="AK450" s="192">
        <v>0</v>
      </c>
      <c r="AL450" s="192">
        <v>0</v>
      </c>
      <c r="AM450" s="192">
        <v>0</v>
      </c>
      <c r="AN450" s="192">
        <v>0</v>
      </c>
      <c r="AO450" s="192">
        <v>155285.01999999999</v>
      </c>
      <c r="AP450" s="192">
        <v>8500</v>
      </c>
      <c r="AQ450" s="192">
        <v>7800</v>
      </c>
      <c r="AR450" s="192">
        <v>9927.52</v>
      </c>
      <c r="AS450" s="192">
        <v>0</v>
      </c>
      <c r="AT450" s="192">
        <v>0</v>
      </c>
      <c r="AU450" s="192">
        <v>349210</v>
      </c>
      <c r="AV450" s="192">
        <v>102235.4</v>
      </c>
      <c r="AW450" s="192">
        <v>0</v>
      </c>
      <c r="AX450" s="192">
        <v>111900</v>
      </c>
      <c r="AY450" s="192">
        <v>0.55000000000000004</v>
      </c>
      <c r="AZ450" s="192">
        <v>0</v>
      </c>
      <c r="BA450" s="192">
        <v>6000</v>
      </c>
      <c r="BB450" s="192">
        <v>898963.26</v>
      </c>
      <c r="BC450" s="192">
        <v>0</v>
      </c>
      <c r="BD450" s="192">
        <v>64548.91</v>
      </c>
      <c r="BE450" s="192">
        <v>0</v>
      </c>
      <c r="BF450" s="192">
        <v>0</v>
      </c>
      <c r="BG450" s="192">
        <v>249427.46</v>
      </c>
      <c r="BH450" s="192">
        <v>189765</v>
      </c>
      <c r="BI450" s="192">
        <v>2680.13</v>
      </c>
      <c r="BJ450" s="192">
        <v>18107</v>
      </c>
      <c r="BK450" s="192">
        <v>3500</v>
      </c>
      <c r="BL450" s="192">
        <v>12500</v>
      </c>
      <c r="BM450" s="192">
        <v>0</v>
      </c>
      <c r="BN450" s="192">
        <v>0</v>
      </c>
      <c r="BO450" s="192">
        <v>0</v>
      </c>
      <c r="BP450" s="192">
        <v>0</v>
      </c>
      <c r="BQ450" s="192">
        <v>0</v>
      </c>
      <c r="BR450" s="192">
        <v>264140</v>
      </c>
      <c r="BS450" s="192">
        <v>3294</v>
      </c>
      <c r="BT450" s="192">
        <v>0</v>
      </c>
      <c r="BU450" s="192">
        <v>0</v>
      </c>
      <c r="BV450" s="192">
        <v>20900</v>
      </c>
      <c r="BW450" s="192">
        <v>62750</v>
      </c>
      <c r="BX450" s="192">
        <v>13500</v>
      </c>
      <c r="BY450" s="192">
        <v>2308500</v>
      </c>
      <c r="BZ450" s="192">
        <v>35652</v>
      </c>
      <c r="CA450" s="192">
        <v>0</v>
      </c>
      <c r="CB450" s="192">
        <v>3500</v>
      </c>
      <c r="CC450" s="201">
        <f t="shared" si="58"/>
        <v>21946130.419999998</v>
      </c>
    </row>
    <row r="451" spans="1:81" s="109" customFormat="1" ht="25.5" customHeight="1">
      <c r="A451" s="136" t="s">
        <v>1460</v>
      </c>
      <c r="B451" s="280" t="s">
        <v>57</v>
      </c>
      <c r="C451" s="281" t="s">
        <v>58</v>
      </c>
      <c r="D451" s="282">
        <v>53050</v>
      </c>
      <c r="E451" s="281" t="s">
        <v>1056</v>
      </c>
      <c r="F451" s="283" t="s">
        <v>1124</v>
      </c>
      <c r="G451" s="284" t="s">
        <v>1125</v>
      </c>
      <c r="H451" s="192">
        <v>0</v>
      </c>
      <c r="I451" s="192">
        <v>0</v>
      </c>
      <c r="J451" s="192">
        <v>0</v>
      </c>
      <c r="K451" s="192">
        <v>0</v>
      </c>
      <c r="L451" s="192">
        <v>0</v>
      </c>
      <c r="M451" s="192">
        <v>0</v>
      </c>
      <c r="N451" s="192">
        <v>0</v>
      </c>
      <c r="O451" s="192">
        <v>0</v>
      </c>
      <c r="P451" s="192">
        <v>0</v>
      </c>
      <c r="Q451" s="192">
        <v>0</v>
      </c>
      <c r="R451" s="192">
        <v>0</v>
      </c>
      <c r="S451" s="192">
        <v>0</v>
      </c>
      <c r="T451" s="192">
        <v>0</v>
      </c>
      <c r="U451" s="192">
        <v>0</v>
      </c>
      <c r="V451" s="192">
        <v>0</v>
      </c>
      <c r="W451" s="192">
        <v>0</v>
      </c>
      <c r="X451" s="192">
        <v>0</v>
      </c>
      <c r="Y451" s="192">
        <v>0</v>
      </c>
      <c r="Z451" s="192">
        <v>0</v>
      </c>
      <c r="AA451" s="192">
        <v>0</v>
      </c>
      <c r="AB451" s="192">
        <v>0</v>
      </c>
      <c r="AC451" s="192">
        <v>0</v>
      </c>
      <c r="AD451" s="192">
        <v>0</v>
      </c>
      <c r="AE451" s="192">
        <v>0</v>
      </c>
      <c r="AF451" s="192">
        <v>0</v>
      </c>
      <c r="AG451" s="192">
        <v>0</v>
      </c>
      <c r="AH451" s="192">
        <v>0</v>
      </c>
      <c r="AI451" s="192">
        <v>0</v>
      </c>
      <c r="AJ451" s="192">
        <v>0</v>
      </c>
      <c r="AK451" s="192">
        <v>0</v>
      </c>
      <c r="AL451" s="192">
        <v>0</v>
      </c>
      <c r="AM451" s="192">
        <v>0</v>
      </c>
      <c r="AN451" s="192">
        <v>0</v>
      </c>
      <c r="AO451" s="192">
        <v>0</v>
      </c>
      <c r="AP451" s="192">
        <v>0</v>
      </c>
      <c r="AQ451" s="192">
        <v>0</v>
      </c>
      <c r="AR451" s="192">
        <v>0</v>
      </c>
      <c r="AS451" s="192">
        <v>0</v>
      </c>
      <c r="AT451" s="192">
        <v>0</v>
      </c>
      <c r="AU451" s="192">
        <v>0</v>
      </c>
      <c r="AV451" s="192">
        <v>0</v>
      </c>
      <c r="AW451" s="192">
        <v>0</v>
      </c>
      <c r="AX451" s="192">
        <v>0</v>
      </c>
      <c r="AY451" s="192">
        <v>0</v>
      </c>
      <c r="AZ451" s="192">
        <v>0</v>
      </c>
      <c r="BA451" s="192">
        <v>0</v>
      </c>
      <c r="BB451" s="192">
        <v>0</v>
      </c>
      <c r="BC451" s="192">
        <v>0</v>
      </c>
      <c r="BD451" s="192">
        <v>0</v>
      </c>
      <c r="BE451" s="192">
        <v>0</v>
      </c>
      <c r="BF451" s="192">
        <v>0</v>
      </c>
      <c r="BG451" s="192">
        <v>0</v>
      </c>
      <c r="BH451" s="192">
        <v>0</v>
      </c>
      <c r="BI451" s="192">
        <v>0</v>
      </c>
      <c r="BJ451" s="192">
        <v>0</v>
      </c>
      <c r="BK451" s="192">
        <v>0</v>
      </c>
      <c r="BL451" s="192">
        <v>0</v>
      </c>
      <c r="BM451" s="192">
        <v>0</v>
      </c>
      <c r="BN451" s="192">
        <v>0</v>
      </c>
      <c r="BO451" s="192">
        <v>0</v>
      </c>
      <c r="BP451" s="192">
        <v>0</v>
      </c>
      <c r="BQ451" s="192">
        <v>0</v>
      </c>
      <c r="BR451" s="192">
        <v>0</v>
      </c>
      <c r="BS451" s="192">
        <v>0</v>
      </c>
      <c r="BT451" s="192">
        <v>0</v>
      </c>
      <c r="BU451" s="192">
        <v>0</v>
      </c>
      <c r="BV451" s="192">
        <v>0</v>
      </c>
      <c r="BW451" s="192">
        <v>0</v>
      </c>
      <c r="BX451" s="192">
        <v>0</v>
      </c>
      <c r="BY451" s="192">
        <v>0</v>
      </c>
      <c r="BZ451" s="192">
        <v>0</v>
      </c>
      <c r="CA451" s="192">
        <v>0</v>
      </c>
      <c r="CB451" s="192">
        <v>0</v>
      </c>
      <c r="CC451" s="201">
        <f t="shared" si="58"/>
        <v>0</v>
      </c>
    </row>
    <row r="452" spans="1:81" s="109" customFormat="1" ht="25.5" customHeight="1">
      <c r="A452" s="136" t="s">
        <v>1460</v>
      </c>
      <c r="B452" s="280" t="s">
        <v>57</v>
      </c>
      <c r="C452" s="281" t="s">
        <v>58</v>
      </c>
      <c r="D452" s="282">
        <v>53050</v>
      </c>
      <c r="E452" s="281" t="s">
        <v>1056</v>
      </c>
      <c r="F452" s="283" t="s">
        <v>1126</v>
      </c>
      <c r="G452" s="284" t="s">
        <v>1127</v>
      </c>
      <c r="H452" s="192">
        <v>0</v>
      </c>
      <c r="I452" s="171">
        <v>0</v>
      </c>
      <c r="J452" s="171">
        <v>0</v>
      </c>
      <c r="K452" s="171">
        <v>0</v>
      </c>
      <c r="L452" s="171">
        <v>0</v>
      </c>
      <c r="M452" s="171">
        <v>0</v>
      </c>
      <c r="N452" s="171">
        <v>0</v>
      </c>
      <c r="O452" s="171">
        <v>0</v>
      </c>
      <c r="P452" s="171">
        <v>0</v>
      </c>
      <c r="Q452" s="171">
        <v>0</v>
      </c>
      <c r="R452" s="171">
        <v>0</v>
      </c>
      <c r="S452" s="171">
        <v>0</v>
      </c>
      <c r="T452" s="171">
        <v>0</v>
      </c>
      <c r="U452" s="171">
        <v>0</v>
      </c>
      <c r="V452" s="171">
        <v>0</v>
      </c>
      <c r="W452" s="171">
        <v>0</v>
      </c>
      <c r="X452" s="171">
        <v>0</v>
      </c>
      <c r="Y452" s="171">
        <v>0</v>
      </c>
      <c r="Z452" s="171">
        <v>0</v>
      </c>
      <c r="AA452" s="171">
        <v>0</v>
      </c>
      <c r="AB452" s="171">
        <v>0</v>
      </c>
      <c r="AC452" s="171">
        <v>0</v>
      </c>
      <c r="AD452" s="171">
        <v>0</v>
      </c>
      <c r="AE452" s="171">
        <v>0</v>
      </c>
      <c r="AF452" s="171">
        <v>0</v>
      </c>
      <c r="AG452" s="171">
        <v>0</v>
      </c>
      <c r="AH452" s="171">
        <v>0</v>
      </c>
      <c r="AI452" s="171">
        <v>0</v>
      </c>
      <c r="AJ452" s="171">
        <v>0</v>
      </c>
      <c r="AK452" s="171">
        <v>0</v>
      </c>
      <c r="AL452" s="171">
        <v>0</v>
      </c>
      <c r="AM452" s="171">
        <v>0</v>
      </c>
      <c r="AN452" s="171">
        <v>0</v>
      </c>
      <c r="AO452" s="171">
        <v>0</v>
      </c>
      <c r="AP452" s="171">
        <v>0</v>
      </c>
      <c r="AQ452" s="171">
        <v>0</v>
      </c>
      <c r="AR452" s="171">
        <v>0</v>
      </c>
      <c r="AS452" s="171">
        <v>0</v>
      </c>
      <c r="AT452" s="171">
        <v>0</v>
      </c>
      <c r="AU452" s="171">
        <v>45817.72</v>
      </c>
      <c r="AV452" s="171">
        <v>0</v>
      </c>
      <c r="AW452" s="171">
        <v>0</v>
      </c>
      <c r="AX452" s="171">
        <v>0</v>
      </c>
      <c r="AY452" s="171">
        <v>0</v>
      </c>
      <c r="AZ452" s="171">
        <v>0</v>
      </c>
      <c r="BA452" s="171">
        <v>0</v>
      </c>
      <c r="BB452" s="171">
        <v>0</v>
      </c>
      <c r="BC452" s="171">
        <v>0</v>
      </c>
      <c r="BD452" s="171">
        <v>0</v>
      </c>
      <c r="BE452" s="171">
        <v>0</v>
      </c>
      <c r="BF452" s="171">
        <v>0</v>
      </c>
      <c r="BG452" s="171">
        <v>0</v>
      </c>
      <c r="BH452" s="171">
        <v>0</v>
      </c>
      <c r="BI452" s="171">
        <v>0</v>
      </c>
      <c r="BJ452" s="171">
        <v>0</v>
      </c>
      <c r="BK452" s="171">
        <v>0</v>
      </c>
      <c r="BL452" s="171">
        <v>0</v>
      </c>
      <c r="BM452" s="171">
        <v>0</v>
      </c>
      <c r="BN452" s="171">
        <v>0</v>
      </c>
      <c r="BO452" s="171">
        <v>0</v>
      </c>
      <c r="BP452" s="171">
        <v>0</v>
      </c>
      <c r="BQ452" s="171">
        <v>0</v>
      </c>
      <c r="BR452" s="171">
        <v>0</v>
      </c>
      <c r="BS452" s="171">
        <v>0</v>
      </c>
      <c r="BT452" s="171">
        <v>0</v>
      </c>
      <c r="BU452" s="171">
        <v>0</v>
      </c>
      <c r="BV452" s="171">
        <v>0</v>
      </c>
      <c r="BW452" s="171">
        <v>0</v>
      </c>
      <c r="BX452" s="171">
        <v>0</v>
      </c>
      <c r="BY452" s="171">
        <v>0</v>
      </c>
      <c r="BZ452" s="171">
        <v>0</v>
      </c>
      <c r="CA452" s="171">
        <v>0</v>
      </c>
      <c r="CB452" s="171">
        <v>0</v>
      </c>
      <c r="CC452" s="201">
        <f t="shared" si="58"/>
        <v>45817.72</v>
      </c>
    </row>
    <row r="453" spans="1:81" s="109" customFormat="1" ht="25.5" customHeight="1">
      <c r="A453" s="136" t="s">
        <v>1460</v>
      </c>
      <c r="B453" s="280" t="s">
        <v>57</v>
      </c>
      <c r="C453" s="281" t="s">
        <v>58</v>
      </c>
      <c r="D453" s="282">
        <v>53050</v>
      </c>
      <c r="E453" s="281" t="s">
        <v>1056</v>
      </c>
      <c r="F453" s="283" t="s">
        <v>1128</v>
      </c>
      <c r="G453" s="284" t="s">
        <v>1129</v>
      </c>
      <c r="H453" s="192">
        <v>0</v>
      </c>
      <c r="I453" s="192">
        <v>0</v>
      </c>
      <c r="J453" s="192">
        <v>0</v>
      </c>
      <c r="K453" s="192">
        <v>0</v>
      </c>
      <c r="L453" s="192">
        <v>0</v>
      </c>
      <c r="M453" s="192">
        <v>0</v>
      </c>
      <c r="N453" s="192">
        <v>0</v>
      </c>
      <c r="O453" s="192">
        <v>0</v>
      </c>
      <c r="P453" s="192">
        <v>0</v>
      </c>
      <c r="Q453" s="192">
        <v>0</v>
      </c>
      <c r="R453" s="192">
        <v>0</v>
      </c>
      <c r="S453" s="192">
        <v>0</v>
      </c>
      <c r="T453" s="192">
        <v>0</v>
      </c>
      <c r="U453" s="192">
        <v>0</v>
      </c>
      <c r="V453" s="192">
        <v>0</v>
      </c>
      <c r="W453" s="192">
        <v>0</v>
      </c>
      <c r="X453" s="192">
        <v>0</v>
      </c>
      <c r="Y453" s="192">
        <v>0</v>
      </c>
      <c r="Z453" s="192">
        <v>0</v>
      </c>
      <c r="AA453" s="192">
        <v>0</v>
      </c>
      <c r="AB453" s="192">
        <v>0</v>
      </c>
      <c r="AC453" s="192">
        <v>0</v>
      </c>
      <c r="AD453" s="192">
        <v>848000</v>
      </c>
      <c r="AE453" s="192">
        <v>0</v>
      </c>
      <c r="AF453" s="192">
        <v>0</v>
      </c>
      <c r="AG453" s="192">
        <v>0</v>
      </c>
      <c r="AH453" s="192">
        <v>0</v>
      </c>
      <c r="AI453" s="192">
        <v>1650000</v>
      </c>
      <c r="AJ453" s="192">
        <v>0</v>
      </c>
      <c r="AK453" s="192">
        <v>0</v>
      </c>
      <c r="AL453" s="192">
        <v>0</v>
      </c>
      <c r="AM453" s="192">
        <v>0</v>
      </c>
      <c r="AN453" s="192">
        <v>0</v>
      </c>
      <c r="AO453" s="192">
        <v>0</v>
      </c>
      <c r="AP453" s="192">
        <v>0</v>
      </c>
      <c r="AQ453" s="192">
        <v>0</v>
      </c>
      <c r="AR453" s="192">
        <v>0</v>
      </c>
      <c r="AS453" s="192">
        <v>0</v>
      </c>
      <c r="AT453" s="192">
        <v>0</v>
      </c>
      <c r="AU453" s="192">
        <v>0</v>
      </c>
      <c r="AV453" s="192">
        <v>0</v>
      </c>
      <c r="AW453" s="192">
        <v>0</v>
      </c>
      <c r="AX453" s="192">
        <v>0</v>
      </c>
      <c r="AY453" s="192">
        <v>0</v>
      </c>
      <c r="AZ453" s="192">
        <v>0</v>
      </c>
      <c r="BA453" s="192">
        <v>0</v>
      </c>
      <c r="BB453" s="192">
        <v>0</v>
      </c>
      <c r="BC453" s="192">
        <v>0</v>
      </c>
      <c r="BD453" s="192">
        <v>0</v>
      </c>
      <c r="BE453" s="192">
        <v>0</v>
      </c>
      <c r="BF453" s="192">
        <v>0</v>
      </c>
      <c r="BG453" s="192">
        <v>0</v>
      </c>
      <c r="BH453" s="192">
        <v>0</v>
      </c>
      <c r="BI453" s="192">
        <v>0</v>
      </c>
      <c r="BJ453" s="192">
        <v>0</v>
      </c>
      <c r="BK453" s="192">
        <v>0</v>
      </c>
      <c r="BL453" s="192">
        <v>0</v>
      </c>
      <c r="BM453" s="192">
        <v>0</v>
      </c>
      <c r="BN453" s="192">
        <v>0</v>
      </c>
      <c r="BO453" s="192">
        <v>0</v>
      </c>
      <c r="BP453" s="192">
        <v>0</v>
      </c>
      <c r="BQ453" s="192">
        <v>0</v>
      </c>
      <c r="BR453" s="192">
        <v>0</v>
      </c>
      <c r="BS453" s="192">
        <v>0</v>
      </c>
      <c r="BT453" s="192">
        <v>0</v>
      </c>
      <c r="BU453" s="192">
        <v>0</v>
      </c>
      <c r="BV453" s="192">
        <v>0</v>
      </c>
      <c r="BW453" s="192">
        <v>0</v>
      </c>
      <c r="BX453" s="192">
        <v>0</v>
      </c>
      <c r="BY453" s="192">
        <v>0</v>
      </c>
      <c r="BZ453" s="192">
        <v>0</v>
      </c>
      <c r="CA453" s="192">
        <v>0</v>
      </c>
      <c r="CB453" s="192">
        <v>0</v>
      </c>
      <c r="CC453" s="201">
        <f t="shared" si="58"/>
        <v>2498000</v>
      </c>
    </row>
    <row r="454" spans="1:81" s="109" customFormat="1" ht="25.5" customHeight="1">
      <c r="A454" s="136" t="s">
        <v>1460</v>
      </c>
      <c r="B454" s="280" t="s">
        <v>57</v>
      </c>
      <c r="C454" s="281" t="s">
        <v>58</v>
      </c>
      <c r="D454" s="282">
        <v>53050</v>
      </c>
      <c r="E454" s="281" t="s">
        <v>1056</v>
      </c>
      <c r="F454" s="283" t="s">
        <v>1130</v>
      </c>
      <c r="G454" s="284" t="s">
        <v>1131</v>
      </c>
      <c r="H454" s="192">
        <v>0</v>
      </c>
      <c r="I454" s="192">
        <v>0</v>
      </c>
      <c r="J454" s="192">
        <v>0</v>
      </c>
      <c r="K454" s="192">
        <v>0</v>
      </c>
      <c r="L454" s="192">
        <v>0</v>
      </c>
      <c r="M454" s="192">
        <v>0</v>
      </c>
      <c r="N454" s="192">
        <v>0</v>
      </c>
      <c r="O454" s="192">
        <v>0</v>
      </c>
      <c r="P454" s="192">
        <v>0</v>
      </c>
      <c r="Q454" s="192">
        <v>0</v>
      </c>
      <c r="R454" s="192">
        <v>0</v>
      </c>
      <c r="S454" s="192">
        <v>0</v>
      </c>
      <c r="T454" s="192">
        <v>0</v>
      </c>
      <c r="U454" s="192">
        <v>0</v>
      </c>
      <c r="V454" s="192">
        <v>0</v>
      </c>
      <c r="W454" s="192">
        <v>0</v>
      </c>
      <c r="X454" s="192">
        <v>0</v>
      </c>
      <c r="Y454" s="192">
        <v>0</v>
      </c>
      <c r="Z454" s="192">
        <v>0</v>
      </c>
      <c r="AA454" s="192">
        <v>0</v>
      </c>
      <c r="AB454" s="192">
        <v>0</v>
      </c>
      <c r="AC454" s="192">
        <v>0</v>
      </c>
      <c r="AD454" s="192">
        <v>0</v>
      </c>
      <c r="AE454" s="192">
        <v>0</v>
      </c>
      <c r="AF454" s="192">
        <v>0</v>
      </c>
      <c r="AG454" s="192">
        <v>0</v>
      </c>
      <c r="AH454" s="192">
        <v>0</v>
      </c>
      <c r="AI454" s="192">
        <v>0</v>
      </c>
      <c r="AJ454" s="192">
        <v>0</v>
      </c>
      <c r="AK454" s="192">
        <v>0</v>
      </c>
      <c r="AL454" s="192">
        <v>0</v>
      </c>
      <c r="AM454" s="192">
        <v>0</v>
      </c>
      <c r="AN454" s="192">
        <v>0</v>
      </c>
      <c r="AO454" s="192">
        <v>0</v>
      </c>
      <c r="AP454" s="192">
        <v>0</v>
      </c>
      <c r="AQ454" s="192">
        <v>0</v>
      </c>
      <c r="AR454" s="192">
        <v>0</v>
      </c>
      <c r="AS454" s="192">
        <v>0</v>
      </c>
      <c r="AT454" s="192">
        <v>0</v>
      </c>
      <c r="AU454" s="192">
        <v>0</v>
      </c>
      <c r="AV454" s="192">
        <v>0</v>
      </c>
      <c r="AW454" s="192">
        <v>0</v>
      </c>
      <c r="AX454" s="192">
        <v>0</v>
      </c>
      <c r="AY454" s="192">
        <v>0</v>
      </c>
      <c r="AZ454" s="192">
        <v>0</v>
      </c>
      <c r="BA454" s="192">
        <v>0</v>
      </c>
      <c r="BB454" s="192">
        <v>0</v>
      </c>
      <c r="BC454" s="192">
        <v>0</v>
      </c>
      <c r="BD454" s="192">
        <v>0</v>
      </c>
      <c r="BE454" s="192">
        <v>0</v>
      </c>
      <c r="BF454" s="192">
        <v>0</v>
      </c>
      <c r="BG454" s="192">
        <v>0</v>
      </c>
      <c r="BH454" s="192">
        <v>0</v>
      </c>
      <c r="BI454" s="192">
        <v>0</v>
      </c>
      <c r="BJ454" s="192">
        <v>0</v>
      </c>
      <c r="BK454" s="192">
        <v>0</v>
      </c>
      <c r="BL454" s="192">
        <v>0</v>
      </c>
      <c r="BM454" s="192">
        <v>0</v>
      </c>
      <c r="BN454" s="192">
        <v>0</v>
      </c>
      <c r="BO454" s="192">
        <v>0</v>
      </c>
      <c r="BP454" s="192">
        <v>0</v>
      </c>
      <c r="BQ454" s="192">
        <v>0</v>
      </c>
      <c r="BR454" s="192">
        <v>0</v>
      </c>
      <c r="BS454" s="192">
        <v>0</v>
      </c>
      <c r="BT454" s="192">
        <v>0</v>
      </c>
      <c r="BU454" s="192">
        <v>0</v>
      </c>
      <c r="BV454" s="192">
        <v>0</v>
      </c>
      <c r="BW454" s="192">
        <v>0</v>
      </c>
      <c r="BX454" s="192">
        <v>0</v>
      </c>
      <c r="BY454" s="192">
        <v>0</v>
      </c>
      <c r="BZ454" s="192">
        <v>0</v>
      </c>
      <c r="CA454" s="192">
        <v>0</v>
      </c>
      <c r="CB454" s="192">
        <v>0</v>
      </c>
      <c r="CC454" s="201">
        <f t="shared" si="58"/>
        <v>0</v>
      </c>
    </row>
    <row r="455" spans="1:81" s="109" customFormat="1" ht="25.5" customHeight="1">
      <c r="A455" s="136" t="s">
        <v>1460</v>
      </c>
      <c r="B455" s="280" t="s">
        <v>57</v>
      </c>
      <c r="C455" s="281" t="s">
        <v>58</v>
      </c>
      <c r="D455" s="282">
        <v>53050</v>
      </c>
      <c r="E455" s="281" t="s">
        <v>1056</v>
      </c>
      <c r="F455" s="283" t="s">
        <v>1132</v>
      </c>
      <c r="G455" s="284" t="s">
        <v>1637</v>
      </c>
      <c r="H455" s="192">
        <v>0</v>
      </c>
      <c r="I455" s="192">
        <v>0</v>
      </c>
      <c r="J455" s="192">
        <v>0</v>
      </c>
      <c r="K455" s="192">
        <v>0</v>
      </c>
      <c r="L455" s="192">
        <v>53570</v>
      </c>
      <c r="M455" s="192">
        <v>375</v>
      </c>
      <c r="N455" s="192">
        <v>0</v>
      </c>
      <c r="O455" s="192">
        <v>0</v>
      </c>
      <c r="P455" s="192">
        <v>0</v>
      </c>
      <c r="Q455" s="192">
        <v>0</v>
      </c>
      <c r="R455" s="192">
        <v>0</v>
      </c>
      <c r="S455" s="192">
        <v>0</v>
      </c>
      <c r="T455" s="192">
        <v>0</v>
      </c>
      <c r="U455" s="192">
        <v>0</v>
      </c>
      <c r="V455" s="192">
        <v>0</v>
      </c>
      <c r="W455" s="192">
        <v>0</v>
      </c>
      <c r="X455" s="192">
        <v>0</v>
      </c>
      <c r="Y455" s="192">
        <v>0</v>
      </c>
      <c r="Z455" s="192">
        <v>0</v>
      </c>
      <c r="AA455" s="192">
        <v>0</v>
      </c>
      <c r="AB455" s="192">
        <v>0</v>
      </c>
      <c r="AC455" s="192">
        <v>0</v>
      </c>
      <c r="AD455" s="192">
        <v>0</v>
      </c>
      <c r="AE455" s="192">
        <v>0</v>
      </c>
      <c r="AF455" s="192">
        <v>0</v>
      </c>
      <c r="AG455" s="192">
        <v>0</v>
      </c>
      <c r="AH455" s="192">
        <v>0</v>
      </c>
      <c r="AI455" s="192">
        <v>0</v>
      </c>
      <c r="AJ455" s="192">
        <v>0</v>
      </c>
      <c r="AK455" s="192">
        <v>0</v>
      </c>
      <c r="AL455" s="192">
        <v>0</v>
      </c>
      <c r="AM455" s="192">
        <v>0</v>
      </c>
      <c r="AN455" s="192">
        <v>0</v>
      </c>
      <c r="AO455" s="192">
        <v>0</v>
      </c>
      <c r="AP455" s="192">
        <v>0</v>
      </c>
      <c r="AQ455" s="192">
        <v>0</v>
      </c>
      <c r="AR455" s="192">
        <v>0</v>
      </c>
      <c r="AS455" s="192">
        <v>0</v>
      </c>
      <c r="AT455" s="192">
        <v>0</v>
      </c>
      <c r="AU455" s="192">
        <v>0</v>
      </c>
      <c r="AV455" s="192">
        <v>0</v>
      </c>
      <c r="AW455" s="192">
        <v>0</v>
      </c>
      <c r="AX455" s="192">
        <v>0</v>
      </c>
      <c r="AY455" s="192">
        <v>0</v>
      </c>
      <c r="AZ455" s="192">
        <v>0</v>
      </c>
      <c r="BA455" s="192">
        <v>0</v>
      </c>
      <c r="BB455" s="192">
        <v>0</v>
      </c>
      <c r="BC455" s="192">
        <v>0</v>
      </c>
      <c r="BD455" s="192">
        <v>0</v>
      </c>
      <c r="BE455" s="192">
        <v>0</v>
      </c>
      <c r="BF455" s="192">
        <v>0</v>
      </c>
      <c r="BG455" s="192">
        <v>0</v>
      </c>
      <c r="BH455" s="192">
        <v>0</v>
      </c>
      <c r="BI455" s="192">
        <v>0</v>
      </c>
      <c r="BJ455" s="192">
        <v>0</v>
      </c>
      <c r="BK455" s="192">
        <v>0</v>
      </c>
      <c r="BL455" s="192">
        <v>0</v>
      </c>
      <c r="BM455" s="192">
        <v>0</v>
      </c>
      <c r="BN455" s="192">
        <v>0</v>
      </c>
      <c r="BO455" s="192">
        <v>124544</v>
      </c>
      <c r="BP455" s="192">
        <v>0</v>
      </c>
      <c r="BQ455" s="192">
        <v>0</v>
      </c>
      <c r="BR455" s="192">
        <v>7580</v>
      </c>
      <c r="BS455" s="192">
        <v>0</v>
      </c>
      <c r="BT455" s="192">
        <v>0</v>
      </c>
      <c r="BU455" s="192">
        <v>0</v>
      </c>
      <c r="BV455" s="192">
        <v>0</v>
      </c>
      <c r="BW455" s="192">
        <v>0</v>
      </c>
      <c r="BX455" s="192">
        <v>0</v>
      </c>
      <c r="BY455" s="192">
        <v>0</v>
      </c>
      <c r="BZ455" s="192">
        <v>0</v>
      </c>
      <c r="CA455" s="192">
        <v>0</v>
      </c>
      <c r="CB455" s="192">
        <v>0</v>
      </c>
      <c r="CC455" s="201">
        <f t="shared" si="58"/>
        <v>186069</v>
      </c>
    </row>
    <row r="456" spans="1:81" s="109" customFormat="1" ht="25.5" customHeight="1">
      <c r="A456" s="136" t="s">
        <v>1460</v>
      </c>
      <c r="B456" s="280" t="s">
        <v>57</v>
      </c>
      <c r="C456" s="281" t="s">
        <v>58</v>
      </c>
      <c r="D456" s="282">
        <v>53050</v>
      </c>
      <c r="E456" s="281" t="s">
        <v>1056</v>
      </c>
      <c r="F456" s="283" t="s">
        <v>1133</v>
      </c>
      <c r="G456" s="284" t="s">
        <v>1638</v>
      </c>
      <c r="H456" s="192">
        <v>0</v>
      </c>
      <c r="I456" s="171">
        <v>0</v>
      </c>
      <c r="J456" s="171">
        <v>0</v>
      </c>
      <c r="K456" s="171">
        <v>0</v>
      </c>
      <c r="L456" s="171">
        <v>0</v>
      </c>
      <c r="M456" s="171">
        <v>0</v>
      </c>
      <c r="N456" s="171">
        <v>0</v>
      </c>
      <c r="O456" s="171">
        <v>0</v>
      </c>
      <c r="P456" s="171">
        <v>0</v>
      </c>
      <c r="Q456" s="171">
        <v>0</v>
      </c>
      <c r="R456" s="171">
        <v>0</v>
      </c>
      <c r="S456" s="171">
        <v>0</v>
      </c>
      <c r="T456" s="171">
        <v>0</v>
      </c>
      <c r="U456" s="171">
        <v>0</v>
      </c>
      <c r="V456" s="171">
        <v>0</v>
      </c>
      <c r="W456" s="171">
        <v>0</v>
      </c>
      <c r="X456" s="171">
        <v>0</v>
      </c>
      <c r="Y456" s="171">
        <v>0</v>
      </c>
      <c r="Z456" s="171">
        <v>0</v>
      </c>
      <c r="AA456" s="171">
        <v>0</v>
      </c>
      <c r="AB456" s="171">
        <v>0</v>
      </c>
      <c r="AC456" s="171">
        <v>0</v>
      </c>
      <c r="AD456" s="171">
        <v>0</v>
      </c>
      <c r="AE456" s="171">
        <v>0</v>
      </c>
      <c r="AF456" s="171">
        <v>0</v>
      </c>
      <c r="AG456" s="171">
        <v>0</v>
      </c>
      <c r="AH456" s="171">
        <v>0</v>
      </c>
      <c r="AI456" s="171">
        <v>0</v>
      </c>
      <c r="AJ456" s="171">
        <v>0</v>
      </c>
      <c r="AK456" s="171">
        <v>0</v>
      </c>
      <c r="AL456" s="171">
        <v>0</v>
      </c>
      <c r="AM456" s="171">
        <v>0</v>
      </c>
      <c r="AN456" s="171">
        <v>0</v>
      </c>
      <c r="AO456" s="171">
        <v>0</v>
      </c>
      <c r="AP456" s="171">
        <v>0</v>
      </c>
      <c r="AQ456" s="171">
        <v>0</v>
      </c>
      <c r="AR456" s="171">
        <v>0</v>
      </c>
      <c r="AS456" s="171">
        <v>0</v>
      </c>
      <c r="AT456" s="171">
        <v>0</v>
      </c>
      <c r="AU456" s="171">
        <v>0</v>
      </c>
      <c r="AV456" s="171">
        <v>0</v>
      </c>
      <c r="AW456" s="171">
        <v>0</v>
      </c>
      <c r="AX456" s="171">
        <v>0</v>
      </c>
      <c r="AY456" s="171">
        <v>0</v>
      </c>
      <c r="AZ456" s="171">
        <v>0</v>
      </c>
      <c r="BA456" s="171">
        <v>0</v>
      </c>
      <c r="BB456" s="171">
        <v>0</v>
      </c>
      <c r="BC456" s="171">
        <v>0</v>
      </c>
      <c r="BD456" s="171">
        <v>0</v>
      </c>
      <c r="BE456" s="171">
        <v>0</v>
      </c>
      <c r="BF456" s="171">
        <v>0</v>
      </c>
      <c r="BG456" s="171">
        <v>0</v>
      </c>
      <c r="BH456" s="171">
        <v>0</v>
      </c>
      <c r="BI456" s="171">
        <v>0</v>
      </c>
      <c r="BJ456" s="171">
        <v>0</v>
      </c>
      <c r="BK456" s="171">
        <v>0</v>
      </c>
      <c r="BL456" s="171">
        <v>0</v>
      </c>
      <c r="BM456" s="171">
        <v>0</v>
      </c>
      <c r="BN456" s="171">
        <v>0</v>
      </c>
      <c r="BO456" s="171">
        <v>0</v>
      </c>
      <c r="BP456" s="171">
        <v>0</v>
      </c>
      <c r="BQ456" s="171">
        <v>0</v>
      </c>
      <c r="BR456" s="171">
        <v>0</v>
      </c>
      <c r="BS456" s="171">
        <v>0</v>
      </c>
      <c r="BT456" s="171">
        <v>0</v>
      </c>
      <c r="BU456" s="171">
        <v>0</v>
      </c>
      <c r="BV456" s="171">
        <v>0</v>
      </c>
      <c r="BW456" s="171">
        <v>0</v>
      </c>
      <c r="BX456" s="171">
        <v>0</v>
      </c>
      <c r="BY456" s="171">
        <v>0</v>
      </c>
      <c r="BZ456" s="171">
        <v>0</v>
      </c>
      <c r="CA456" s="171">
        <v>0</v>
      </c>
      <c r="CB456" s="171">
        <v>0</v>
      </c>
      <c r="CC456" s="201">
        <f t="shared" ref="CC456:CC460" si="63">SUM(H456:CB456)</f>
        <v>0</v>
      </c>
    </row>
    <row r="457" spans="1:81" s="109" customFormat="1" ht="25.5" customHeight="1">
      <c r="A457" s="136" t="s">
        <v>1460</v>
      </c>
      <c r="B457" s="280" t="s">
        <v>57</v>
      </c>
      <c r="C457" s="281" t="s">
        <v>58</v>
      </c>
      <c r="D457" s="282">
        <v>53050</v>
      </c>
      <c r="E457" s="281" t="s">
        <v>1056</v>
      </c>
      <c r="F457" s="283" t="s">
        <v>1134</v>
      </c>
      <c r="G457" s="284" t="s">
        <v>1639</v>
      </c>
      <c r="H457" s="192">
        <v>0</v>
      </c>
      <c r="I457" s="192">
        <v>0</v>
      </c>
      <c r="J457" s="192">
        <v>0</v>
      </c>
      <c r="K457" s="192">
        <v>0</v>
      </c>
      <c r="L457" s="192">
        <v>0</v>
      </c>
      <c r="M457" s="192">
        <v>0</v>
      </c>
      <c r="N457" s="192">
        <v>0</v>
      </c>
      <c r="O457" s="192">
        <v>0</v>
      </c>
      <c r="P457" s="192">
        <v>0</v>
      </c>
      <c r="Q457" s="192">
        <v>0</v>
      </c>
      <c r="R457" s="192">
        <v>0</v>
      </c>
      <c r="S457" s="192">
        <v>0</v>
      </c>
      <c r="T457" s="192">
        <v>0</v>
      </c>
      <c r="U457" s="192">
        <v>0</v>
      </c>
      <c r="V457" s="192">
        <v>0</v>
      </c>
      <c r="W457" s="192">
        <v>0</v>
      </c>
      <c r="X457" s="192">
        <v>0</v>
      </c>
      <c r="Y457" s="192">
        <v>0</v>
      </c>
      <c r="Z457" s="192">
        <v>0</v>
      </c>
      <c r="AA457" s="192">
        <v>0</v>
      </c>
      <c r="AB457" s="192">
        <v>0</v>
      </c>
      <c r="AC457" s="192">
        <v>0</v>
      </c>
      <c r="AD457" s="192">
        <v>0</v>
      </c>
      <c r="AE457" s="192">
        <v>0</v>
      </c>
      <c r="AF457" s="192">
        <v>0</v>
      </c>
      <c r="AG457" s="192">
        <v>0</v>
      </c>
      <c r="AH457" s="192">
        <v>0</v>
      </c>
      <c r="AI457" s="192">
        <v>0</v>
      </c>
      <c r="AJ457" s="192">
        <v>0</v>
      </c>
      <c r="AK457" s="192">
        <v>0</v>
      </c>
      <c r="AL457" s="192">
        <v>0</v>
      </c>
      <c r="AM457" s="192">
        <v>0</v>
      </c>
      <c r="AN457" s="192">
        <v>0</v>
      </c>
      <c r="AO457" s="192">
        <v>0</v>
      </c>
      <c r="AP457" s="192">
        <v>0</v>
      </c>
      <c r="AQ457" s="192">
        <v>0</v>
      </c>
      <c r="AR457" s="192">
        <v>0</v>
      </c>
      <c r="AS457" s="192">
        <v>0</v>
      </c>
      <c r="AT457" s="192">
        <v>0</v>
      </c>
      <c r="AU457" s="192">
        <v>0</v>
      </c>
      <c r="AV457" s="192">
        <v>0</v>
      </c>
      <c r="AW457" s="192">
        <v>0</v>
      </c>
      <c r="AX457" s="192">
        <v>0</v>
      </c>
      <c r="AY457" s="192">
        <v>0</v>
      </c>
      <c r="AZ457" s="192">
        <v>0</v>
      </c>
      <c r="BA457" s="192">
        <v>0</v>
      </c>
      <c r="BB457" s="192">
        <v>0</v>
      </c>
      <c r="BC457" s="192">
        <v>0</v>
      </c>
      <c r="BD457" s="192">
        <v>0</v>
      </c>
      <c r="BE457" s="192">
        <v>0</v>
      </c>
      <c r="BF457" s="192">
        <v>0</v>
      </c>
      <c r="BG457" s="192">
        <v>0</v>
      </c>
      <c r="BH457" s="192">
        <v>0</v>
      </c>
      <c r="BI457" s="192">
        <v>0</v>
      </c>
      <c r="BJ457" s="192">
        <v>0</v>
      </c>
      <c r="BK457" s="192">
        <v>0</v>
      </c>
      <c r="BL457" s="192">
        <v>0</v>
      </c>
      <c r="BM457" s="192">
        <v>0</v>
      </c>
      <c r="BN457" s="192">
        <v>0</v>
      </c>
      <c r="BO457" s="192">
        <v>0</v>
      </c>
      <c r="BP457" s="192">
        <v>0</v>
      </c>
      <c r="BQ457" s="192">
        <v>0</v>
      </c>
      <c r="BR457" s="192">
        <v>0</v>
      </c>
      <c r="BS457" s="192">
        <v>0</v>
      </c>
      <c r="BT457" s="192">
        <v>0</v>
      </c>
      <c r="BU457" s="192">
        <v>0</v>
      </c>
      <c r="BV457" s="192">
        <v>0</v>
      </c>
      <c r="BW457" s="192">
        <v>0</v>
      </c>
      <c r="BX457" s="192">
        <v>0</v>
      </c>
      <c r="BY457" s="192">
        <v>0</v>
      </c>
      <c r="BZ457" s="192">
        <v>0</v>
      </c>
      <c r="CA457" s="192">
        <v>0</v>
      </c>
      <c r="CB457" s="192">
        <v>0</v>
      </c>
      <c r="CC457" s="201">
        <f t="shared" si="63"/>
        <v>0</v>
      </c>
    </row>
    <row r="458" spans="1:81" s="109" customFormat="1" ht="25.5" customHeight="1">
      <c r="A458" s="136" t="s">
        <v>1460</v>
      </c>
      <c r="B458" s="280" t="s">
        <v>57</v>
      </c>
      <c r="C458" s="281" t="s">
        <v>58</v>
      </c>
      <c r="D458" s="282">
        <v>53050</v>
      </c>
      <c r="E458" s="281" t="s">
        <v>1056</v>
      </c>
      <c r="F458" s="283" t="s">
        <v>1135</v>
      </c>
      <c r="G458" s="284" t="s">
        <v>1640</v>
      </c>
      <c r="H458" s="192">
        <v>0</v>
      </c>
      <c r="I458" s="192">
        <v>0</v>
      </c>
      <c r="J458" s="192">
        <v>0</v>
      </c>
      <c r="K458" s="192">
        <v>0</v>
      </c>
      <c r="L458" s="192">
        <v>0</v>
      </c>
      <c r="M458" s="192">
        <v>0</v>
      </c>
      <c r="N458" s="192">
        <v>0</v>
      </c>
      <c r="O458" s="192">
        <v>0</v>
      </c>
      <c r="P458" s="192">
        <v>0</v>
      </c>
      <c r="Q458" s="192">
        <v>0</v>
      </c>
      <c r="R458" s="192">
        <v>0</v>
      </c>
      <c r="S458" s="192">
        <v>0</v>
      </c>
      <c r="T458" s="192">
        <v>0</v>
      </c>
      <c r="U458" s="192">
        <v>0</v>
      </c>
      <c r="V458" s="192">
        <v>0</v>
      </c>
      <c r="W458" s="192">
        <v>0</v>
      </c>
      <c r="X458" s="192">
        <v>0</v>
      </c>
      <c r="Y458" s="192">
        <v>0</v>
      </c>
      <c r="Z458" s="192">
        <v>0</v>
      </c>
      <c r="AA458" s="192">
        <v>0</v>
      </c>
      <c r="AB458" s="192">
        <v>0</v>
      </c>
      <c r="AC458" s="192">
        <v>0</v>
      </c>
      <c r="AD458" s="192">
        <v>0</v>
      </c>
      <c r="AE458" s="192">
        <v>0</v>
      </c>
      <c r="AF458" s="192">
        <v>0</v>
      </c>
      <c r="AG458" s="192">
        <v>0</v>
      </c>
      <c r="AH458" s="192">
        <v>0</v>
      </c>
      <c r="AI458" s="192">
        <v>0</v>
      </c>
      <c r="AJ458" s="192">
        <v>0</v>
      </c>
      <c r="AK458" s="192">
        <v>0</v>
      </c>
      <c r="AL458" s="192">
        <v>0</v>
      </c>
      <c r="AM458" s="192">
        <v>0</v>
      </c>
      <c r="AN458" s="192">
        <v>0</v>
      </c>
      <c r="AO458" s="192">
        <v>0</v>
      </c>
      <c r="AP458" s="192">
        <v>0</v>
      </c>
      <c r="AQ458" s="192">
        <v>0</v>
      </c>
      <c r="AR458" s="192">
        <v>0</v>
      </c>
      <c r="AS458" s="192">
        <v>0</v>
      </c>
      <c r="AT458" s="192">
        <v>0</v>
      </c>
      <c r="AU458" s="192">
        <v>0</v>
      </c>
      <c r="AV458" s="192">
        <v>0</v>
      </c>
      <c r="AW458" s="192">
        <v>0</v>
      </c>
      <c r="AX458" s="192">
        <v>0</v>
      </c>
      <c r="AY458" s="192">
        <v>0</v>
      </c>
      <c r="AZ458" s="192">
        <v>0</v>
      </c>
      <c r="BA458" s="192">
        <v>0</v>
      </c>
      <c r="BB458" s="192">
        <v>0</v>
      </c>
      <c r="BC458" s="192">
        <v>0</v>
      </c>
      <c r="BD458" s="192">
        <v>0</v>
      </c>
      <c r="BE458" s="192">
        <v>0</v>
      </c>
      <c r="BF458" s="192">
        <v>0</v>
      </c>
      <c r="BG458" s="192">
        <v>0</v>
      </c>
      <c r="BH458" s="192">
        <v>0</v>
      </c>
      <c r="BI458" s="192">
        <v>0</v>
      </c>
      <c r="BJ458" s="192">
        <v>0</v>
      </c>
      <c r="BK458" s="192">
        <v>0</v>
      </c>
      <c r="BL458" s="192">
        <v>0</v>
      </c>
      <c r="BM458" s="192">
        <v>0</v>
      </c>
      <c r="BN458" s="192">
        <v>0</v>
      </c>
      <c r="BO458" s="192">
        <v>0</v>
      </c>
      <c r="BP458" s="192">
        <v>0</v>
      </c>
      <c r="BQ458" s="192">
        <v>0</v>
      </c>
      <c r="BR458" s="192">
        <v>0</v>
      </c>
      <c r="BS458" s="192">
        <v>0</v>
      </c>
      <c r="BT458" s="192">
        <v>0</v>
      </c>
      <c r="BU458" s="192">
        <v>0</v>
      </c>
      <c r="BV458" s="192">
        <v>0</v>
      </c>
      <c r="BW458" s="192">
        <v>0</v>
      </c>
      <c r="BX458" s="192">
        <v>0</v>
      </c>
      <c r="BY458" s="192">
        <v>0</v>
      </c>
      <c r="BZ458" s="192">
        <v>0</v>
      </c>
      <c r="CA458" s="192">
        <v>0</v>
      </c>
      <c r="CB458" s="192">
        <v>0</v>
      </c>
      <c r="CC458" s="201">
        <f t="shared" si="63"/>
        <v>0</v>
      </c>
    </row>
    <row r="459" spans="1:81" s="109" customFormat="1" ht="25.5" customHeight="1">
      <c r="A459" s="136" t="s">
        <v>1460</v>
      </c>
      <c r="B459" s="280" t="s">
        <v>57</v>
      </c>
      <c r="C459" s="281" t="s">
        <v>58</v>
      </c>
      <c r="D459" s="282">
        <v>53050</v>
      </c>
      <c r="E459" s="281" t="s">
        <v>1056</v>
      </c>
      <c r="F459" s="283" t="s">
        <v>1136</v>
      </c>
      <c r="G459" s="284" t="s">
        <v>1641</v>
      </c>
      <c r="H459" s="192">
        <v>8675250.3499999996</v>
      </c>
      <c r="I459" s="171">
        <v>823800</v>
      </c>
      <c r="J459" s="171">
        <v>0</v>
      </c>
      <c r="K459" s="171">
        <v>0</v>
      </c>
      <c r="L459" s="171">
        <v>0</v>
      </c>
      <c r="M459" s="171">
        <v>1304905</v>
      </c>
      <c r="N459" s="171">
        <v>0</v>
      </c>
      <c r="O459" s="171">
        <v>2277000</v>
      </c>
      <c r="P459" s="171">
        <v>0</v>
      </c>
      <c r="Q459" s="171">
        <v>0</v>
      </c>
      <c r="R459" s="171">
        <v>0</v>
      </c>
      <c r="S459" s="171">
        <v>0</v>
      </c>
      <c r="T459" s="171">
        <v>1568211</v>
      </c>
      <c r="U459" s="171">
        <v>0</v>
      </c>
      <c r="V459" s="171">
        <v>0</v>
      </c>
      <c r="W459" s="171">
        <v>0</v>
      </c>
      <c r="X459" s="171">
        <v>0</v>
      </c>
      <c r="Y459" s="171">
        <v>0</v>
      </c>
      <c r="Z459" s="171">
        <v>6349262.7599999998</v>
      </c>
      <c r="AA459" s="171">
        <v>0</v>
      </c>
      <c r="AB459" s="171">
        <v>165280</v>
      </c>
      <c r="AC459" s="171">
        <v>0</v>
      </c>
      <c r="AD459" s="171">
        <v>65000</v>
      </c>
      <c r="AE459" s="171">
        <v>0</v>
      </c>
      <c r="AF459" s="171">
        <v>0</v>
      </c>
      <c r="AG459" s="171">
        <v>0</v>
      </c>
      <c r="AH459" s="171">
        <v>3052462.15</v>
      </c>
      <c r="AI459" s="171">
        <v>0</v>
      </c>
      <c r="AJ459" s="171">
        <v>0</v>
      </c>
      <c r="AK459" s="171">
        <v>0</v>
      </c>
      <c r="AL459" s="171">
        <v>0</v>
      </c>
      <c r="AM459" s="171">
        <v>0</v>
      </c>
      <c r="AN459" s="171">
        <v>0</v>
      </c>
      <c r="AO459" s="171">
        <v>0</v>
      </c>
      <c r="AP459" s="171">
        <v>0</v>
      </c>
      <c r="AQ459" s="171">
        <v>0</v>
      </c>
      <c r="AR459" s="171">
        <v>0</v>
      </c>
      <c r="AS459" s="171">
        <v>0</v>
      </c>
      <c r="AT459" s="171">
        <v>0</v>
      </c>
      <c r="AU459" s="171">
        <v>0</v>
      </c>
      <c r="AV459" s="171">
        <v>0</v>
      </c>
      <c r="AW459" s="171">
        <v>0</v>
      </c>
      <c r="AX459" s="171">
        <v>0</v>
      </c>
      <c r="AY459" s="171">
        <v>85200</v>
      </c>
      <c r="AZ459" s="171">
        <v>0</v>
      </c>
      <c r="BA459" s="171">
        <v>0</v>
      </c>
      <c r="BB459" s="171">
        <v>3027187.64</v>
      </c>
      <c r="BC459" s="171">
        <v>0</v>
      </c>
      <c r="BD459" s="171">
        <v>33958.86</v>
      </c>
      <c r="BE459" s="171">
        <v>22007.040000000001</v>
      </c>
      <c r="BF459" s="171">
        <v>0</v>
      </c>
      <c r="BG459" s="171">
        <v>0</v>
      </c>
      <c r="BH459" s="171">
        <v>0</v>
      </c>
      <c r="BI459" s="171">
        <v>0</v>
      </c>
      <c r="BJ459" s="171">
        <v>0</v>
      </c>
      <c r="BK459" s="171">
        <v>0</v>
      </c>
      <c r="BL459" s="171">
        <v>0</v>
      </c>
      <c r="BM459" s="171">
        <v>3819007</v>
      </c>
      <c r="BN459" s="171">
        <v>0</v>
      </c>
      <c r="BO459" s="171">
        <v>3052.9</v>
      </c>
      <c r="BP459" s="171">
        <v>0</v>
      </c>
      <c r="BQ459" s="171">
        <v>0</v>
      </c>
      <c r="BR459" s="171">
        <v>739176.5</v>
      </c>
      <c r="BS459" s="171">
        <v>0</v>
      </c>
      <c r="BT459" s="171">
        <v>0</v>
      </c>
      <c r="BU459" s="171">
        <v>0</v>
      </c>
      <c r="BV459" s="171">
        <v>0</v>
      </c>
      <c r="BW459" s="171">
        <v>2118348.8199999998</v>
      </c>
      <c r="BX459" s="171">
        <v>700000</v>
      </c>
      <c r="BY459" s="171">
        <v>0</v>
      </c>
      <c r="BZ459" s="171">
        <v>455150</v>
      </c>
      <c r="CA459" s="171">
        <v>2104063.5499999998</v>
      </c>
      <c r="CB459" s="171">
        <v>0</v>
      </c>
      <c r="CC459" s="201">
        <f t="shared" si="63"/>
        <v>37388323.569999993</v>
      </c>
    </row>
    <row r="460" spans="1:81" s="109" customFormat="1" ht="25.5" customHeight="1">
      <c r="A460" s="136" t="s">
        <v>1460</v>
      </c>
      <c r="B460" s="280" t="s">
        <v>57</v>
      </c>
      <c r="C460" s="281" t="s">
        <v>58</v>
      </c>
      <c r="D460" s="282">
        <v>53050</v>
      </c>
      <c r="E460" s="281" t="s">
        <v>1056</v>
      </c>
      <c r="F460" s="283" t="s">
        <v>1137</v>
      </c>
      <c r="G460" s="284" t="s">
        <v>1138</v>
      </c>
      <c r="H460" s="192">
        <v>0</v>
      </c>
      <c r="I460" s="192">
        <v>0</v>
      </c>
      <c r="J460" s="192">
        <v>0</v>
      </c>
      <c r="K460" s="192">
        <v>0</v>
      </c>
      <c r="L460" s="192">
        <v>0</v>
      </c>
      <c r="M460" s="192">
        <v>250000</v>
      </c>
      <c r="N460" s="192">
        <v>0</v>
      </c>
      <c r="O460" s="192">
        <v>0</v>
      </c>
      <c r="P460" s="192">
        <v>0</v>
      </c>
      <c r="Q460" s="192">
        <v>0</v>
      </c>
      <c r="R460" s="192">
        <v>0</v>
      </c>
      <c r="S460" s="192">
        <v>0</v>
      </c>
      <c r="T460" s="192">
        <v>0</v>
      </c>
      <c r="U460" s="192">
        <v>0</v>
      </c>
      <c r="V460" s="192">
        <v>0</v>
      </c>
      <c r="W460" s="192">
        <v>0</v>
      </c>
      <c r="X460" s="192">
        <v>0</v>
      </c>
      <c r="Y460" s="192">
        <v>0</v>
      </c>
      <c r="Z460" s="192">
        <v>0</v>
      </c>
      <c r="AA460" s="192">
        <v>0</v>
      </c>
      <c r="AB460" s="192">
        <v>0</v>
      </c>
      <c r="AC460" s="192">
        <v>0</v>
      </c>
      <c r="AD460" s="192">
        <v>0</v>
      </c>
      <c r="AE460" s="192">
        <v>0</v>
      </c>
      <c r="AF460" s="192">
        <v>0</v>
      </c>
      <c r="AG460" s="192">
        <v>0</v>
      </c>
      <c r="AH460" s="192">
        <v>0</v>
      </c>
      <c r="AI460" s="192">
        <v>0</v>
      </c>
      <c r="AJ460" s="192">
        <v>0</v>
      </c>
      <c r="AK460" s="192">
        <v>0</v>
      </c>
      <c r="AL460" s="192">
        <v>0</v>
      </c>
      <c r="AM460" s="192">
        <v>0</v>
      </c>
      <c r="AN460" s="192">
        <v>0</v>
      </c>
      <c r="AO460" s="192">
        <v>0</v>
      </c>
      <c r="AP460" s="192">
        <v>0</v>
      </c>
      <c r="AQ460" s="192">
        <v>0</v>
      </c>
      <c r="AR460" s="192">
        <v>0</v>
      </c>
      <c r="AS460" s="192">
        <v>0</v>
      </c>
      <c r="AT460" s="192">
        <v>0</v>
      </c>
      <c r="AU460" s="192">
        <v>0</v>
      </c>
      <c r="AV460" s="192">
        <v>0</v>
      </c>
      <c r="AW460" s="192">
        <v>0</v>
      </c>
      <c r="AX460" s="192">
        <v>0</v>
      </c>
      <c r="AY460" s="192">
        <v>0</v>
      </c>
      <c r="AZ460" s="192">
        <v>0</v>
      </c>
      <c r="BA460" s="192">
        <v>0</v>
      </c>
      <c r="BB460" s="192">
        <v>0</v>
      </c>
      <c r="BC460" s="192">
        <v>0</v>
      </c>
      <c r="BD460" s="192">
        <v>0</v>
      </c>
      <c r="BE460" s="192">
        <v>0</v>
      </c>
      <c r="BF460" s="192">
        <v>0</v>
      </c>
      <c r="BG460" s="192">
        <v>0</v>
      </c>
      <c r="BH460" s="192">
        <v>0</v>
      </c>
      <c r="BI460" s="192">
        <v>0</v>
      </c>
      <c r="BJ460" s="192">
        <v>0</v>
      </c>
      <c r="BK460" s="192">
        <v>0</v>
      </c>
      <c r="BL460" s="192">
        <v>0</v>
      </c>
      <c r="BM460" s="192">
        <v>0</v>
      </c>
      <c r="BN460" s="192">
        <v>0</v>
      </c>
      <c r="BO460" s="192">
        <v>0</v>
      </c>
      <c r="BP460" s="192">
        <v>0</v>
      </c>
      <c r="BQ460" s="192">
        <v>0</v>
      </c>
      <c r="BR460" s="192">
        <v>0</v>
      </c>
      <c r="BS460" s="192">
        <v>0</v>
      </c>
      <c r="BT460" s="192">
        <v>0</v>
      </c>
      <c r="BU460" s="192">
        <v>0</v>
      </c>
      <c r="BV460" s="192">
        <v>0</v>
      </c>
      <c r="BW460" s="192">
        <v>0</v>
      </c>
      <c r="BX460" s="192">
        <v>0</v>
      </c>
      <c r="BY460" s="192">
        <v>0</v>
      </c>
      <c r="BZ460" s="192">
        <v>0</v>
      </c>
      <c r="CA460" s="192">
        <v>0</v>
      </c>
      <c r="CB460" s="192">
        <v>0</v>
      </c>
      <c r="CC460" s="201">
        <f t="shared" si="63"/>
        <v>250000</v>
      </c>
    </row>
    <row r="461" spans="1:81" s="299" customFormat="1" ht="25.5" customHeight="1">
      <c r="A461" s="315"/>
      <c r="B461" s="521" t="s">
        <v>1139</v>
      </c>
      <c r="C461" s="522"/>
      <c r="D461" s="522"/>
      <c r="E461" s="522"/>
      <c r="F461" s="522"/>
      <c r="G461" s="523"/>
      <c r="H461" s="194">
        <f>SUM(H413:H460)</f>
        <v>30924618.07</v>
      </c>
      <c r="I461" s="194">
        <f t="shared" ref="I461:BT461" si="64">SUM(I413:I460)</f>
        <v>6170931.7999999998</v>
      </c>
      <c r="J461" s="194">
        <f t="shared" si="64"/>
        <v>14172494.289999999</v>
      </c>
      <c r="K461" s="194">
        <f t="shared" si="64"/>
        <v>9171709.6999999993</v>
      </c>
      <c r="L461" s="194">
        <f t="shared" si="64"/>
        <v>4968360.6400000006</v>
      </c>
      <c r="M461" s="194">
        <f t="shared" si="64"/>
        <v>9211215.5</v>
      </c>
      <c r="N461" s="194">
        <f t="shared" si="64"/>
        <v>30798193.5</v>
      </c>
      <c r="O461" s="194">
        <f t="shared" si="64"/>
        <v>9169070.5500000007</v>
      </c>
      <c r="P461" s="194">
        <f t="shared" si="64"/>
        <v>232562.5</v>
      </c>
      <c r="Q461" s="194">
        <f t="shared" si="64"/>
        <v>18015554.949999999</v>
      </c>
      <c r="R461" s="194">
        <f t="shared" si="64"/>
        <v>2502870.25</v>
      </c>
      <c r="S461" s="194">
        <f t="shared" si="64"/>
        <v>8583012.2300000004</v>
      </c>
      <c r="T461" s="194">
        <f t="shared" si="64"/>
        <v>11575927</v>
      </c>
      <c r="U461" s="194">
        <f t="shared" si="64"/>
        <v>7472828.21</v>
      </c>
      <c r="V461" s="194">
        <f t="shared" si="64"/>
        <v>137907.75</v>
      </c>
      <c r="W461" s="194">
        <f t="shared" si="64"/>
        <v>5637056</v>
      </c>
      <c r="X461" s="194">
        <f t="shared" si="64"/>
        <v>4668379.0999999996</v>
      </c>
      <c r="Y461" s="194">
        <f t="shared" si="64"/>
        <v>2441386.2999999998</v>
      </c>
      <c r="Z461" s="194">
        <f t="shared" si="64"/>
        <v>32218460.049999997</v>
      </c>
      <c r="AA461" s="194">
        <f t="shared" si="64"/>
        <v>2201549.2800000003</v>
      </c>
      <c r="AB461" s="194">
        <f t="shared" si="64"/>
        <v>3245186.5</v>
      </c>
      <c r="AC461" s="194">
        <f t="shared" si="64"/>
        <v>4773049.66</v>
      </c>
      <c r="AD461" s="194">
        <f t="shared" si="64"/>
        <v>4143702.5</v>
      </c>
      <c r="AE461" s="194">
        <f t="shared" si="64"/>
        <v>5964026.4500000002</v>
      </c>
      <c r="AF461" s="194">
        <f t="shared" si="64"/>
        <v>2005875.52</v>
      </c>
      <c r="AG461" s="194">
        <f t="shared" si="64"/>
        <v>283840.36</v>
      </c>
      <c r="AH461" s="194">
        <f t="shared" si="64"/>
        <v>5144720.8499999996</v>
      </c>
      <c r="AI461" s="194">
        <f t="shared" si="64"/>
        <v>21116214.84</v>
      </c>
      <c r="AJ461" s="194">
        <f t="shared" si="64"/>
        <v>12777013.25</v>
      </c>
      <c r="AK461" s="194">
        <f t="shared" si="64"/>
        <v>9318322</v>
      </c>
      <c r="AL461" s="194">
        <f t="shared" si="64"/>
        <v>5287058.25</v>
      </c>
      <c r="AM461" s="194">
        <f t="shared" si="64"/>
        <v>6644582.3399999999</v>
      </c>
      <c r="AN461" s="194">
        <f t="shared" si="64"/>
        <v>8560495.75</v>
      </c>
      <c r="AO461" s="194">
        <f t="shared" si="64"/>
        <v>8423423.7599999998</v>
      </c>
      <c r="AP461" s="194">
        <f t="shared" si="64"/>
        <v>7875764.25</v>
      </c>
      <c r="AQ461" s="194">
        <f t="shared" si="64"/>
        <v>10311895.5</v>
      </c>
      <c r="AR461" s="194">
        <f t="shared" si="64"/>
        <v>9297052.2699999996</v>
      </c>
      <c r="AS461" s="194">
        <f t="shared" si="64"/>
        <v>8516456.75</v>
      </c>
      <c r="AT461" s="194">
        <f t="shared" si="64"/>
        <v>7555283</v>
      </c>
      <c r="AU461" s="194">
        <f t="shared" si="64"/>
        <v>4908403.74</v>
      </c>
      <c r="AV461" s="194">
        <f t="shared" si="64"/>
        <v>3643749.44</v>
      </c>
      <c r="AW461" s="194">
        <f t="shared" si="64"/>
        <v>7857106.7999999998</v>
      </c>
      <c r="AX461" s="194">
        <f t="shared" si="64"/>
        <v>5230467.49</v>
      </c>
      <c r="AY461" s="194">
        <f t="shared" si="64"/>
        <v>4604537.6900000004</v>
      </c>
      <c r="AZ461" s="194">
        <f t="shared" si="64"/>
        <v>346272.25</v>
      </c>
      <c r="BA461" s="194">
        <f t="shared" si="64"/>
        <v>1100126.5</v>
      </c>
      <c r="BB461" s="194">
        <f t="shared" si="64"/>
        <v>26708040.400000002</v>
      </c>
      <c r="BC461" s="194">
        <f t="shared" si="64"/>
        <v>1736374.79</v>
      </c>
      <c r="BD461" s="194">
        <f t="shared" si="64"/>
        <v>4198075.5</v>
      </c>
      <c r="BE461" s="194">
        <f t="shared" si="64"/>
        <v>7160048.54</v>
      </c>
      <c r="BF461" s="194">
        <f t="shared" si="64"/>
        <v>5459937</v>
      </c>
      <c r="BG461" s="194">
        <f t="shared" si="64"/>
        <v>1463465.49</v>
      </c>
      <c r="BH461" s="194">
        <f t="shared" si="64"/>
        <v>7290808.4199999999</v>
      </c>
      <c r="BI461" s="194">
        <f t="shared" si="64"/>
        <v>4566631.7299999995</v>
      </c>
      <c r="BJ461" s="194">
        <f t="shared" si="64"/>
        <v>1318285.25</v>
      </c>
      <c r="BK461" s="194">
        <f t="shared" si="64"/>
        <v>1622785</v>
      </c>
      <c r="BL461" s="194">
        <f t="shared" si="64"/>
        <v>1441178.1</v>
      </c>
      <c r="BM461" s="194">
        <f t="shared" si="64"/>
        <v>13361105.52</v>
      </c>
      <c r="BN461" s="194">
        <f t="shared" si="64"/>
        <v>5830251.5</v>
      </c>
      <c r="BO461" s="194">
        <f t="shared" si="64"/>
        <v>3492724.13</v>
      </c>
      <c r="BP461" s="194">
        <f t="shared" si="64"/>
        <v>3416251.95</v>
      </c>
      <c r="BQ461" s="194">
        <f t="shared" si="64"/>
        <v>8383539.7999999998</v>
      </c>
      <c r="BR461" s="194">
        <f t="shared" si="64"/>
        <v>5300645.62</v>
      </c>
      <c r="BS461" s="194">
        <f t="shared" si="64"/>
        <v>2404381.5</v>
      </c>
      <c r="BT461" s="194">
        <f t="shared" si="64"/>
        <v>8395163.0999999996</v>
      </c>
      <c r="BU461" s="194">
        <f t="shared" ref="BU461:CC461" si="65">SUM(BU413:BU460)</f>
        <v>2085499</v>
      </c>
      <c r="BV461" s="194">
        <f t="shared" si="65"/>
        <v>3991267.29</v>
      </c>
      <c r="BW461" s="194">
        <f t="shared" si="65"/>
        <v>5824195.5700000003</v>
      </c>
      <c r="BX461" s="194">
        <f t="shared" si="65"/>
        <v>11596498</v>
      </c>
      <c r="BY461" s="194">
        <f t="shared" si="65"/>
        <v>6541386</v>
      </c>
      <c r="BZ461" s="194">
        <f t="shared" si="65"/>
        <v>3928500.2</v>
      </c>
      <c r="CA461" s="194">
        <f t="shared" si="65"/>
        <v>3250855.84</v>
      </c>
      <c r="CB461" s="194">
        <f t="shared" si="65"/>
        <v>1651208.4</v>
      </c>
      <c r="CC461" s="194">
        <f t="shared" si="65"/>
        <v>531627819.02000004</v>
      </c>
    </row>
    <row r="462" spans="1:81" s="109" customFormat="1" ht="25.5" customHeight="1">
      <c r="A462" s="136" t="s">
        <v>1460</v>
      </c>
      <c r="B462" s="280" t="s">
        <v>1466</v>
      </c>
      <c r="C462" s="281" t="s">
        <v>1467</v>
      </c>
      <c r="D462" s="282">
        <v>53050</v>
      </c>
      <c r="E462" s="281" t="s">
        <v>1056</v>
      </c>
      <c r="F462" s="283" t="s">
        <v>1059</v>
      </c>
      <c r="G462" s="284" t="s">
        <v>1060</v>
      </c>
      <c r="H462" s="192">
        <v>0</v>
      </c>
      <c r="I462" s="192">
        <v>0</v>
      </c>
      <c r="J462" s="192">
        <v>0</v>
      </c>
      <c r="K462" s="192">
        <v>0</v>
      </c>
      <c r="L462" s="192">
        <v>0</v>
      </c>
      <c r="M462" s="192">
        <v>0</v>
      </c>
      <c r="N462" s="192">
        <v>0</v>
      </c>
      <c r="O462" s="192">
        <v>0</v>
      </c>
      <c r="P462" s="192">
        <v>0</v>
      </c>
      <c r="Q462" s="192">
        <v>1209800</v>
      </c>
      <c r="R462" s="192">
        <v>0</v>
      </c>
      <c r="S462" s="192">
        <v>0</v>
      </c>
      <c r="T462" s="192">
        <v>0</v>
      </c>
      <c r="U462" s="192">
        <v>0</v>
      </c>
      <c r="V462" s="192">
        <v>0</v>
      </c>
      <c r="W462" s="192">
        <v>0</v>
      </c>
      <c r="X462" s="192">
        <v>0</v>
      </c>
      <c r="Y462" s="192">
        <v>0</v>
      </c>
      <c r="Z462" s="192">
        <v>0</v>
      </c>
      <c r="AA462" s="192">
        <v>0</v>
      </c>
      <c r="AB462" s="192">
        <v>0</v>
      </c>
      <c r="AC462" s="192">
        <v>0</v>
      </c>
      <c r="AD462" s="192">
        <v>0</v>
      </c>
      <c r="AE462" s="192">
        <v>0</v>
      </c>
      <c r="AF462" s="192">
        <v>0</v>
      </c>
      <c r="AG462" s="192">
        <v>0</v>
      </c>
      <c r="AH462" s="192">
        <v>0</v>
      </c>
      <c r="AI462" s="192">
        <v>0</v>
      </c>
      <c r="AJ462" s="192">
        <v>0</v>
      </c>
      <c r="AK462" s="192">
        <v>0</v>
      </c>
      <c r="AL462" s="192">
        <v>0</v>
      </c>
      <c r="AM462" s="192">
        <v>0</v>
      </c>
      <c r="AN462" s="192">
        <v>0</v>
      </c>
      <c r="AO462" s="192">
        <v>0</v>
      </c>
      <c r="AP462" s="192">
        <v>0</v>
      </c>
      <c r="AQ462" s="192">
        <v>0</v>
      </c>
      <c r="AR462" s="192">
        <v>0</v>
      </c>
      <c r="AS462" s="192">
        <v>0</v>
      </c>
      <c r="AT462" s="192">
        <v>0</v>
      </c>
      <c r="AU462" s="192">
        <v>0</v>
      </c>
      <c r="AV462" s="192">
        <v>0</v>
      </c>
      <c r="AW462" s="192">
        <v>0</v>
      </c>
      <c r="AX462" s="192">
        <v>0</v>
      </c>
      <c r="AY462" s="192">
        <v>0</v>
      </c>
      <c r="AZ462" s="192">
        <v>0</v>
      </c>
      <c r="BA462" s="192">
        <v>0</v>
      </c>
      <c r="BB462" s="192">
        <v>0</v>
      </c>
      <c r="BC462" s="192">
        <v>0</v>
      </c>
      <c r="BD462" s="192">
        <v>0</v>
      </c>
      <c r="BE462" s="192">
        <v>0</v>
      </c>
      <c r="BF462" s="192">
        <v>0</v>
      </c>
      <c r="BG462" s="192">
        <v>0</v>
      </c>
      <c r="BH462" s="192">
        <v>0</v>
      </c>
      <c r="BI462" s="192">
        <v>0</v>
      </c>
      <c r="BJ462" s="192">
        <v>0</v>
      </c>
      <c r="BK462" s="192">
        <v>0</v>
      </c>
      <c r="BL462" s="192">
        <v>0</v>
      </c>
      <c r="BM462" s="192">
        <v>0</v>
      </c>
      <c r="BN462" s="192">
        <v>0</v>
      </c>
      <c r="BO462" s="192">
        <v>0</v>
      </c>
      <c r="BP462" s="192">
        <v>0</v>
      </c>
      <c r="BQ462" s="192">
        <v>0</v>
      </c>
      <c r="BR462" s="192">
        <v>0</v>
      </c>
      <c r="BS462" s="192">
        <v>0</v>
      </c>
      <c r="BT462" s="192">
        <v>0</v>
      </c>
      <c r="BU462" s="192">
        <v>0</v>
      </c>
      <c r="BV462" s="192">
        <v>0</v>
      </c>
      <c r="BW462" s="192">
        <v>0</v>
      </c>
      <c r="BX462" s="192">
        <v>0</v>
      </c>
      <c r="BY462" s="192">
        <v>0</v>
      </c>
      <c r="BZ462" s="192">
        <v>0</v>
      </c>
      <c r="CA462" s="192">
        <v>0</v>
      </c>
      <c r="CB462" s="192">
        <v>0</v>
      </c>
      <c r="CC462" s="201">
        <f t="shared" ref="CC462:CC469" si="66">SUM(H462:CB462)</f>
        <v>1209800</v>
      </c>
    </row>
    <row r="463" spans="1:81" s="109" customFormat="1" ht="25.5" customHeight="1">
      <c r="A463" s="136" t="s">
        <v>1460</v>
      </c>
      <c r="B463" s="280" t="s">
        <v>1466</v>
      </c>
      <c r="C463" s="281" t="s">
        <v>1467</v>
      </c>
      <c r="D463" s="282">
        <v>53050</v>
      </c>
      <c r="E463" s="281" t="s">
        <v>1056</v>
      </c>
      <c r="F463" s="283" t="s">
        <v>1103</v>
      </c>
      <c r="G463" s="284" t="s">
        <v>1104</v>
      </c>
      <c r="H463" s="192">
        <v>0</v>
      </c>
      <c r="I463" s="171">
        <v>0</v>
      </c>
      <c r="J463" s="171">
        <v>0</v>
      </c>
      <c r="K463" s="171">
        <v>0</v>
      </c>
      <c r="L463" s="171">
        <v>0</v>
      </c>
      <c r="M463" s="171">
        <v>0</v>
      </c>
      <c r="N463" s="171">
        <v>0</v>
      </c>
      <c r="O463" s="171">
        <v>0</v>
      </c>
      <c r="P463" s="171">
        <v>0</v>
      </c>
      <c r="Q463" s="171">
        <v>5528.65</v>
      </c>
      <c r="R463" s="171">
        <v>0</v>
      </c>
      <c r="S463" s="171">
        <v>0</v>
      </c>
      <c r="T463" s="171">
        <v>0</v>
      </c>
      <c r="U463" s="171">
        <v>0</v>
      </c>
      <c r="V463" s="171">
        <v>0</v>
      </c>
      <c r="W463" s="171">
        <v>0</v>
      </c>
      <c r="X463" s="171">
        <v>0</v>
      </c>
      <c r="Y463" s="171">
        <v>0</v>
      </c>
      <c r="Z463" s="171">
        <v>0</v>
      </c>
      <c r="AA463" s="171">
        <v>0</v>
      </c>
      <c r="AB463" s="171">
        <v>0</v>
      </c>
      <c r="AC463" s="171">
        <v>0</v>
      </c>
      <c r="AD463" s="171">
        <v>0</v>
      </c>
      <c r="AE463" s="171">
        <v>0</v>
      </c>
      <c r="AF463" s="171">
        <v>0</v>
      </c>
      <c r="AG463" s="171">
        <v>0</v>
      </c>
      <c r="AH463" s="171">
        <v>0</v>
      </c>
      <c r="AI463" s="171">
        <v>61054.32</v>
      </c>
      <c r="AJ463" s="171">
        <v>0</v>
      </c>
      <c r="AK463" s="171">
        <v>0</v>
      </c>
      <c r="AL463" s="171">
        <v>0</v>
      </c>
      <c r="AM463" s="171">
        <v>0</v>
      </c>
      <c r="AN463" s="171">
        <v>0</v>
      </c>
      <c r="AO463" s="171">
        <v>0</v>
      </c>
      <c r="AP463" s="171">
        <v>0</v>
      </c>
      <c r="AQ463" s="171">
        <v>0</v>
      </c>
      <c r="AR463" s="171">
        <v>0</v>
      </c>
      <c r="AS463" s="171">
        <v>0</v>
      </c>
      <c r="AT463" s="171">
        <v>0</v>
      </c>
      <c r="AU463" s="171">
        <v>0</v>
      </c>
      <c r="AV463" s="171">
        <v>0</v>
      </c>
      <c r="AW463" s="171">
        <v>0</v>
      </c>
      <c r="AX463" s="171">
        <v>0</v>
      </c>
      <c r="AY463" s="171">
        <v>0</v>
      </c>
      <c r="AZ463" s="171">
        <v>0</v>
      </c>
      <c r="BA463" s="171">
        <v>0</v>
      </c>
      <c r="BB463" s="171">
        <v>0</v>
      </c>
      <c r="BC463" s="171">
        <v>0</v>
      </c>
      <c r="BD463" s="171">
        <v>0</v>
      </c>
      <c r="BE463" s="171">
        <v>0</v>
      </c>
      <c r="BF463" s="171">
        <v>0</v>
      </c>
      <c r="BG463" s="171">
        <v>0</v>
      </c>
      <c r="BH463" s="171">
        <v>0</v>
      </c>
      <c r="BI463" s="171">
        <v>0</v>
      </c>
      <c r="BJ463" s="171">
        <v>0</v>
      </c>
      <c r="BK463" s="171">
        <v>0</v>
      </c>
      <c r="BL463" s="171">
        <v>0</v>
      </c>
      <c r="BM463" s="171">
        <v>10550</v>
      </c>
      <c r="BN463" s="171">
        <v>0</v>
      </c>
      <c r="BO463" s="171">
        <v>0</v>
      </c>
      <c r="BP463" s="171">
        <v>0</v>
      </c>
      <c r="BQ463" s="171">
        <v>0</v>
      </c>
      <c r="BR463" s="171">
        <v>0</v>
      </c>
      <c r="BS463" s="171">
        <v>0</v>
      </c>
      <c r="BT463" s="171">
        <v>0</v>
      </c>
      <c r="BU463" s="171">
        <v>0</v>
      </c>
      <c r="BV463" s="171">
        <v>0</v>
      </c>
      <c r="BW463" s="171">
        <v>0</v>
      </c>
      <c r="BX463" s="171">
        <v>0</v>
      </c>
      <c r="BY463" s="171">
        <v>0</v>
      </c>
      <c r="BZ463" s="171">
        <v>0</v>
      </c>
      <c r="CA463" s="171">
        <v>0</v>
      </c>
      <c r="CB463" s="171">
        <v>0</v>
      </c>
      <c r="CC463" s="201">
        <f t="shared" si="66"/>
        <v>77132.97</v>
      </c>
    </row>
    <row r="464" spans="1:81" s="109" customFormat="1" ht="25.5" customHeight="1">
      <c r="A464" s="136" t="s">
        <v>1460</v>
      </c>
      <c r="B464" s="280" t="s">
        <v>1466</v>
      </c>
      <c r="C464" s="281" t="s">
        <v>1467</v>
      </c>
      <c r="D464" s="282"/>
      <c r="E464" s="281"/>
      <c r="F464" s="283" t="s">
        <v>1105</v>
      </c>
      <c r="G464" s="284" t="s">
        <v>1642</v>
      </c>
      <c r="H464" s="192">
        <v>0</v>
      </c>
      <c r="I464" s="192">
        <v>0</v>
      </c>
      <c r="J464" s="192">
        <v>0</v>
      </c>
      <c r="K464" s="192">
        <v>0</v>
      </c>
      <c r="L464" s="192">
        <v>0</v>
      </c>
      <c r="M464" s="192">
        <v>0</v>
      </c>
      <c r="N464" s="192">
        <v>0</v>
      </c>
      <c r="O464" s="192">
        <v>0</v>
      </c>
      <c r="P464" s="192">
        <v>0</v>
      </c>
      <c r="Q464" s="192">
        <v>0</v>
      </c>
      <c r="R464" s="192">
        <v>0</v>
      </c>
      <c r="S464" s="192">
        <v>0</v>
      </c>
      <c r="T464" s="192">
        <v>0</v>
      </c>
      <c r="U464" s="192">
        <v>0</v>
      </c>
      <c r="V464" s="192">
        <v>0</v>
      </c>
      <c r="W464" s="192">
        <v>0</v>
      </c>
      <c r="X464" s="192">
        <v>0</v>
      </c>
      <c r="Y464" s="192">
        <v>0</v>
      </c>
      <c r="Z464" s="192">
        <v>0</v>
      </c>
      <c r="AA464" s="192">
        <v>0</v>
      </c>
      <c r="AB464" s="192">
        <v>0</v>
      </c>
      <c r="AC464" s="192">
        <v>0</v>
      </c>
      <c r="AD464" s="192">
        <v>0</v>
      </c>
      <c r="AE464" s="192">
        <v>0</v>
      </c>
      <c r="AF464" s="192">
        <v>0</v>
      </c>
      <c r="AG464" s="192">
        <v>0</v>
      </c>
      <c r="AH464" s="192">
        <v>0</v>
      </c>
      <c r="AI464" s="192">
        <v>0</v>
      </c>
      <c r="AJ464" s="192">
        <v>0</v>
      </c>
      <c r="AK464" s="192">
        <v>0</v>
      </c>
      <c r="AL464" s="192">
        <v>0</v>
      </c>
      <c r="AM464" s="192">
        <v>0</v>
      </c>
      <c r="AN464" s="192">
        <v>0</v>
      </c>
      <c r="AO464" s="192">
        <v>0</v>
      </c>
      <c r="AP464" s="192">
        <v>0</v>
      </c>
      <c r="AQ464" s="192">
        <v>0</v>
      </c>
      <c r="AR464" s="192">
        <v>0</v>
      </c>
      <c r="AS464" s="192">
        <v>0</v>
      </c>
      <c r="AT464" s="192">
        <v>0</v>
      </c>
      <c r="AU464" s="192">
        <v>0</v>
      </c>
      <c r="AV464" s="192">
        <v>0</v>
      </c>
      <c r="AW464" s="192">
        <v>0</v>
      </c>
      <c r="AX464" s="192">
        <v>0</v>
      </c>
      <c r="AY464" s="192">
        <v>0</v>
      </c>
      <c r="AZ464" s="192">
        <v>0</v>
      </c>
      <c r="BA464" s="192">
        <v>0</v>
      </c>
      <c r="BB464" s="192">
        <v>0</v>
      </c>
      <c r="BC464" s="192">
        <v>0</v>
      </c>
      <c r="BD464" s="192">
        <v>0</v>
      </c>
      <c r="BE464" s="192">
        <v>0</v>
      </c>
      <c r="BF464" s="192">
        <v>0</v>
      </c>
      <c r="BG464" s="192">
        <v>0</v>
      </c>
      <c r="BH464" s="192">
        <v>0</v>
      </c>
      <c r="BI464" s="192">
        <v>0</v>
      </c>
      <c r="BJ464" s="192">
        <v>0</v>
      </c>
      <c r="BK464" s="192">
        <v>0</v>
      </c>
      <c r="BL464" s="192">
        <v>0</v>
      </c>
      <c r="BM464" s="192">
        <v>0</v>
      </c>
      <c r="BN464" s="192">
        <v>0</v>
      </c>
      <c r="BO464" s="192">
        <v>0</v>
      </c>
      <c r="BP464" s="192">
        <v>0</v>
      </c>
      <c r="BQ464" s="192">
        <v>0</v>
      </c>
      <c r="BR464" s="192">
        <v>0</v>
      </c>
      <c r="BS464" s="192">
        <v>0</v>
      </c>
      <c r="BT464" s="192">
        <v>0</v>
      </c>
      <c r="BU464" s="192">
        <v>0</v>
      </c>
      <c r="BV464" s="192">
        <v>0</v>
      </c>
      <c r="BW464" s="192">
        <v>0</v>
      </c>
      <c r="BX464" s="192">
        <v>0</v>
      </c>
      <c r="BY464" s="192">
        <v>0</v>
      </c>
      <c r="BZ464" s="192">
        <v>0</v>
      </c>
      <c r="CA464" s="192">
        <v>0</v>
      </c>
      <c r="CB464" s="192">
        <v>0</v>
      </c>
      <c r="CC464" s="201">
        <f t="shared" si="66"/>
        <v>0</v>
      </c>
    </row>
    <row r="465" spans="1:81" s="109" customFormat="1" ht="25.5" customHeight="1">
      <c r="A465" s="136" t="s">
        <v>1460</v>
      </c>
      <c r="B465" s="280" t="s">
        <v>1466</v>
      </c>
      <c r="C465" s="281" t="s">
        <v>1467</v>
      </c>
      <c r="D465" s="282"/>
      <c r="E465" s="281"/>
      <c r="F465" s="283" t="s">
        <v>1106</v>
      </c>
      <c r="G465" s="284" t="s">
        <v>1643</v>
      </c>
      <c r="H465" s="192">
        <v>0</v>
      </c>
      <c r="I465" s="192">
        <v>0</v>
      </c>
      <c r="J465" s="192">
        <v>0</v>
      </c>
      <c r="K465" s="192">
        <v>0</v>
      </c>
      <c r="L465" s="192">
        <v>0</v>
      </c>
      <c r="M465" s="192">
        <v>0</v>
      </c>
      <c r="N465" s="192">
        <v>0</v>
      </c>
      <c r="O465" s="192">
        <v>0</v>
      </c>
      <c r="P465" s="192">
        <v>0</v>
      </c>
      <c r="Q465" s="192">
        <v>0</v>
      </c>
      <c r="R465" s="192">
        <v>0</v>
      </c>
      <c r="S465" s="192">
        <v>0</v>
      </c>
      <c r="T465" s="192">
        <v>0</v>
      </c>
      <c r="U465" s="192">
        <v>0</v>
      </c>
      <c r="V465" s="192">
        <v>0</v>
      </c>
      <c r="W465" s="192">
        <v>0</v>
      </c>
      <c r="X465" s="192">
        <v>0</v>
      </c>
      <c r="Y465" s="192">
        <v>0</v>
      </c>
      <c r="Z465" s="192">
        <v>0</v>
      </c>
      <c r="AA465" s="192">
        <v>95193</v>
      </c>
      <c r="AB465" s="192">
        <v>0</v>
      </c>
      <c r="AC465" s="192">
        <v>467080</v>
      </c>
      <c r="AD465" s="192">
        <v>0</v>
      </c>
      <c r="AE465" s="192">
        <v>0</v>
      </c>
      <c r="AF465" s="192">
        <v>0</v>
      </c>
      <c r="AG465" s="192">
        <v>0</v>
      </c>
      <c r="AH465" s="192">
        <v>0</v>
      </c>
      <c r="AI465" s="192">
        <v>18951417.23</v>
      </c>
      <c r="AJ465" s="192">
        <v>0</v>
      </c>
      <c r="AK465" s="192">
        <v>0</v>
      </c>
      <c r="AL465" s="192">
        <v>0</v>
      </c>
      <c r="AM465" s="192">
        <v>0</v>
      </c>
      <c r="AN465" s="192">
        <v>0</v>
      </c>
      <c r="AO465" s="192">
        <v>0</v>
      </c>
      <c r="AP465" s="192">
        <v>0</v>
      </c>
      <c r="AQ465" s="192">
        <v>0</v>
      </c>
      <c r="AR465" s="192">
        <v>0</v>
      </c>
      <c r="AS465" s="192">
        <v>0</v>
      </c>
      <c r="AT465" s="192">
        <v>0</v>
      </c>
      <c r="AU465" s="192">
        <v>0</v>
      </c>
      <c r="AV465" s="192">
        <v>0</v>
      </c>
      <c r="AW465" s="192">
        <v>0</v>
      </c>
      <c r="AX465" s="192">
        <v>0</v>
      </c>
      <c r="AY465" s="192">
        <v>0</v>
      </c>
      <c r="AZ465" s="192">
        <v>0</v>
      </c>
      <c r="BA465" s="192">
        <v>0</v>
      </c>
      <c r="BB465" s="192">
        <v>217775192.56999999</v>
      </c>
      <c r="BC465" s="192">
        <v>0</v>
      </c>
      <c r="BD465" s="192">
        <v>0</v>
      </c>
      <c r="BE465" s="192">
        <v>0</v>
      </c>
      <c r="BF465" s="192">
        <v>0</v>
      </c>
      <c r="BG465" s="192">
        <v>0</v>
      </c>
      <c r="BH465" s="192">
        <v>0</v>
      </c>
      <c r="BI465" s="192">
        <v>0</v>
      </c>
      <c r="BJ465" s="192">
        <v>0</v>
      </c>
      <c r="BK465" s="192">
        <v>0</v>
      </c>
      <c r="BL465" s="192">
        <v>0</v>
      </c>
      <c r="BM465" s="192">
        <v>231727278.81999999</v>
      </c>
      <c r="BN465" s="192">
        <v>0</v>
      </c>
      <c r="BO465" s="192">
        <v>0</v>
      </c>
      <c r="BP465" s="192">
        <v>0</v>
      </c>
      <c r="BQ465" s="192">
        <v>0</v>
      </c>
      <c r="BR465" s="192">
        <v>0</v>
      </c>
      <c r="BS465" s="192">
        <v>0</v>
      </c>
      <c r="BT465" s="192">
        <v>0</v>
      </c>
      <c r="BU465" s="192">
        <v>0</v>
      </c>
      <c r="BV465" s="192">
        <v>0</v>
      </c>
      <c r="BW465" s="192">
        <v>0</v>
      </c>
      <c r="BX465" s="192">
        <v>0</v>
      </c>
      <c r="BY465" s="192">
        <v>0</v>
      </c>
      <c r="BZ465" s="192">
        <v>0</v>
      </c>
      <c r="CA465" s="192">
        <v>0</v>
      </c>
      <c r="CB465" s="192">
        <v>0</v>
      </c>
      <c r="CC465" s="201">
        <f t="shared" si="66"/>
        <v>469016161.62</v>
      </c>
    </row>
    <row r="466" spans="1:81" s="109" customFormat="1" ht="25.5" customHeight="1">
      <c r="A466" s="136" t="s">
        <v>1460</v>
      </c>
      <c r="B466" s="280" t="s">
        <v>1466</v>
      </c>
      <c r="C466" s="281" t="s">
        <v>1467</v>
      </c>
      <c r="D466" s="282">
        <v>53050</v>
      </c>
      <c r="E466" s="281" t="s">
        <v>1056</v>
      </c>
      <c r="F466" s="283" t="s">
        <v>1107</v>
      </c>
      <c r="G466" s="284" t="s">
        <v>1108</v>
      </c>
      <c r="H466" s="192">
        <v>82365.45</v>
      </c>
      <c r="I466" s="192">
        <v>0</v>
      </c>
      <c r="J466" s="192">
        <v>0</v>
      </c>
      <c r="K466" s="192">
        <v>0</v>
      </c>
      <c r="L466" s="192">
        <v>0</v>
      </c>
      <c r="M466" s="192">
        <v>0</v>
      </c>
      <c r="N466" s="192">
        <v>569454.75</v>
      </c>
      <c r="O466" s="192">
        <v>0</v>
      </c>
      <c r="P466" s="192">
        <v>0</v>
      </c>
      <c r="Q466" s="192">
        <v>20350</v>
      </c>
      <c r="R466" s="192">
        <v>0</v>
      </c>
      <c r="S466" s="192">
        <v>0</v>
      </c>
      <c r="T466" s="192">
        <v>0</v>
      </c>
      <c r="U466" s="192">
        <v>0</v>
      </c>
      <c r="V466" s="192">
        <v>0</v>
      </c>
      <c r="W466" s="192">
        <v>0</v>
      </c>
      <c r="X466" s="192">
        <v>0</v>
      </c>
      <c r="Y466" s="192">
        <v>0</v>
      </c>
      <c r="Z466" s="192">
        <v>0</v>
      </c>
      <c r="AA466" s="192">
        <v>0</v>
      </c>
      <c r="AB466" s="192">
        <v>0</v>
      </c>
      <c r="AC466" s="192">
        <v>0</v>
      </c>
      <c r="AD466" s="192">
        <v>0</v>
      </c>
      <c r="AE466" s="192">
        <v>0</v>
      </c>
      <c r="AF466" s="192">
        <v>0</v>
      </c>
      <c r="AG466" s="192">
        <v>0</v>
      </c>
      <c r="AH466" s="192">
        <v>0</v>
      </c>
      <c r="AI466" s="192">
        <v>414626.93</v>
      </c>
      <c r="AJ466" s="192">
        <v>0</v>
      </c>
      <c r="AK466" s="192">
        <v>0</v>
      </c>
      <c r="AL466" s="192">
        <v>0</v>
      </c>
      <c r="AM466" s="192">
        <v>0</v>
      </c>
      <c r="AN466" s="192">
        <v>0</v>
      </c>
      <c r="AO466" s="192">
        <v>0</v>
      </c>
      <c r="AP466" s="192">
        <v>0</v>
      </c>
      <c r="AQ466" s="192">
        <v>0</v>
      </c>
      <c r="AR466" s="192">
        <v>0</v>
      </c>
      <c r="AS466" s="192">
        <v>0</v>
      </c>
      <c r="AT466" s="192">
        <v>0</v>
      </c>
      <c r="AU466" s="192">
        <v>2037941.32</v>
      </c>
      <c r="AV466" s="192">
        <v>0</v>
      </c>
      <c r="AW466" s="192">
        <v>0</v>
      </c>
      <c r="AX466" s="192">
        <v>0</v>
      </c>
      <c r="AY466" s="192">
        <v>0</v>
      </c>
      <c r="AZ466" s="192">
        <v>0</v>
      </c>
      <c r="BA466" s="192">
        <v>0</v>
      </c>
      <c r="BB466" s="192">
        <v>446009.57</v>
      </c>
      <c r="BC466" s="192">
        <v>0</v>
      </c>
      <c r="BD466" s="192">
        <v>0</v>
      </c>
      <c r="BE466" s="192">
        <v>0</v>
      </c>
      <c r="BF466" s="192">
        <v>8120.92</v>
      </c>
      <c r="BG466" s="192">
        <v>0</v>
      </c>
      <c r="BH466" s="192">
        <v>0</v>
      </c>
      <c r="BI466" s="192">
        <v>0</v>
      </c>
      <c r="BJ466" s="192">
        <v>0</v>
      </c>
      <c r="BK466" s="192">
        <v>0</v>
      </c>
      <c r="BL466" s="192">
        <v>0</v>
      </c>
      <c r="BM466" s="192">
        <v>1038116.25</v>
      </c>
      <c r="BN466" s="192">
        <v>0</v>
      </c>
      <c r="BO466" s="192">
        <v>0</v>
      </c>
      <c r="BP466" s="192">
        <v>0</v>
      </c>
      <c r="BQ466" s="192">
        <v>0</v>
      </c>
      <c r="BR466" s="192">
        <v>0</v>
      </c>
      <c r="BS466" s="192">
        <v>0</v>
      </c>
      <c r="BT466" s="192">
        <v>56527.87</v>
      </c>
      <c r="BU466" s="192">
        <v>0</v>
      </c>
      <c r="BV466" s="192">
        <v>0</v>
      </c>
      <c r="BW466" s="192">
        <v>0</v>
      </c>
      <c r="BX466" s="192">
        <v>0</v>
      </c>
      <c r="BY466" s="192">
        <v>0</v>
      </c>
      <c r="BZ466" s="192">
        <v>0</v>
      </c>
      <c r="CA466" s="192">
        <v>0</v>
      </c>
      <c r="CB466" s="192">
        <v>0</v>
      </c>
      <c r="CC466" s="201">
        <f t="shared" si="66"/>
        <v>4673513.0599999996</v>
      </c>
    </row>
    <row r="467" spans="1:81" s="109" customFormat="1" ht="25.5" customHeight="1">
      <c r="A467" s="136" t="s">
        <v>1460</v>
      </c>
      <c r="B467" s="280" t="s">
        <v>1466</v>
      </c>
      <c r="C467" s="281" t="s">
        <v>1467</v>
      </c>
      <c r="D467" s="282"/>
      <c r="E467" s="281"/>
      <c r="F467" s="283" t="s">
        <v>1109</v>
      </c>
      <c r="G467" s="284" t="s">
        <v>1110</v>
      </c>
      <c r="H467" s="192">
        <v>0</v>
      </c>
      <c r="I467" s="192">
        <v>0</v>
      </c>
      <c r="J467" s="192">
        <v>0</v>
      </c>
      <c r="K467" s="192">
        <v>0</v>
      </c>
      <c r="L467" s="192">
        <v>0</v>
      </c>
      <c r="M467" s="192">
        <v>0</v>
      </c>
      <c r="N467" s="192">
        <v>450194984.31</v>
      </c>
      <c r="O467" s="192">
        <v>0</v>
      </c>
      <c r="P467" s="192">
        <v>0</v>
      </c>
      <c r="Q467" s="192">
        <v>0</v>
      </c>
      <c r="R467" s="192">
        <v>0</v>
      </c>
      <c r="S467" s="192">
        <v>0</v>
      </c>
      <c r="T467" s="192">
        <v>0</v>
      </c>
      <c r="U467" s="192">
        <v>0</v>
      </c>
      <c r="V467" s="192">
        <v>0</v>
      </c>
      <c r="W467" s="192">
        <v>0</v>
      </c>
      <c r="X467" s="192">
        <v>0</v>
      </c>
      <c r="Y467" s="192">
        <v>0</v>
      </c>
      <c r="Z467" s="192">
        <v>0</v>
      </c>
      <c r="AA467" s="192">
        <v>232567.7</v>
      </c>
      <c r="AB467" s="192">
        <v>0</v>
      </c>
      <c r="AC467" s="192">
        <v>28981.25</v>
      </c>
      <c r="AD467" s="192">
        <v>0</v>
      </c>
      <c r="AE467" s="192">
        <v>0</v>
      </c>
      <c r="AF467" s="192">
        <v>0</v>
      </c>
      <c r="AG467" s="192">
        <v>0</v>
      </c>
      <c r="AH467" s="192">
        <v>0</v>
      </c>
      <c r="AI467" s="192">
        <v>40815281.939999998</v>
      </c>
      <c r="AJ467" s="192">
        <v>0</v>
      </c>
      <c r="AK467" s="192">
        <v>0</v>
      </c>
      <c r="AL467" s="192">
        <v>0</v>
      </c>
      <c r="AM467" s="192">
        <v>0</v>
      </c>
      <c r="AN467" s="192">
        <v>0</v>
      </c>
      <c r="AO467" s="192">
        <v>0</v>
      </c>
      <c r="AP467" s="192">
        <v>0</v>
      </c>
      <c r="AQ467" s="192">
        <v>0</v>
      </c>
      <c r="AR467" s="192">
        <v>0</v>
      </c>
      <c r="AS467" s="192">
        <v>0</v>
      </c>
      <c r="AT467" s="192">
        <v>0</v>
      </c>
      <c r="AU467" s="192">
        <v>21036097.469999999</v>
      </c>
      <c r="AV467" s="192">
        <v>0</v>
      </c>
      <c r="AW467" s="192">
        <v>0</v>
      </c>
      <c r="AX467" s="192">
        <v>0</v>
      </c>
      <c r="AY467" s="192">
        <v>0</v>
      </c>
      <c r="AZ467" s="192">
        <v>0</v>
      </c>
      <c r="BA467" s="192">
        <v>0</v>
      </c>
      <c r="BB467" s="192">
        <v>216708191.19999999</v>
      </c>
      <c r="BC467" s="192">
        <v>0</v>
      </c>
      <c r="BD467" s="192">
        <v>0</v>
      </c>
      <c r="BE467" s="192">
        <v>0</v>
      </c>
      <c r="BF467" s="192">
        <v>0</v>
      </c>
      <c r="BG467" s="192">
        <v>0</v>
      </c>
      <c r="BH467" s="192">
        <v>0</v>
      </c>
      <c r="BI467" s="192">
        <v>0</v>
      </c>
      <c r="BJ467" s="192">
        <v>0</v>
      </c>
      <c r="BK467" s="192">
        <v>0</v>
      </c>
      <c r="BL467" s="192">
        <v>0</v>
      </c>
      <c r="BM467" s="192">
        <v>222438599.22999999</v>
      </c>
      <c r="BN467" s="192">
        <v>0</v>
      </c>
      <c r="BO467" s="192">
        <v>0</v>
      </c>
      <c r="BP467" s="192">
        <v>0</v>
      </c>
      <c r="BQ467" s="192">
        <v>0</v>
      </c>
      <c r="BR467" s="192">
        <v>0</v>
      </c>
      <c r="BS467" s="192">
        <v>0</v>
      </c>
      <c r="BT467" s="192">
        <v>0</v>
      </c>
      <c r="BU467" s="192">
        <v>0</v>
      </c>
      <c r="BV467" s="192">
        <v>0</v>
      </c>
      <c r="BW467" s="192">
        <v>0</v>
      </c>
      <c r="BX467" s="192">
        <v>0</v>
      </c>
      <c r="BY467" s="192">
        <v>0</v>
      </c>
      <c r="BZ467" s="192">
        <v>0</v>
      </c>
      <c r="CA467" s="192">
        <v>0</v>
      </c>
      <c r="CB467" s="192">
        <v>0</v>
      </c>
      <c r="CC467" s="201">
        <f t="shared" si="66"/>
        <v>951454703.0999999</v>
      </c>
    </row>
    <row r="468" spans="1:81" s="109" customFormat="1" ht="25.5" customHeight="1">
      <c r="A468" s="136" t="s">
        <v>1460</v>
      </c>
      <c r="B468" s="280" t="s">
        <v>1466</v>
      </c>
      <c r="C468" s="281" t="s">
        <v>1467</v>
      </c>
      <c r="D468" s="282">
        <v>53050</v>
      </c>
      <c r="E468" s="281" t="s">
        <v>1056</v>
      </c>
      <c r="F468" s="283" t="s">
        <v>1111</v>
      </c>
      <c r="G468" s="284" t="s">
        <v>1644</v>
      </c>
      <c r="H468" s="192">
        <v>0</v>
      </c>
      <c r="I468" s="171">
        <v>0</v>
      </c>
      <c r="J468" s="171">
        <v>0</v>
      </c>
      <c r="K468" s="171">
        <v>0</v>
      </c>
      <c r="L468" s="171">
        <v>0</v>
      </c>
      <c r="M468" s="171">
        <v>0</v>
      </c>
      <c r="N468" s="171">
        <v>0</v>
      </c>
      <c r="O468" s="171">
        <v>0</v>
      </c>
      <c r="P468" s="171">
        <v>0</v>
      </c>
      <c r="Q468" s="171">
        <v>0</v>
      </c>
      <c r="R468" s="171">
        <v>0</v>
      </c>
      <c r="S468" s="171">
        <v>0</v>
      </c>
      <c r="T468" s="171">
        <v>0</v>
      </c>
      <c r="U468" s="171">
        <v>0</v>
      </c>
      <c r="V468" s="171">
        <v>0</v>
      </c>
      <c r="W468" s="171">
        <v>0</v>
      </c>
      <c r="X468" s="171">
        <v>0</v>
      </c>
      <c r="Y468" s="171">
        <v>0</v>
      </c>
      <c r="Z468" s="171">
        <v>0</v>
      </c>
      <c r="AA468" s="171">
        <v>0</v>
      </c>
      <c r="AB468" s="171">
        <v>0</v>
      </c>
      <c r="AC468" s="171">
        <v>0</v>
      </c>
      <c r="AD468" s="171">
        <v>0</v>
      </c>
      <c r="AE468" s="171">
        <v>0</v>
      </c>
      <c r="AF468" s="171">
        <v>0</v>
      </c>
      <c r="AG468" s="171">
        <v>0</v>
      </c>
      <c r="AH468" s="171">
        <v>0</v>
      </c>
      <c r="AI468" s="171">
        <v>0</v>
      </c>
      <c r="AJ468" s="171">
        <v>0</v>
      </c>
      <c r="AK468" s="171">
        <v>0</v>
      </c>
      <c r="AL468" s="171">
        <v>0</v>
      </c>
      <c r="AM468" s="171">
        <v>0</v>
      </c>
      <c r="AN468" s="171">
        <v>0</v>
      </c>
      <c r="AO468" s="171">
        <v>0</v>
      </c>
      <c r="AP468" s="171">
        <v>0</v>
      </c>
      <c r="AQ468" s="171">
        <v>0</v>
      </c>
      <c r="AR468" s="171">
        <v>0</v>
      </c>
      <c r="AS468" s="171">
        <v>0</v>
      </c>
      <c r="AT468" s="171">
        <v>0</v>
      </c>
      <c r="AU468" s="171">
        <v>0</v>
      </c>
      <c r="AV468" s="171">
        <v>0</v>
      </c>
      <c r="AW468" s="171">
        <v>0</v>
      </c>
      <c r="AX468" s="171">
        <v>0</v>
      </c>
      <c r="AY468" s="171">
        <v>0</v>
      </c>
      <c r="AZ468" s="171">
        <v>0</v>
      </c>
      <c r="BA468" s="171">
        <v>0</v>
      </c>
      <c r="BB468" s="171">
        <v>0</v>
      </c>
      <c r="BC468" s="171">
        <v>0</v>
      </c>
      <c r="BD468" s="171">
        <v>0</v>
      </c>
      <c r="BE468" s="171">
        <v>0</v>
      </c>
      <c r="BF468" s="171">
        <v>0</v>
      </c>
      <c r="BG468" s="171">
        <v>0</v>
      </c>
      <c r="BH468" s="171">
        <v>0</v>
      </c>
      <c r="BI468" s="171">
        <v>0</v>
      </c>
      <c r="BJ468" s="171">
        <v>0</v>
      </c>
      <c r="BK468" s="171">
        <v>0</v>
      </c>
      <c r="BL468" s="171">
        <v>0</v>
      </c>
      <c r="BM468" s="171">
        <v>0</v>
      </c>
      <c r="BN468" s="171">
        <v>0</v>
      </c>
      <c r="BO468" s="171">
        <v>0</v>
      </c>
      <c r="BP468" s="171">
        <v>0</v>
      </c>
      <c r="BQ468" s="171">
        <v>0</v>
      </c>
      <c r="BR468" s="171">
        <v>0</v>
      </c>
      <c r="BS468" s="171">
        <v>0</v>
      </c>
      <c r="BT468" s="171">
        <v>0</v>
      </c>
      <c r="BU468" s="171">
        <v>0</v>
      </c>
      <c r="BV468" s="171">
        <v>0</v>
      </c>
      <c r="BW468" s="171">
        <v>0</v>
      </c>
      <c r="BX468" s="171">
        <v>0</v>
      </c>
      <c r="BY468" s="171">
        <v>0</v>
      </c>
      <c r="BZ468" s="171">
        <v>0</v>
      </c>
      <c r="CA468" s="171">
        <v>0</v>
      </c>
      <c r="CB468" s="171">
        <v>0</v>
      </c>
      <c r="CC468" s="201">
        <f t="shared" si="66"/>
        <v>0</v>
      </c>
    </row>
    <row r="469" spans="1:81" s="109" customFormat="1" ht="25.5" customHeight="1">
      <c r="A469" s="136" t="s">
        <v>1460</v>
      </c>
      <c r="B469" s="280" t="s">
        <v>1466</v>
      </c>
      <c r="C469" s="281" t="s">
        <v>1467</v>
      </c>
      <c r="D469" s="282">
        <v>53050</v>
      </c>
      <c r="E469" s="281" t="s">
        <v>1056</v>
      </c>
      <c r="F469" s="283" t="s">
        <v>1112</v>
      </c>
      <c r="G469" s="284" t="s">
        <v>1113</v>
      </c>
      <c r="H469" s="192">
        <v>0</v>
      </c>
      <c r="I469" s="171">
        <v>0</v>
      </c>
      <c r="J469" s="171">
        <v>0</v>
      </c>
      <c r="K469" s="171">
        <v>0</v>
      </c>
      <c r="L469" s="171">
        <v>0</v>
      </c>
      <c r="M469" s="171">
        <v>0</v>
      </c>
      <c r="N469" s="171">
        <v>0</v>
      </c>
      <c r="O469" s="171">
        <v>0</v>
      </c>
      <c r="P469" s="171">
        <v>0</v>
      </c>
      <c r="Q469" s="171">
        <v>0</v>
      </c>
      <c r="R469" s="171">
        <v>0</v>
      </c>
      <c r="S469" s="171">
        <v>0</v>
      </c>
      <c r="T469" s="171">
        <v>0</v>
      </c>
      <c r="U469" s="171">
        <v>0</v>
      </c>
      <c r="V469" s="171">
        <v>0</v>
      </c>
      <c r="W469" s="171">
        <v>0</v>
      </c>
      <c r="X469" s="171">
        <v>0</v>
      </c>
      <c r="Y469" s="171">
        <v>0</v>
      </c>
      <c r="Z469" s="171">
        <v>0</v>
      </c>
      <c r="AA469" s="171">
        <v>0</v>
      </c>
      <c r="AB469" s="171">
        <v>0</v>
      </c>
      <c r="AC469" s="171">
        <v>0</v>
      </c>
      <c r="AD469" s="171">
        <v>0</v>
      </c>
      <c r="AE469" s="171">
        <v>0</v>
      </c>
      <c r="AF469" s="171">
        <v>0</v>
      </c>
      <c r="AG469" s="171">
        <v>0</v>
      </c>
      <c r="AH469" s="171">
        <v>0</v>
      </c>
      <c r="AI469" s="171">
        <v>0</v>
      </c>
      <c r="AJ469" s="171">
        <v>0</v>
      </c>
      <c r="AK469" s="171">
        <v>0</v>
      </c>
      <c r="AL469" s="171">
        <v>0</v>
      </c>
      <c r="AM469" s="171">
        <v>0</v>
      </c>
      <c r="AN469" s="171">
        <v>0</v>
      </c>
      <c r="AO469" s="171">
        <v>0</v>
      </c>
      <c r="AP469" s="171">
        <v>0</v>
      </c>
      <c r="AQ469" s="171">
        <v>0</v>
      </c>
      <c r="AR469" s="171">
        <v>0</v>
      </c>
      <c r="AS469" s="171">
        <v>0</v>
      </c>
      <c r="AT469" s="171">
        <v>0</v>
      </c>
      <c r="AU469" s="171">
        <v>0</v>
      </c>
      <c r="AV469" s="171">
        <v>0</v>
      </c>
      <c r="AW469" s="171">
        <v>0</v>
      </c>
      <c r="AX469" s="171">
        <v>0</v>
      </c>
      <c r="AY469" s="171">
        <v>0</v>
      </c>
      <c r="AZ469" s="171">
        <v>0</v>
      </c>
      <c r="BA469" s="171">
        <v>0</v>
      </c>
      <c r="BB469" s="171">
        <v>74900</v>
      </c>
      <c r="BC469" s="171">
        <v>0</v>
      </c>
      <c r="BD469" s="171">
        <v>0</v>
      </c>
      <c r="BE469" s="171">
        <v>0</v>
      </c>
      <c r="BF469" s="171">
        <v>0</v>
      </c>
      <c r="BG469" s="171">
        <v>0</v>
      </c>
      <c r="BH469" s="171">
        <v>0</v>
      </c>
      <c r="BI469" s="171">
        <v>0</v>
      </c>
      <c r="BJ469" s="171">
        <v>0</v>
      </c>
      <c r="BK469" s="171">
        <v>0</v>
      </c>
      <c r="BL469" s="171">
        <v>0</v>
      </c>
      <c r="BM469" s="171">
        <v>0</v>
      </c>
      <c r="BN469" s="171">
        <v>0</v>
      </c>
      <c r="BO469" s="171">
        <v>0</v>
      </c>
      <c r="BP469" s="171">
        <v>0</v>
      </c>
      <c r="BQ469" s="171">
        <v>0</v>
      </c>
      <c r="BR469" s="171">
        <v>0</v>
      </c>
      <c r="BS469" s="171">
        <v>0</v>
      </c>
      <c r="BT469" s="171">
        <v>356375</v>
      </c>
      <c r="BU469" s="171">
        <v>0</v>
      </c>
      <c r="BV469" s="171">
        <v>0</v>
      </c>
      <c r="BW469" s="171">
        <v>0</v>
      </c>
      <c r="BX469" s="171">
        <v>0</v>
      </c>
      <c r="BY469" s="171">
        <v>0</v>
      </c>
      <c r="BZ469" s="171">
        <v>0</v>
      </c>
      <c r="CA469" s="171">
        <v>0</v>
      </c>
      <c r="CB469" s="171">
        <v>0</v>
      </c>
      <c r="CC469" s="201">
        <f t="shared" si="66"/>
        <v>431275</v>
      </c>
    </row>
    <row r="470" spans="1:81" s="299" customFormat="1">
      <c r="A470" s="315"/>
      <c r="B470" s="521" t="s">
        <v>1473</v>
      </c>
      <c r="C470" s="522"/>
      <c r="D470" s="522"/>
      <c r="E470" s="522"/>
      <c r="F470" s="522"/>
      <c r="G470" s="523"/>
      <c r="H470" s="194">
        <f>SUM(H462:H469)</f>
        <v>82365.45</v>
      </c>
      <c r="I470" s="194">
        <f t="shared" ref="I470:BT470" si="67">SUM(I462:I469)</f>
        <v>0</v>
      </c>
      <c r="J470" s="194">
        <f t="shared" si="67"/>
        <v>0</v>
      </c>
      <c r="K470" s="194">
        <f t="shared" si="67"/>
        <v>0</v>
      </c>
      <c r="L470" s="194">
        <f t="shared" si="67"/>
        <v>0</v>
      </c>
      <c r="M470" s="194">
        <f t="shared" si="67"/>
        <v>0</v>
      </c>
      <c r="N470" s="194">
        <f t="shared" si="67"/>
        <v>450764439.06</v>
      </c>
      <c r="O470" s="194">
        <f t="shared" si="67"/>
        <v>0</v>
      </c>
      <c r="P470" s="194">
        <f t="shared" si="67"/>
        <v>0</v>
      </c>
      <c r="Q470" s="194">
        <f t="shared" si="67"/>
        <v>1235678.6499999999</v>
      </c>
      <c r="R470" s="194">
        <f t="shared" si="67"/>
        <v>0</v>
      </c>
      <c r="S470" s="194">
        <f t="shared" si="67"/>
        <v>0</v>
      </c>
      <c r="T470" s="194">
        <f t="shared" si="67"/>
        <v>0</v>
      </c>
      <c r="U470" s="194">
        <f t="shared" si="67"/>
        <v>0</v>
      </c>
      <c r="V470" s="194">
        <f t="shared" si="67"/>
        <v>0</v>
      </c>
      <c r="W470" s="194">
        <f t="shared" si="67"/>
        <v>0</v>
      </c>
      <c r="X470" s="194">
        <f t="shared" si="67"/>
        <v>0</v>
      </c>
      <c r="Y470" s="194">
        <f t="shared" si="67"/>
        <v>0</v>
      </c>
      <c r="Z470" s="194">
        <f t="shared" si="67"/>
        <v>0</v>
      </c>
      <c r="AA470" s="194">
        <f t="shared" si="67"/>
        <v>327760.7</v>
      </c>
      <c r="AB470" s="194">
        <f t="shared" si="67"/>
        <v>0</v>
      </c>
      <c r="AC470" s="194">
        <f t="shared" si="67"/>
        <v>496061.25</v>
      </c>
      <c r="AD470" s="194">
        <f t="shared" si="67"/>
        <v>0</v>
      </c>
      <c r="AE470" s="194">
        <f t="shared" si="67"/>
        <v>0</v>
      </c>
      <c r="AF470" s="194">
        <f t="shared" si="67"/>
        <v>0</v>
      </c>
      <c r="AG470" s="194">
        <f t="shared" si="67"/>
        <v>0</v>
      </c>
      <c r="AH470" s="194">
        <f t="shared" si="67"/>
        <v>0</v>
      </c>
      <c r="AI470" s="194">
        <f t="shared" si="67"/>
        <v>60242380.420000002</v>
      </c>
      <c r="AJ470" s="194">
        <f t="shared" si="67"/>
        <v>0</v>
      </c>
      <c r="AK470" s="194">
        <f t="shared" si="67"/>
        <v>0</v>
      </c>
      <c r="AL470" s="194">
        <f t="shared" si="67"/>
        <v>0</v>
      </c>
      <c r="AM470" s="194">
        <f t="shared" si="67"/>
        <v>0</v>
      </c>
      <c r="AN470" s="194">
        <f t="shared" si="67"/>
        <v>0</v>
      </c>
      <c r="AO470" s="194">
        <f t="shared" si="67"/>
        <v>0</v>
      </c>
      <c r="AP470" s="194">
        <f t="shared" si="67"/>
        <v>0</v>
      </c>
      <c r="AQ470" s="194">
        <f t="shared" si="67"/>
        <v>0</v>
      </c>
      <c r="AR470" s="194">
        <f t="shared" si="67"/>
        <v>0</v>
      </c>
      <c r="AS470" s="194">
        <f t="shared" si="67"/>
        <v>0</v>
      </c>
      <c r="AT470" s="194">
        <f t="shared" si="67"/>
        <v>0</v>
      </c>
      <c r="AU470" s="194">
        <f t="shared" si="67"/>
        <v>23074038.789999999</v>
      </c>
      <c r="AV470" s="194">
        <f t="shared" si="67"/>
        <v>0</v>
      </c>
      <c r="AW470" s="194">
        <f t="shared" si="67"/>
        <v>0</v>
      </c>
      <c r="AX470" s="194">
        <f t="shared" si="67"/>
        <v>0</v>
      </c>
      <c r="AY470" s="194">
        <f t="shared" si="67"/>
        <v>0</v>
      </c>
      <c r="AZ470" s="194">
        <f t="shared" si="67"/>
        <v>0</v>
      </c>
      <c r="BA470" s="194">
        <f t="shared" si="67"/>
        <v>0</v>
      </c>
      <c r="BB470" s="194">
        <f t="shared" si="67"/>
        <v>435004293.33999997</v>
      </c>
      <c r="BC470" s="194">
        <f t="shared" si="67"/>
        <v>0</v>
      </c>
      <c r="BD470" s="194">
        <f t="shared" si="67"/>
        <v>0</v>
      </c>
      <c r="BE470" s="194">
        <f t="shared" si="67"/>
        <v>0</v>
      </c>
      <c r="BF470" s="194">
        <f t="shared" si="67"/>
        <v>8120.92</v>
      </c>
      <c r="BG470" s="194">
        <f t="shared" si="67"/>
        <v>0</v>
      </c>
      <c r="BH470" s="194">
        <f t="shared" si="67"/>
        <v>0</v>
      </c>
      <c r="BI470" s="194">
        <f t="shared" si="67"/>
        <v>0</v>
      </c>
      <c r="BJ470" s="194">
        <f t="shared" si="67"/>
        <v>0</v>
      </c>
      <c r="BK470" s="194">
        <f t="shared" si="67"/>
        <v>0</v>
      </c>
      <c r="BL470" s="194">
        <f t="shared" si="67"/>
        <v>0</v>
      </c>
      <c r="BM470" s="194">
        <f t="shared" si="67"/>
        <v>455214544.29999995</v>
      </c>
      <c r="BN470" s="194">
        <f t="shared" si="67"/>
        <v>0</v>
      </c>
      <c r="BO470" s="194">
        <f t="shared" si="67"/>
        <v>0</v>
      </c>
      <c r="BP470" s="194">
        <f t="shared" si="67"/>
        <v>0</v>
      </c>
      <c r="BQ470" s="194">
        <f t="shared" si="67"/>
        <v>0</v>
      </c>
      <c r="BR470" s="194">
        <f t="shared" si="67"/>
        <v>0</v>
      </c>
      <c r="BS470" s="194">
        <f t="shared" si="67"/>
        <v>0</v>
      </c>
      <c r="BT470" s="194">
        <f t="shared" si="67"/>
        <v>412902.87</v>
      </c>
      <c r="BU470" s="194">
        <f t="shared" ref="BU470:CC470" si="68">SUM(BU462:BU469)</f>
        <v>0</v>
      </c>
      <c r="BV470" s="194">
        <f t="shared" si="68"/>
        <v>0</v>
      </c>
      <c r="BW470" s="194">
        <f t="shared" si="68"/>
        <v>0</v>
      </c>
      <c r="BX470" s="194">
        <f t="shared" si="68"/>
        <v>0</v>
      </c>
      <c r="BY470" s="194">
        <f t="shared" si="68"/>
        <v>0</v>
      </c>
      <c r="BZ470" s="194">
        <f t="shared" si="68"/>
        <v>0</v>
      </c>
      <c r="CA470" s="194">
        <f t="shared" si="68"/>
        <v>0</v>
      </c>
      <c r="CB470" s="194">
        <f t="shared" si="68"/>
        <v>0</v>
      </c>
      <c r="CC470" s="194">
        <f t="shared" si="68"/>
        <v>1426862585.75</v>
      </c>
    </row>
    <row r="471" spans="1:81" s="316" customFormat="1">
      <c r="A471" s="315"/>
      <c r="B471" s="524" t="s">
        <v>1140</v>
      </c>
      <c r="C471" s="525"/>
      <c r="D471" s="525"/>
      <c r="E471" s="525"/>
      <c r="F471" s="525"/>
      <c r="G471" s="526"/>
      <c r="H471" s="194">
        <f>SUM(H470+H461,H412,H396,H345,H331,H325,H283,H251,H224,H217,H195,H193,H191,H187)</f>
        <v>694163442.69000018</v>
      </c>
      <c r="I471" s="194">
        <f t="shared" ref="I471:BT471" si="69">SUM(I470+I461,I412,I396,I345,I331,I325,I283,I251,I224,I217,I195,I193,I191,I187)</f>
        <v>156396681.44999999</v>
      </c>
      <c r="J471" s="194">
        <f t="shared" si="69"/>
        <v>239579219.09</v>
      </c>
      <c r="K471" s="194">
        <f t="shared" si="69"/>
        <v>96964978.549999997</v>
      </c>
      <c r="L471" s="194">
        <f t="shared" si="69"/>
        <v>63714177.940000005</v>
      </c>
      <c r="M471" s="194">
        <f t="shared" si="69"/>
        <v>39222608.359999992</v>
      </c>
      <c r="N471" s="194">
        <f t="shared" si="69"/>
        <v>1724748503.8299999</v>
      </c>
      <c r="O471" s="194">
        <f t="shared" si="69"/>
        <v>150477631.66</v>
      </c>
      <c r="P471" s="194">
        <f t="shared" si="69"/>
        <v>36713693.920000002</v>
      </c>
      <c r="Q471" s="194">
        <f t="shared" si="69"/>
        <v>397184567.36999995</v>
      </c>
      <c r="R471" s="194">
        <f t="shared" si="69"/>
        <v>38096327.780000001</v>
      </c>
      <c r="S471" s="194">
        <f t="shared" si="69"/>
        <v>99113660.659999996</v>
      </c>
      <c r="T471" s="194">
        <f t="shared" si="69"/>
        <v>209360732.93999997</v>
      </c>
      <c r="U471" s="194">
        <f t="shared" si="69"/>
        <v>167884673.26000002</v>
      </c>
      <c r="V471" s="194">
        <f t="shared" si="69"/>
        <v>16402352.26</v>
      </c>
      <c r="W471" s="194">
        <f t="shared" si="69"/>
        <v>70139566.249400005</v>
      </c>
      <c r="X471" s="194">
        <f t="shared" si="69"/>
        <v>62435696.340000004</v>
      </c>
      <c r="Y471" s="194">
        <f t="shared" si="69"/>
        <v>34550794.289999999</v>
      </c>
      <c r="Z471" s="194">
        <f t="shared" si="69"/>
        <v>828041243.33000016</v>
      </c>
      <c r="AA471" s="194">
        <f t="shared" si="69"/>
        <v>155628513.24000001</v>
      </c>
      <c r="AB471" s="194">
        <f t="shared" si="69"/>
        <v>67787305.849999994</v>
      </c>
      <c r="AC471" s="194">
        <f t="shared" si="69"/>
        <v>197232768.96000001</v>
      </c>
      <c r="AD471" s="194">
        <f t="shared" si="69"/>
        <v>54562117.030000001</v>
      </c>
      <c r="AE471" s="194">
        <f t="shared" si="69"/>
        <v>67653296.929999992</v>
      </c>
      <c r="AF471" s="194">
        <f t="shared" si="69"/>
        <v>67213234.689999998</v>
      </c>
      <c r="AG471" s="194">
        <f t="shared" si="69"/>
        <v>26645414.310000006</v>
      </c>
      <c r="AH471" s="194">
        <f t="shared" si="69"/>
        <v>37713113.769999996</v>
      </c>
      <c r="AI471" s="194">
        <f t="shared" si="69"/>
        <v>1021882343.45</v>
      </c>
      <c r="AJ471" s="194">
        <f t="shared" si="69"/>
        <v>59276662.350000009</v>
      </c>
      <c r="AK471" s="194">
        <f t="shared" si="69"/>
        <v>35847467.359999992</v>
      </c>
      <c r="AL471" s="194">
        <f t="shared" si="69"/>
        <v>35074772.630000003</v>
      </c>
      <c r="AM471" s="194">
        <f t="shared" si="69"/>
        <v>34072915.660000004</v>
      </c>
      <c r="AN471" s="194">
        <f t="shared" si="69"/>
        <v>58171473.240000002</v>
      </c>
      <c r="AO471" s="194">
        <f t="shared" si="69"/>
        <v>44963930.609999999</v>
      </c>
      <c r="AP471" s="194">
        <f t="shared" si="69"/>
        <v>44622032.350000001</v>
      </c>
      <c r="AQ471" s="194">
        <f t="shared" si="69"/>
        <v>74905786.120000005</v>
      </c>
      <c r="AR471" s="194">
        <f t="shared" si="69"/>
        <v>43609304.689999998</v>
      </c>
      <c r="AS471" s="194">
        <f t="shared" si="69"/>
        <v>41712479.560000002</v>
      </c>
      <c r="AT471" s="194">
        <f t="shared" si="69"/>
        <v>42108161.040000007</v>
      </c>
      <c r="AU471" s="194">
        <f t="shared" si="69"/>
        <v>344929453.27999997</v>
      </c>
      <c r="AV471" s="194">
        <f t="shared" si="69"/>
        <v>41267397.449999996</v>
      </c>
      <c r="AW471" s="194">
        <f t="shared" si="69"/>
        <v>41683509.859999999</v>
      </c>
      <c r="AX471" s="194">
        <f t="shared" si="69"/>
        <v>40193898.329999998</v>
      </c>
      <c r="AY471" s="194">
        <f t="shared" si="69"/>
        <v>33695702.259999998</v>
      </c>
      <c r="AZ471" s="194">
        <f t="shared" si="69"/>
        <v>14260142.699999999</v>
      </c>
      <c r="BA471" s="194">
        <f t="shared" si="69"/>
        <v>22407375.59</v>
      </c>
      <c r="BB471" s="194">
        <f t="shared" si="69"/>
        <v>1068761386.5699998</v>
      </c>
      <c r="BC471" s="194">
        <f t="shared" si="69"/>
        <v>48241032.07</v>
      </c>
      <c r="BD471" s="194">
        <f t="shared" si="69"/>
        <v>54317393.57</v>
      </c>
      <c r="BE471" s="194">
        <f t="shared" si="69"/>
        <v>79414849.330000013</v>
      </c>
      <c r="BF471" s="194">
        <f t="shared" si="69"/>
        <v>77793034.140000001</v>
      </c>
      <c r="BG471" s="194">
        <f t="shared" si="69"/>
        <v>52999641.149999999</v>
      </c>
      <c r="BH471" s="194">
        <f t="shared" si="69"/>
        <v>120664884.35929999</v>
      </c>
      <c r="BI471" s="194">
        <f t="shared" si="69"/>
        <v>95260981.979999989</v>
      </c>
      <c r="BJ471" s="194">
        <f t="shared" si="69"/>
        <v>41793403.380000003</v>
      </c>
      <c r="BK471" s="194">
        <f t="shared" si="69"/>
        <v>22130046.989999998</v>
      </c>
      <c r="BL471" s="194">
        <f t="shared" si="69"/>
        <v>16030190.700000001</v>
      </c>
      <c r="BM471" s="194">
        <f t="shared" si="69"/>
        <v>1061187014.3599999</v>
      </c>
      <c r="BN471" s="194">
        <f t="shared" si="69"/>
        <v>194099889.34999999</v>
      </c>
      <c r="BO471" s="194">
        <f t="shared" si="69"/>
        <v>45600941.199999996</v>
      </c>
      <c r="BP471" s="194">
        <f t="shared" si="69"/>
        <v>30536269.410000004</v>
      </c>
      <c r="BQ471" s="194">
        <f t="shared" si="69"/>
        <v>46509116.290000007</v>
      </c>
      <c r="BR471" s="194">
        <f t="shared" si="69"/>
        <v>63523927.240000002</v>
      </c>
      <c r="BS471" s="194">
        <f t="shared" si="69"/>
        <v>29821610.850000001</v>
      </c>
      <c r="BT471" s="194">
        <f t="shared" si="69"/>
        <v>390966391.67000002</v>
      </c>
      <c r="BU471" s="194">
        <f t="shared" ref="BU471:CC471" si="70">SUM(BU470+BU461,BU412,BU396,BU345,BU331,BU325,BU283,BU251,BU224,BU217,BU195,BU193,BU191,BU187)</f>
        <v>33975724.829999998</v>
      </c>
      <c r="BV471" s="194">
        <f t="shared" si="70"/>
        <v>41006770.570000008</v>
      </c>
      <c r="BW471" s="194">
        <f t="shared" si="70"/>
        <v>64345088.280000001</v>
      </c>
      <c r="BX471" s="194">
        <f t="shared" si="70"/>
        <v>69008570.090000004</v>
      </c>
      <c r="BY471" s="194">
        <f t="shared" si="70"/>
        <v>153390954.41</v>
      </c>
      <c r="BZ471" s="194">
        <f t="shared" si="70"/>
        <v>42269994.659999996</v>
      </c>
      <c r="CA471" s="194">
        <f t="shared" si="70"/>
        <v>27665225.449999999</v>
      </c>
      <c r="CB471" s="194">
        <f t="shared" si="70"/>
        <v>22435151.119999997</v>
      </c>
      <c r="CC471" s="194">
        <f t="shared" si="70"/>
        <v>11868060609.298702</v>
      </c>
    </row>
    <row r="472" spans="1:81" s="316" customFormat="1">
      <c r="A472" s="315"/>
      <c r="B472" s="112" t="s">
        <v>61</v>
      </c>
      <c r="C472" s="527" t="s">
        <v>62</v>
      </c>
      <c r="D472" s="528"/>
      <c r="E472" s="528"/>
      <c r="F472" s="528"/>
      <c r="G472" s="317"/>
      <c r="H472" s="194">
        <f t="shared" ref="H472:AM472" si="71">SUM(H185-H471)</f>
        <v>163448731.29999983</v>
      </c>
      <c r="I472" s="194">
        <f t="shared" si="71"/>
        <v>38303846.289999992</v>
      </c>
      <c r="J472" s="194">
        <f t="shared" si="71"/>
        <v>91380866.210000068</v>
      </c>
      <c r="K472" s="194">
        <f t="shared" si="71"/>
        <v>32571250.38000001</v>
      </c>
      <c r="L472" s="194">
        <f t="shared" si="71"/>
        <v>36806421.830000006</v>
      </c>
      <c r="M472" s="194">
        <f t="shared" si="71"/>
        <v>26232384.210000016</v>
      </c>
      <c r="N472" s="194">
        <f t="shared" si="71"/>
        <v>131076729.07999992</v>
      </c>
      <c r="O472" s="194">
        <f t="shared" si="71"/>
        <v>59235333.180000037</v>
      </c>
      <c r="P472" s="194">
        <f t="shared" si="71"/>
        <v>12396663.170000002</v>
      </c>
      <c r="Q472" s="194">
        <f t="shared" si="71"/>
        <v>67939506.060000122</v>
      </c>
      <c r="R472" s="194">
        <f t="shared" si="71"/>
        <v>4999581.849999994</v>
      </c>
      <c r="S472" s="194">
        <f t="shared" si="71"/>
        <v>26745008.560000002</v>
      </c>
      <c r="T472" s="194">
        <f t="shared" si="71"/>
        <v>64267162.219999999</v>
      </c>
      <c r="U472" s="194">
        <f t="shared" si="71"/>
        <v>62172204.029999942</v>
      </c>
      <c r="V472" s="194">
        <f t="shared" si="71"/>
        <v>9510326.1500000004</v>
      </c>
      <c r="W472" s="194">
        <f t="shared" si="71"/>
        <v>46237119.24060002</v>
      </c>
      <c r="X472" s="194">
        <f t="shared" si="71"/>
        <v>33470843.689999998</v>
      </c>
      <c r="Y472" s="194">
        <f t="shared" si="71"/>
        <v>23873295.809999995</v>
      </c>
      <c r="Z472" s="194">
        <f t="shared" si="71"/>
        <v>88346901.479999781</v>
      </c>
      <c r="AA472" s="194">
        <f t="shared" si="71"/>
        <v>26548877.599999994</v>
      </c>
      <c r="AB472" s="194">
        <f t="shared" si="71"/>
        <v>15245165.110000029</v>
      </c>
      <c r="AC472" s="194">
        <f t="shared" si="71"/>
        <v>43881004.26000005</v>
      </c>
      <c r="AD472" s="194">
        <f t="shared" si="71"/>
        <v>20097060.159999996</v>
      </c>
      <c r="AE472" s="194">
        <f t="shared" si="71"/>
        <v>10551341.750000015</v>
      </c>
      <c r="AF472" s="194">
        <f t="shared" si="71"/>
        <v>33799316.50999999</v>
      </c>
      <c r="AG472" s="194">
        <f t="shared" si="71"/>
        <v>9043049.5199999996</v>
      </c>
      <c r="AH472" s="194">
        <f t="shared" si="71"/>
        <v>-1830549.7199999988</v>
      </c>
      <c r="AI472" s="194">
        <f t="shared" si="71"/>
        <v>430817036.13999987</v>
      </c>
      <c r="AJ472" s="194">
        <f t="shared" si="71"/>
        <v>10849466.429999977</v>
      </c>
      <c r="AK472" s="194">
        <f t="shared" si="71"/>
        <v>10084849.390000008</v>
      </c>
      <c r="AL472" s="194">
        <f t="shared" si="71"/>
        <v>8883330.1900000051</v>
      </c>
      <c r="AM472" s="194">
        <f t="shared" si="71"/>
        <v>6704791.6300000027</v>
      </c>
      <c r="AN472" s="194">
        <f t="shared" ref="AN472:CC472" si="72">SUM(AN185-AN471)</f>
        <v>8470785.3999999985</v>
      </c>
      <c r="AO472" s="194">
        <f t="shared" si="72"/>
        <v>3278418.6000000015</v>
      </c>
      <c r="AP472" s="194">
        <f t="shared" si="72"/>
        <v>6340661.9699999988</v>
      </c>
      <c r="AQ472" s="194">
        <f t="shared" si="72"/>
        <v>25714595.560000002</v>
      </c>
      <c r="AR472" s="194">
        <f t="shared" si="72"/>
        <v>16115434.240000002</v>
      </c>
      <c r="AS472" s="194">
        <f t="shared" si="72"/>
        <v>8000094.3599999994</v>
      </c>
      <c r="AT472" s="194">
        <f t="shared" si="72"/>
        <v>8816990.5199999958</v>
      </c>
      <c r="AU472" s="194">
        <f t="shared" si="72"/>
        <v>48662506.460000038</v>
      </c>
      <c r="AV472" s="194">
        <f t="shared" si="72"/>
        <v>1476437.0800000057</v>
      </c>
      <c r="AW472" s="194">
        <f t="shared" si="72"/>
        <v>13836247.370000005</v>
      </c>
      <c r="AX472" s="194">
        <f t="shared" si="72"/>
        <v>16931904.13000001</v>
      </c>
      <c r="AY472" s="194">
        <f t="shared" si="72"/>
        <v>7556962.75</v>
      </c>
      <c r="AZ472" s="194">
        <f t="shared" si="72"/>
        <v>2969613.9199999981</v>
      </c>
      <c r="BA472" s="194">
        <f t="shared" si="72"/>
        <v>8856397.5900000036</v>
      </c>
      <c r="BB472" s="194">
        <f t="shared" si="72"/>
        <v>101805749.8100003</v>
      </c>
      <c r="BC472" s="194">
        <f t="shared" si="72"/>
        <v>20651309.199999996</v>
      </c>
      <c r="BD472" s="194">
        <f t="shared" si="72"/>
        <v>18335411.609999992</v>
      </c>
      <c r="BE472" s="194">
        <f t="shared" si="72"/>
        <v>40226439.349999994</v>
      </c>
      <c r="BF472" s="194">
        <f t="shared" si="72"/>
        <v>30870614.38000001</v>
      </c>
      <c r="BG472" s="194">
        <f t="shared" si="72"/>
        <v>29689536.780000009</v>
      </c>
      <c r="BH472" s="194">
        <f t="shared" si="72"/>
        <v>25692379.880299985</v>
      </c>
      <c r="BI472" s="194">
        <f t="shared" si="72"/>
        <v>29652965.530000001</v>
      </c>
      <c r="BJ472" s="194">
        <f t="shared" si="72"/>
        <v>12781105.289999992</v>
      </c>
      <c r="BK472" s="194">
        <f t="shared" si="72"/>
        <v>6874616.4200000018</v>
      </c>
      <c r="BL472" s="194">
        <f t="shared" si="72"/>
        <v>18517338.609999999</v>
      </c>
      <c r="BM472" s="194">
        <f t="shared" si="72"/>
        <v>236629216.21000004</v>
      </c>
      <c r="BN472" s="194">
        <f t="shared" si="72"/>
        <v>123621526.46999994</v>
      </c>
      <c r="BO472" s="194">
        <f t="shared" si="72"/>
        <v>21963763.31000001</v>
      </c>
      <c r="BP472" s="194">
        <f t="shared" si="72"/>
        <v>10111132.43999999</v>
      </c>
      <c r="BQ472" s="194">
        <f t="shared" si="72"/>
        <v>13147861.54999999</v>
      </c>
      <c r="BR472" s="194">
        <f t="shared" si="72"/>
        <v>11372652.080000021</v>
      </c>
      <c r="BS472" s="194">
        <f t="shared" si="72"/>
        <v>4711875.8899999931</v>
      </c>
      <c r="BT472" s="194">
        <f t="shared" si="72"/>
        <v>149519174.42999989</v>
      </c>
      <c r="BU472" s="194">
        <f t="shared" si="72"/>
        <v>13351268.430000007</v>
      </c>
      <c r="BV472" s="194">
        <f t="shared" si="72"/>
        <v>20917613.649999976</v>
      </c>
      <c r="BW472" s="194">
        <f t="shared" si="72"/>
        <v>29758971.789999992</v>
      </c>
      <c r="BX472" s="194">
        <f t="shared" si="72"/>
        <v>24756646.709999979</v>
      </c>
      <c r="BY472" s="194">
        <f t="shared" si="72"/>
        <v>130655690.60999998</v>
      </c>
      <c r="BZ472" s="194">
        <f t="shared" si="72"/>
        <v>19014486.230000004</v>
      </c>
      <c r="CA472" s="194">
        <f t="shared" si="72"/>
        <v>17723601.300000001</v>
      </c>
      <c r="CB472" s="194">
        <f t="shared" si="72"/>
        <v>20046791.43</v>
      </c>
      <c r="CC472" s="194">
        <f t="shared" si="72"/>
        <v>3003115703.0508957</v>
      </c>
    </row>
    <row r="473" spans="1:81" s="316" customFormat="1">
      <c r="A473" s="315"/>
      <c r="B473" s="139" t="s">
        <v>63</v>
      </c>
      <c r="C473" s="527" t="s">
        <v>144</v>
      </c>
      <c r="D473" s="528"/>
      <c r="E473" s="528"/>
      <c r="F473" s="529"/>
      <c r="G473" s="318"/>
      <c r="H473" s="194">
        <f t="shared" ref="H473:BS473" si="73">SUM(H472-H184+H396)</f>
        <v>175420681.00999981</v>
      </c>
      <c r="I473" s="194">
        <f t="shared" si="73"/>
        <v>36839985.409999996</v>
      </c>
      <c r="J473" s="194">
        <f t="shared" si="73"/>
        <v>103162073.35000007</v>
      </c>
      <c r="K473" s="194">
        <f t="shared" si="73"/>
        <v>34193983.06000001</v>
      </c>
      <c r="L473" s="194">
        <f t="shared" si="73"/>
        <v>37515351.080000006</v>
      </c>
      <c r="M473" s="194">
        <f t="shared" si="73"/>
        <v>26980580.620000016</v>
      </c>
      <c r="N473" s="194">
        <f t="shared" si="73"/>
        <v>144847552.66999993</v>
      </c>
      <c r="O473" s="194">
        <f t="shared" si="73"/>
        <v>63359244.640000045</v>
      </c>
      <c r="P473" s="194">
        <f t="shared" si="73"/>
        <v>8114745.4000000013</v>
      </c>
      <c r="Q473" s="194">
        <f t="shared" si="73"/>
        <v>93433740.410000116</v>
      </c>
      <c r="R473" s="194">
        <f t="shared" si="73"/>
        <v>5574433.599999994</v>
      </c>
      <c r="S473" s="194">
        <f t="shared" si="73"/>
        <v>27932431.200000003</v>
      </c>
      <c r="T473" s="194">
        <f t="shared" si="73"/>
        <v>72023261.379999995</v>
      </c>
      <c r="U473" s="194">
        <f t="shared" si="73"/>
        <v>69251210.599999934</v>
      </c>
      <c r="V473" s="194">
        <f t="shared" si="73"/>
        <v>9746576.8300000019</v>
      </c>
      <c r="W473" s="194">
        <f t="shared" si="73"/>
        <v>46229121.670000017</v>
      </c>
      <c r="X473" s="194">
        <f t="shared" si="73"/>
        <v>28549679.5</v>
      </c>
      <c r="Y473" s="194">
        <f t="shared" si="73"/>
        <v>24780947.989999995</v>
      </c>
      <c r="Z473" s="194">
        <f t="shared" si="73"/>
        <v>98373408.169999778</v>
      </c>
      <c r="AA473" s="194">
        <f t="shared" si="73"/>
        <v>30139103.549999993</v>
      </c>
      <c r="AB473" s="194">
        <f t="shared" si="73"/>
        <v>19684376.120000027</v>
      </c>
      <c r="AC473" s="194">
        <f t="shared" si="73"/>
        <v>62788651.300000057</v>
      </c>
      <c r="AD473" s="194">
        <f t="shared" si="73"/>
        <v>16812128.049999997</v>
      </c>
      <c r="AE473" s="194">
        <f t="shared" si="73"/>
        <v>13363621.800000016</v>
      </c>
      <c r="AF473" s="194">
        <f t="shared" si="73"/>
        <v>33502469.879999992</v>
      </c>
      <c r="AG473" s="194">
        <f t="shared" si="73"/>
        <v>8459303.5700000003</v>
      </c>
      <c r="AH473" s="194">
        <f t="shared" si="73"/>
        <v>-192834.16999999876</v>
      </c>
      <c r="AI473" s="194">
        <f t="shared" si="73"/>
        <v>388076038.50999987</v>
      </c>
      <c r="AJ473" s="194">
        <f t="shared" si="73"/>
        <v>12739040.499999978</v>
      </c>
      <c r="AK473" s="194">
        <f t="shared" si="73"/>
        <v>10068745.390000008</v>
      </c>
      <c r="AL473" s="194">
        <f t="shared" si="73"/>
        <v>8423203.0400000047</v>
      </c>
      <c r="AM473" s="194">
        <f t="shared" si="73"/>
        <v>6820601.7300000023</v>
      </c>
      <c r="AN473" s="194">
        <f t="shared" si="73"/>
        <v>8706151.5199999996</v>
      </c>
      <c r="AO473" s="194">
        <f t="shared" si="73"/>
        <v>2014286.7400000007</v>
      </c>
      <c r="AP473" s="194">
        <f t="shared" si="73"/>
        <v>8296609.6499999994</v>
      </c>
      <c r="AQ473" s="194">
        <f t="shared" si="73"/>
        <v>26471293.039999999</v>
      </c>
      <c r="AR473" s="194">
        <f t="shared" si="73"/>
        <v>17329138.710000001</v>
      </c>
      <c r="AS473" s="194">
        <f t="shared" si="73"/>
        <v>6422898.3799999999</v>
      </c>
      <c r="AT473" s="194">
        <f t="shared" si="73"/>
        <v>7942838.4099999955</v>
      </c>
      <c r="AU473" s="194">
        <f t="shared" si="73"/>
        <v>41807098.370000035</v>
      </c>
      <c r="AV473" s="194">
        <f t="shared" si="73"/>
        <v>1736514.2700000056</v>
      </c>
      <c r="AW473" s="194">
        <f t="shared" si="73"/>
        <v>13442680.500000004</v>
      </c>
      <c r="AX473" s="194">
        <f t="shared" si="73"/>
        <v>15373836.520000011</v>
      </c>
      <c r="AY473" s="194">
        <f t="shared" si="73"/>
        <v>6459292.6900000004</v>
      </c>
      <c r="AZ473" s="194">
        <f t="shared" si="73"/>
        <v>2869108.8099999982</v>
      </c>
      <c r="BA473" s="194">
        <f t="shared" si="73"/>
        <v>7484119.6100000031</v>
      </c>
      <c r="BB473" s="194">
        <f t="shared" si="73"/>
        <v>129986588.41000029</v>
      </c>
      <c r="BC473" s="194">
        <f t="shared" si="73"/>
        <v>23305567.389999997</v>
      </c>
      <c r="BD473" s="194">
        <f t="shared" si="73"/>
        <v>18363811.129999992</v>
      </c>
      <c r="BE473" s="194">
        <f t="shared" si="73"/>
        <v>39076847.199999996</v>
      </c>
      <c r="BF473" s="194">
        <f t="shared" si="73"/>
        <v>28831905.13000001</v>
      </c>
      <c r="BG473" s="194">
        <f t="shared" si="73"/>
        <v>27617128.520000007</v>
      </c>
      <c r="BH473" s="194">
        <f t="shared" si="73"/>
        <v>33769434.039899983</v>
      </c>
      <c r="BI473" s="194">
        <f t="shared" si="73"/>
        <v>31161678.509999998</v>
      </c>
      <c r="BJ473" s="194">
        <f t="shared" si="73"/>
        <v>13098705.119999992</v>
      </c>
      <c r="BK473" s="194">
        <f t="shared" si="73"/>
        <v>6875968.7800000012</v>
      </c>
      <c r="BL473" s="194">
        <f t="shared" si="73"/>
        <v>18584974.48</v>
      </c>
      <c r="BM473" s="194">
        <f t="shared" si="73"/>
        <v>243302312.49000004</v>
      </c>
      <c r="BN473" s="194">
        <f t="shared" si="73"/>
        <v>137397807.53999993</v>
      </c>
      <c r="BO473" s="194">
        <f t="shared" si="73"/>
        <v>21584485.860000011</v>
      </c>
      <c r="BP473" s="194">
        <f t="shared" si="73"/>
        <v>9534017.7999999896</v>
      </c>
      <c r="BQ473" s="194">
        <f t="shared" si="73"/>
        <v>13554055.179999989</v>
      </c>
      <c r="BR473" s="194">
        <f t="shared" si="73"/>
        <v>11954057.92000002</v>
      </c>
      <c r="BS473" s="194">
        <f t="shared" si="73"/>
        <v>6004340.2099999925</v>
      </c>
      <c r="BT473" s="194">
        <f t="shared" ref="BT473:CC473" si="74">SUM(BT472-BT184+BT396)</f>
        <v>122209517.27999988</v>
      </c>
      <c r="BU473" s="194">
        <f t="shared" si="74"/>
        <v>13789112.730000008</v>
      </c>
      <c r="BV473" s="194">
        <f t="shared" si="74"/>
        <v>22234035.459999975</v>
      </c>
      <c r="BW473" s="194">
        <f t="shared" si="74"/>
        <v>31532814.149999991</v>
      </c>
      <c r="BX473" s="194">
        <f t="shared" si="74"/>
        <v>24155481.389999978</v>
      </c>
      <c r="BY473" s="194">
        <f t="shared" si="74"/>
        <v>121724798.95999998</v>
      </c>
      <c r="BZ473" s="194">
        <f t="shared" si="74"/>
        <v>19813783.550000004</v>
      </c>
      <c r="CA473" s="194">
        <f t="shared" si="74"/>
        <v>18572186.870000001</v>
      </c>
      <c r="CB473" s="194">
        <f t="shared" si="74"/>
        <v>21353235.34</v>
      </c>
      <c r="CC473" s="194">
        <f t="shared" si="74"/>
        <v>3092757976.5198956</v>
      </c>
    </row>
    <row r="474" spans="1:81" s="109" customFormat="1">
      <c r="A474" s="141"/>
      <c r="B474" s="513" t="s">
        <v>1141</v>
      </c>
      <c r="C474" s="514"/>
      <c r="D474" s="514"/>
      <c r="E474" s="514"/>
      <c r="F474" s="514"/>
      <c r="G474" s="515"/>
      <c r="H474" s="171"/>
      <c r="I474" s="171"/>
      <c r="J474" s="171"/>
      <c r="K474" s="171"/>
      <c r="L474" s="171"/>
      <c r="M474" s="171"/>
      <c r="N474" s="171"/>
      <c r="O474" s="171"/>
      <c r="P474" s="171"/>
      <c r="Q474" s="171"/>
      <c r="R474" s="171"/>
      <c r="S474" s="171"/>
      <c r="T474" s="171"/>
      <c r="U474" s="171"/>
      <c r="V474" s="171"/>
      <c r="W474" s="171"/>
      <c r="X474" s="171"/>
      <c r="Y474" s="171"/>
      <c r="Z474" s="171"/>
      <c r="AA474" s="171"/>
      <c r="AB474" s="171"/>
      <c r="AC474" s="171"/>
      <c r="AD474" s="171"/>
      <c r="AE474" s="171"/>
      <c r="AF474" s="171"/>
      <c r="AG474" s="171"/>
      <c r="AH474" s="171"/>
      <c r="AI474" s="171"/>
      <c r="AJ474" s="171"/>
      <c r="AK474" s="171"/>
      <c r="AL474" s="171"/>
      <c r="AM474" s="171"/>
      <c r="AN474" s="171"/>
      <c r="AO474" s="171"/>
      <c r="AP474" s="171"/>
      <c r="AQ474" s="171"/>
      <c r="AR474" s="171"/>
      <c r="AS474" s="171"/>
      <c r="AT474" s="171"/>
      <c r="AU474" s="171"/>
      <c r="AV474" s="171"/>
      <c r="AW474" s="171"/>
      <c r="AX474" s="171"/>
      <c r="AY474" s="171"/>
      <c r="AZ474" s="171"/>
      <c r="BA474" s="171"/>
      <c r="BB474" s="171"/>
      <c r="BC474" s="171"/>
      <c r="BD474" s="171"/>
      <c r="BE474" s="171"/>
      <c r="BF474" s="171"/>
      <c r="BG474" s="171"/>
      <c r="BH474" s="171"/>
      <c r="BI474" s="171"/>
      <c r="BJ474" s="171"/>
      <c r="BK474" s="171"/>
      <c r="BL474" s="171"/>
      <c r="BM474" s="171"/>
      <c r="BN474" s="171"/>
      <c r="BO474" s="171"/>
      <c r="BP474" s="171"/>
      <c r="BQ474" s="171"/>
      <c r="BR474" s="171"/>
      <c r="BS474" s="171"/>
      <c r="BT474" s="171"/>
      <c r="BU474" s="171"/>
      <c r="BV474" s="171"/>
      <c r="BW474" s="171"/>
      <c r="BX474" s="171"/>
      <c r="BY474" s="171"/>
      <c r="BZ474" s="171"/>
      <c r="CA474" s="171"/>
      <c r="CB474" s="171"/>
      <c r="CC474" s="203"/>
    </row>
    <row r="475" spans="1:81" s="109" customFormat="1">
      <c r="A475" s="141"/>
      <c r="B475" s="319" t="s">
        <v>64</v>
      </c>
      <c r="C475" s="516" t="s">
        <v>65</v>
      </c>
      <c r="D475" s="517"/>
      <c r="E475" s="517"/>
      <c r="F475" s="517"/>
      <c r="G475" s="518"/>
      <c r="H475" s="171"/>
      <c r="I475" s="171"/>
      <c r="J475" s="171"/>
      <c r="K475" s="171"/>
      <c r="L475" s="171"/>
      <c r="M475" s="171"/>
      <c r="N475" s="171"/>
      <c r="O475" s="171"/>
      <c r="P475" s="171"/>
      <c r="Q475" s="171"/>
      <c r="R475" s="171"/>
      <c r="S475" s="171"/>
      <c r="T475" s="171"/>
      <c r="U475" s="171"/>
      <c r="V475" s="171"/>
      <c r="W475" s="171"/>
      <c r="X475" s="171"/>
      <c r="Y475" s="171"/>
      <c r="Z475" s="171"/>
      <c r="AA475" s="171"/>
      <c r="AB475" s="171"/>
      <c r="AC475" s="171"/>
      <c r="AD475" s="171"/>
      <c r="AE475" s="171"/>
      <c r="AF475" s="171"/>
      <c r="AG475" s="171"/>
      <c r="AH475" s="171"/>
      <c r="AI475" s="171"/>
      <c r="AJ475" s="171"/>
      <c r="AK475" s="171"/>
      <c r="AL475" s="171"/>
      <c r="AM475" s="171"/>
      <c r="AN475" s="171"/>
      <c r="AO475" s="171"/>
      <c r="AP475" s="171"/>
      <c r="AQ475" s="171"/>
      <c r="AR475" s="171"/>
      <c r="AS475" s="171"/>
      <c r="AT475" s="171"/>
      <c r="AU475" s="171"/>
      <c r="AV475" s="171"/>
      <c r="AW475" s="171"/>
      <c r="AX475" s="171"/>
      <c r="AY475" s="171"/>
      <c r="AZ475" s="171"/>
      <c r="BA475" s="171"/>
      <c r="BB475" s="171"/>
      <c r="BC475" s="171"/>
      <c r="BD475" s="171"/>
      <c r="BE475" s="171"/>
      <c r="BF475" s="171"/>
      <c r="BG475" s="171"/>
      <c r="BH475" s="171"/>
      <c r="BI475" s="171"/>
      <c r="BJ475" s="171"/>
      <c r="BK475" s="171"/>
      <c r="BL475" s="171"/>
      <c r="BM475" s="171"/>
      <c r="BN475" s="171"/>
      <c r="BO475" s="171"/>
      <c r="BP475" s="171"/>
      <c r="BQ475" s="171"/>
      <c r="BR475" s="171"/>
      <c r="BS475" s="171"/>
      <c r="BT475" s="171"/>
      <c r="BU475" s="171"/>
      <c r="BV475" s="171"/>
      <c r="BW475" s="171"/>
      <c r="BX475" s="171"/>
      <c r="BY475" s="171"/>
      <c r="BZ475" s="171"/>
      <c r="CA475" s="171"/>
      <c r="CB475" s="171"/>
      <c r="CC475" s="203"/>
    </row>
    <row r="476" spans="1:81" s="109" customFormat="1">
      <c r="A476" s="141"/>
      <c r="B476" s="319"/>
      <c r="C476" s="516" t="s">
        <v>66</v>
      </c>
      <c r="D476" s="517"/>
      <c r="E476" s="517"/>
      <c r="F476" s="517"/>
      <c r="G476" s="518"/>
      <c r="H476" s="171"/>
      <c r="I476" s="171"/>
      <c r="J476" s="171"/>
      <c r="K476" s="171"/>
      <c r="L476" s="171"/>
      <c r="M476" s="171"/>
      <c r="N476" s="171"/>
      <c r="O476" s="171"/>
      <c r="P476" s="171"/>
      <c r="Q476" s="171"/>
      <c r="R476" s="171"/>
      <c r="S476" s="171"/>
      <c r="T476" s="171"/>
      <c r="U476" s="171"/>
      <c r="V476" s="171"/>
      <c r="W476" s="171"/>
      <c r="X476" s="171"/>
      <c r="Y476" s="171"/>
      <c r="Z476" s="171"/>
      <c r="AA476" s="171"/>
      <c r="AB476" s="171"/>
      <c r="AC476" s="171"/>
      <c r="AD476" s="171"/>
      <c r="AE476" s="171"/>
      <c r="AF476" s="171"/>
      <c r="AG476" s="171"/>
      <c r="AH476" s="171"/>
      <c r="AI476" s="171"/>
      <c r="AJ476" s="171"/>
      <c r="AK476" s="171"/>
      <c r="AL476" s="171"/>
      <c r="AM476" s="171"/>
      <c r="AN476" s="171"/>
      <c r="AO476" s="171"/>
      <c r="AP476" s="171"/>
      <c r="AQ476" s="171"/>
      <c r="AR476" s="171"/>
      <c r="AS476" s="171"/>
      <c r="AT476" s="171"/>
      <c r="AU476" s="171"/>
      <c r="AV476" s="171"/>
      <c r="AW476" s="171"/>
      <c r="AX476" s="171"/>
      <c r="AY476" s="171"/>
      <c r="AZ476" s="171"/>
      <c r="BA476" s="171"/>
      <c r="BB476" s="171"/>
      <c r="BC476" s="171"/>
      <c r="BD476" s="171"/>
      <c r="BE476" s="171"/>
      <c r="BF476" s="171"/>
      <c r="BG476" s="171"/>
      <c r="BH476" s="171"/>
      <c r="BI476" s="171"/>
      <c r="BJ476" s="171"/>
      <c r="BK476" s="171"/>
      <c r="BL476" s="171"/>
      <c r="BM476" s="171"/>
      <c r="BN476" s="171"/>
      <c r="BO476" s="171"/>
      <c r="BP476" s="171"/>
      <c r="BQ476" s="171"/>
      <c r="BR476" s="171"/>
      <c r="BS476" s="171"/>
      <c r="BT476" s="171"/>
      <c r="BU476" s="171"/>
      <c r="BV476" s="171"/>
      <c r="BW476" s="171"/>
      <c r="BX476" s="171"/>
      <c r="BY476" s="171"/>
      <c r="BZ476" s="171"/>
      <c r="CA476" s="171"/>
      <c r="CB476" s="171"/>
      <c r="CC476" s="203"/>
    </row>
    <row r="477" spans="1:81" s="109" customFormat="1">
      <c r="A477" s="141"/>
      <c r="B477" s="319"/>
      <c r="C477" s="516" t="s">
        <v>67</v>
      </c>
      <c r="D477" s="517"/>
      <c r="E477" s="517"/>
      <c r="F477" s="517"/>
      <c r="G477" s="518"/>
      <c r="H477" s="171"/>
      <c r="I477" s="171"/>
      <c r="J477" s="171"/>
      <c r="K477" s="171"/>
      <c r="L477" s="171"/>
      <c r="M477" s="171"/>
      <c r="N477" s="171"/>
      <c r="O477" s="171"/>
      <c r="P477" s="171"/>
      <c r="Q477" s="171"/>
      <c r="R477" s="171"/>
      <c r="S477" s="171"/>
      <c r="T477" s="171"/>
      <c r="U477" s="171"/>
      <c r="V477" s="171"/>
      <c r="W477" s="171"/>
      <c r="X477" s="171"/>
      <c r="Y477" s="171"/>
      <c r="Z477" s="171"/>
      <c r="AA477" s="171"/>
      <c r="AB477" s="171"/>
      <c r="AC477" s="171"/>
      <c r="AD477" s="171"/>
      <c r="AE477" s="171"/>
      <c r="AF477" s="171"/>
      <c r="AG477" s="171"/>
      <c r="AH477" s="171"/>
      <c r="AI477" s="171"/>
      <c r="AJ477" s="171"/>
      <c r="AK477" s="171"/>
      <c r="AL477" s="171"/>
      <c r="AM477" s="171"/>
      <c r="AN477" s="171"/>
      <c r="AO477" s="171"/>
      <c r="AP477" s="171"/>
      <c r="AQ477" s="171"/>
      <c r="AR477" s="171"/>
      <c r="AS477" s="171"/>
      <c r="AT477" s="171"/>
      <c r="AU477" s="171"/>
      <c r="AV477" s="171"/>
      <c r="AW477" s="171"/>
      <c r="AX477" s="171"/>
      <c r="AY477" s="171"/>
      <c r="AZ477" s="171"/>
      <c r="BA477" s="171"/>
      <c r="BB477" s="171"/>
      <c r="BC477" s="171"/>
      <c r="BD477" s="171"/>
      <c r="BE477" s="171"/>
      <c r="BF477" s="171"/>
      <c r="BG477" s="171"/>
      <c r="BH477" s="171"/>
      <c r="BI477" s="171"/>
      <c r="BJ477" s="171"/>
      <c r="BK477" s="171"/>
      <c r="BL477" s="171"/>
      <c r="BM477" s="171"/>
      <c r="BN477" s="171"/>
      <c r="BO477" s="171"/>
      <c r="BP477" s="171"/>
      <c r="BQ477" s="171"/>
      <c r="BR477" s="171"/>
      <c r="BS477" s="171"/>
      <c r="BT477" s="171"/>
      <c r="BU477" s="171"/>
      <c r="BV477" s="171"/>
      <c r="BW477" s="171"/>
      <c r="BX477" s="171"/>
      <c r="BY477" s="171"/>
      <c r="BZ477" s="171"/>
      <c r="CA477" s="171"/>
      <c r="CB477" s="171"/>
      <c r="CC477" s="203"/>
    </row>
    <row r="478" spans="1:81" s="278" customFormat="1">
      <c r="A478" s="320"/>
      <c r="B478" s="319" t="s">
        <v>68</v>
      </c>
      <c r="C478" s="519" t="s">
        <v>1142</v>
      </c>
      <c r="D478" s="321"/>
      <c r="E478" s="321"/>
      <c r="F478" s="322" t="s">
        <v>1143</v>
      </c>
      <c r="G478" s="323" t="s">
        <v>1144</v>
      </c>
      <c r="H478" s="192">
        <v>0</v>
      </c>
      <c r="I478" s="192">
        <v>0</v>
      </c>
      <c r="J478" s="192">
        <v>0</v>
      </c>
      <c r="K478" s="192">
        <v>0</v>
      </c>
      <c r="L478" s="192">
        <v>0</v>
      </c>
      <c r="M478" s="192">
        <v>158894.35</v>
      </c>
      <c r="N478" s="192">
        <v>0</v>
      </c>
      <c r="O478" s="192">
        <v>57465</v>
      </c>
      <c r="P478" s="192">
        <v>0</v>
      </c>
      <c r="Q478" s="192">
        <v>0</v>
      </c>
      <c r="R478" s="192">
        <v>0</v>
      </c>
      <c r="S478" s="192">
        <v>0</v>
      </c>
      <c r="T478" s="192">
        <v>0</v>
      </c>
      <c r="U478" s="192">
        <v>0</v>
      </c>
      <c r="V478" s="192">
        <v>0</v>
      </c>
      <c r="W478" s="192">
        <v>0</v>
      </c>
      <c r="X478" s="192">
        <v>0</v>
      </c>
      <c r="Y478" s="192">
        <v>0</v>
      </c>
      <c r="Z478" s="192">
        <v>0</v>
      </c>
      <c r="AA478" s="192">
        <v>0</v>
      </c>
      <c r="AB478" s="192">
        <v>4542.5</v>
      </c>
      <c r="AC478" s="192">
        <v>9970</v>
      </c>
      <c r="AD478" s="192">
        <v>2293</v>
      </c>
      <c r="AE478" s="192">
        <v>10885</v>
      </c>
      <c r="AF478" s="192">
        <v>12158.5</v>
      </c>
      <c r="AG478" s="192">
        <v>51666</v>
      </c>
      <c r="AH478" s="192">
        <v>127317.65</v>
      </c>
      <c r="AI478" s="192">
        <v>456012.55</v>
      </c>
      <c r="AJ478" s="192">
        <v>0</v>
      </c>
      <c r="AK478" s="192">
        <v>29670.240000000002</v>
      </c>
      <c r="AL478" s="192">
        <v>0</v>
      </c>
      <c r="AM478" s="192">
        <v>0</v>
      </c>
      <c r="AN478" s="192">
        <v>395.54</v>
      </c>
      <c r="AO478" s="192">
        <v>0</v>
      </c>
      <c r="AP478" s="192">
        <v>0</v>
      </c>
      <c r="AQ478" s="192">
        <v>4470</v>
      </c>
      <c r="AR478" s="192">
        <v>0</v>
      </c>
      <c r="AS478" s="192">
        <v>0</v>
      </c>
      <c r="AT478" s="192">
        <v>0</v>
      </c>
      <c r="AU478" s="192">
        <v>0</v>
      </c>
      <c r="AV478" s="192">
        <v>0</v>
      </c>
      <c r="AW478" s="192">
        <v>0</v>
      </c>
      <c r="AX478" s="192">
        <v>3100</v>
      </c>
      <c r="AY478" s="192">
        <v>0</v>
      </c>
      <c r="AZ478" s="192">
        <v>0</v>
      </c>
      <c r="BA478" s="192">
        <v>0</v>
      </c>
      <c r="BB478" s="192">
        <v>0</v>
      </c>
      <c r="BC478" s="192">
        <v>101200</v>
      </c>
      <c r="BD478" s="192">
        <v>0</v>
      </c>
      <c r="BE478" s="192">
        <v>0</v>
      </c>
      <c r="BF478" s="192">
        <v>0</v>
      </c>
      <c r="BG478" s="192">
        <v>0</v>
      </c>
      <c r="BH478" s="192">
        <v>0</v>
      </c>
      <c r="BI478" s="192">
        <v>0</v>
      </c>
      <c r="BJ478" s="192">
        <v>0</v>
      </c>
      <c r="BK478" s="192">
        <v>0</v>
      </c>
      <c r="BL478" s="192">
        <v>0</v>
      </c>
      <c r="BM478" s="192">
        <v>211909.25</v>
      </c>
      <c r="BN478" s="192">
        <v>0</v>
      </c>
      <c r="BO478" s="192">
        <v>0</v>
      </c>
      <c r="BP478" s="192">
        <v>0</v>
      </c>
      <c r="BQ478" s="192">
        <v>0</v>
      </c>
      <c r="BR478" s="192">
        <v>59788</v>
      </c>
      <c r="BS478" s="192">
        <v>0</v>
      </c>
      <c r="BT478" s="192">
        <v>39902</v>
      </c>
      <c r="BU478" s="192">
        <v>2160</v>
      </c>
      <c r="BV478" s="192">
        <v>0</v>
      </c>
      <c r="BW478" s="192">
        <v>2877</v>
      </c>
      <c r="BX478" s="192">
        <v>995</v>
      </c>
      <c r="BY478" s="192">
        <v>0</v>
      </c>
      <c r="BZ478" s="192">
        <v>0</v>
      </c>
      <c r="CA478" s="192">
        <v>3000</v>
      </c>
      <c r="CB478" s="192">
        <v>0</v>
      </c>
      <c r="CC478" s="201">
        <f>SUM(H478:CB478)</f>
        <v>1350671.58</v>
      </c>
    </row>
    <row r="479" spans="1:81" s="278" customFormat="1">
      <c r="A479" s="320"/>
      <c r="B479" s="319"/>
      <c r="C479" s="520"/>
      <c r="D479" s="321"/>
      <c r="E479" s="321"/>
      <c r="F479" s="322" t="s">
        <v>1145</v>
      </c>
      <c r="G479" s="323" t="s">
        <v>1146</v>
      </c>
      <c r="H479" s="192">
        <v>0</v>
      </c>
      <c r="I479" s="192">
        <v>0</v>
      </c>
      <c r="J479" s="192">
        <v>0</v>
      </c>
      <c r="K479" s="192">
        <v>0</v>
      </c>
      <c r="L479" s="192">
        <v>0</v>
      </c>
      <c r="M479" s="192">
        <v>0</v>
      </c>
      <c r="N479" s="192">
        <v>0</v>
      </c>
      <c r="O479" s="192">
        <v>0</v>
      </c>
      <c r="P479" s="192">
        <v>0</v>
      </c>
      <c r="Q479" s="192">
        <v>0</v>
      </c>
      <c r="R479" s="192">
        <v>0</v>
      </c>
      <c r="S479" s="192">
        <v>0</v>
      </c>
      <c r="T479" s="192">
        <v>0</v>
      </c>
      <c r="U479" s="192">
        <v>0</v>
      </c>
      <c r="V479" s="192">
        <v>0</v>
      </c>
      <c r="W479" s="192">
        <v>0</v>
      </c>
      <c r="X479" s="192">
        <v>0</v>
      </c>
      <c r="Y479" s="192">
        <v>0</v>
      </c>
      <c r="Z479" s="192">
        <v>0</v>
      </c>
      <c r="AA479" s="192">
        <v>0</v>
      </c>
      <c r="AB479" s="192">
        <v>0</v>
      </c>
      <c r="AC479" s="192">
        <v>0</v>
      </c>
      <c r="AD479" s="192">
        <v>0</v>
      </c>
      <c r="AE479" s="192">
        <v>0</v>
      </c>
      <c r="AF479" s="192">
        <v>0</v>
      </c>
      <c r="AG479" s="192">
        <v>0</v>
      </c>
      <c r="AH479" s="192">
        <v>0</v>
      </c>
      <c r="AI479" s="192">
        <v>0</v>
      </c>
      <c r="AJ479" s="192">
        <v>0</v>
      </c>
      <c r="AK479" s="192">
        <v>0</v>
      </c>
      <c r="AL479" s="192">
        <v>0</v>
      </c>
      <c r="AM479" s="192">
        <v>0</v>
      </c>
      <c r="AN479" s="192">
        <v>0</v>
      </c>
      <c r="AO479" s="192">
        <v>0</v>
      </c>
      <c r="AP479" s="192">
        <v>0</v>
      </c>
      <c r="AQ479" s="192">
        <v>0</v>
      </c>
      <c r="AR479" s="192">
        <v>0</v>
      </c>
      <c r="AS479" s="192">
        <v>0</v>
      </c>
      <c r="AT479" s="192">
        <v>0</v>
      </c>
      <c r="AU479" s="192">
        <v>0</v>
      </c>
      <c r="AV479" s="192">
        <v>0</v>
      </c>
      <c r="AW479" s="192">
        <v>0</v>
      </c>
      <c r="AX479" s="192">
        <v>0</v>
      </c>
      <c r="AY479" s="192">
        <v>0</v>
      </c>
      <c r="AZ479" s="192">
        <v>0</v>
      </c>
      <c r="BA479" s="192">
        <v>0</v>
      </c>
      <c r="BB479" s="192">
        <v>0</v>
      </c>
      <c r="BC479" s="192">
        <v>0</v>
      </c>
      <c r="BD479" s="192">
        <v>0</v>
      </c>
      <c r="BE479" s="192">
        <v>0</v>
      </c>
      <c r="BF479" s="192">
        <v>0</v>
      </c>
      <c r="BG479" s="192">
        <v>0</v>
      </c>
      <c r="BH479" s="192">
        <v>0</v>
      </c>
      <c r="BI479" s="192">
        <v>0</v>
      </c>
      <c r="BJ479" s="192">
        <v>0</v>
      </c>
      <c r="BK479" s="192">
        <v>0</v>
      </c>
      <c r="BL479" s="192">
        <v>0</v>
      </c>
      <c r="BM479" s="192">
        <v>0</v>
      </c>
      <c r="BN479" s="192">
        <v>0</v>
      </c>
      <c r="BO479" s="192">
        <v>0</v>
      </c>
      <c r="BP479" s="192">
        <v>0</v>
      </c>
      <c r="BQ479" s="192">
        <v>0</v>
      </c>
      <c r="BR479" s="192">
        <v>0</v>
      </c>
      <c r="BS479" s="192">
        <v>0</v>
      </c>
      <c r="BT479" s="192">
        <v>0</v>
      </c>
      <c r="BU479" s="192">
        <v>0</v>
      </c>
      <c r="BV479" s="192">
        <v>0</v>
      </c>
      <c r="BW479" s="192">
        <v>0</v>
      </c>
      <c r="BX479" s="192">
        <v>0</v>
      </c>
      <c r="BY479" s="192">
        <v>0</v>
      </c>
      <c r="BZ479" s="192">
        <v>0</v>
      </c>
      <c r="CA479" s="192">
        <v>0</v>
      </c>
      <c r="CB479" s="192">
        <v>0</v>
      </c>
      <c r="CC479" s="201">
        <f t="shared" ref="CC479:CC574" si="75">SUM(H479:CB479)</f>
        <v>0</v>
      </c>
    </row>
    <row r="480" spans="1:81" s="278" customFormat="1">
      <c r="A480" s="320"/>
      <c r="B480" s="319"/>
      <c r="C480" s="321"/>
      <c r="D480" s="321"/>
      <c r="E480" s="321"/>
      <c r="F480" s="322" t="s">
        <v>1147</v>
      </c>
      <c r="G480" s="323" t="s">
        <v>1148</v>
      </c>
      <c r="H480" s="192">
        <v>0</v>
      </c>
      <c r="I480" s="192">
        <v>0</v>
      </c>
      <c r="J480" s="192">
        <v>0</v>
      </c>
      <c r="K480" s="192">
        <v>0</v>
      </c>
      <c r="L480" s="192">
        <v>0</v>
      </c>
      <c r="M480" s="192">
        <v>0</v>
      </c>
      <c r="N480" s="192">
        <v>0</v>
      </c>
      <c r="O480" s="192">
        <v>0</v>
      </c>
      <c r="P480" s="192">
        <v>0</v>
      </c>
      <c r="Q480" s="192">
        <v>0</v>
      </c>
      <c r="R480" s="192">
        <v>0</v>
      </c>
      <c r="S480" s="192">
        <v>0</v>
      </c>
      <c r="T480" s="192">
        <v>0</v>
      </c>
      <c r="U480" s="192">
        <v>0</v>
      </c>
      <c r="V480" s="192">
        <v>0</v>
      </c>
      <c r="W480" s="192">
        <v>0</v>
      </c>
      <c r="X480" s="192">
        <v>0</v>
      </c>
      <c r="Y480" s="192">
        <v>0</v>
      </c>
      <c r="Z480" s="192">
        <v>0</v>
      </c>
      <c r="AA480" s="192">
        <v>0</v>
      </c>
      <c r="AB480" s="192">
        <v>0</v>
      </c>
      <c r="AC480" s="192">
        <v>0</v>
      </c>
      <c r="AD480" s="192">
        <v>0</v>
      </c>
      <c r="AE480" s="192">
        <v>0</v>
      </c>
      <c r="AF480" s="192">
        <v>0</v>
      </c>
      <c r="AG480" s="192">
        <v>0</v>
      </c>
      <c r="AH480" s="192">
        <v>0</v>
      </c>
      <c r="AI480" s="192">
        <v>0</v>
      </c>
      <c r="AJ480" s="192">
        <v>0</v>
      </c>
      <c r="AK480" s="192">
        <v>0</v>
      </c>
      <c r="AL480" s="192">
        <v>0</v>
      </c>
      <c r="AM480" s="192">
        <v>0</v>
      </c>
      <c r="AN480" s="192">
        <v>0</v>
      </c>
      <c r="AO480" s="192">
        <v>0</v>
      </c>
      <c r="AP480" s="192">
        <v>0</v>
      </c>
      <c r="AQ480" s="192">
        <v>0</v>
      </c>
      <c r="AR480" s="192">
        <v>0</v>
      </c>
      <c r="AS480" s="192">
        <v>0</v>
      </c>
      <c r="AT480" s="192">
        <v>0</v>
      </c>
      <c r="AU480" s="192">
        <v>0</v>
      </c>
      <c r="AV480" s="192">
        <v>0</v>
      </c>
      <c r="AW480" s="192">
        <v>0</v>
      </c>
      <c r="AX480" s="192">
        <v>0</v>
      </c>
      <c r="AY480" s="192">
        <v>0</v>
      </c>
      <c r="AZ480" s="192">
        <v>0</v>
      </c>
      <c r="BA480" s="192">
        <v>0</v>
      </c>
      <c r="BB480" s="192">
        <v>0</v>
      </c>
      <c r="BC480" s="192">
        <v>0</v>
      </c>
      <c r="BD480" s="192">
        <v>0</v>
      </c>
      <c r="BE480" s="192">
        <v>0</v>
      </c>
      <c r="BF480" s="192">
        <v>0</v>
      </c>
      <c r="BG480" s="192">
        <v>0</v>
      </c>
      <c r="BH480" s="192">
        <v>0</v>
      </c>
      <c r="BI480" s="192">
        <v>0</v>
      </c>
      <c r="BJ480" s="192">
        <v>0</v>
      </c>
      <c r="BK480" s="192">
        <v>0</v>
      </c>
      <c r="BL480" s="192">
        <v>0</v>
      </c>
      <c r="BM480" s="192">
        <v>0</v>
      </c>
      <c r="BN480" s="192">
        <v>0</v>
      </c>
      <c r="BO480" s="192">
        <v>0</v>
      </c>
      <c r="BP480" s="192">
        <v>0</v>
      </c>
      <c r="BQ480" s="192">
        <v>0</v>
      </c>
      <c r="BR480" s="192">
        <v>0</v>
      </c>
      <c r="BS480" s="192">
        <v>0</v>
      </c>
      <c r="BT480" s="192">
        <v>0</v>
      </c>
      <c r="BU480" s="192">
        <v>0</v>
      </c>
      <c r="BV480" s="192">
        <v>0</v>
      </c>
      <c r="BW480" s="192">
        <v>0</v>
      </c>
      <c r="BX480" s="192">
        <v>0</v>
      </c>
      <c r="BY480" s="192">
        <v>0</v>
      </c>
      <c r="BZ480" s="192">
        <v>0</v>
      </c>
      <c r="CA480" s="192">
        <v>0</v>
      </c>
      <c r="CB480" s="192">
        <v>0</v>
      </c>
      <c r="CC480" s="201">
        <f t="shared" si="75"/>
        <v>0</v>
      </c>
    </row>
    <row r="481" spans="1:81" s="278" customFormat="1">
      <c r="A481" s="320"/>
      <c r="B481" s="319"/>
      <c r="C481" s="321"/>
      <c r="D481" s="321"/>
      <c r="E481" s="321"/>
      <c r="F481" s="322" t="s">
        <v>1149</v>
      </c>
      <c r="G481" s="323" t="s">
        <v>1150</v>
      </c>
      <c r="H481" s="192">
        <v>0</v>
      </c>
      <c r="I481" s="192">
        <v>0</v>
      </c>
      <c r="J481" s="192">
        <v>0</v>
      </c>
      <c r="K481" s="192">
        <v>0</v>
      </c>
      <c r="L481" s="192">
        <v>0</v>
      </c>
      <c r="M481" s="192">
        <v>0</v>
      </c>
      <c r="N481" s="192">
        <v>0</v>
      </c>
      <c r="O481" s="192">
        <v>0</v>
      </c>
      <c r="P481" s="192">
        <v>0</v>
      </c>
      <c r="Q481" s="192">
        <v>0</v>
      </c>
      <c r="R481" s="192">
        <v>0</v>
      </c>
      <c r="S481" s="192">
        <v>0</v>
      </c>
      <c r="T481" s="192">
        <v>0</v>
      </c>
      <c r="U481" s="192">
        <v>0</v>
      </c>
      <c r="V481" s="192">
        <v>0</v>
      </c>
      <c r="W481" s="192">
        <v>0</v>
      </c>
      <c r="X481" s="192">
        <v>0</v>
      </c>
      <c r="Y481" s="192">
        <v>0</v>
      </c>
      <c r="Z481" s="192">
        <v>0</v>
      </c>
      <c r="AA481" s="192">
        <v>0</v>
      </c>
      <c r="AB481" s="192">
        <v>0</v>
      </c>
      <c r="AC481" s="192">
        <v>0</v>
      </c>
      <c r="AD481" s="192">
        <v>0</v>
      </c>
      <c r="AE481" s="192">
        <v>0</v>
      </c>
      <c r="AF481" s="192">
        <v>0</v>
      </c>
      <c r="AG481" s="192">
        <v>0</v>
      </c>
      <c r="AH481" s="192">
        <v>0</v>
      </c>
      <c r="AI481" s="192">
        <v>0</v>
      </c>
      <c r="AJ481" s="192">
        <v>0</v>
      </c>
      <c r="AK481" s="192">
        <v>0</v>
      </c>
      <c r="AL481" s="192">
        <v>0</v>
      </c>
      <c r="AM481" s="192">
        <v>0</v>
      </c>
      <c r="AN481" s="192">
        <v>0</v>
      </c>
      <c r="AO481" s="192">
        <v>0</v>
      </c>
      <c r="AP481" s="192">
        <v>0</v>
      </c>
      <c r="AQ481" s="192">
        <v>0</v>
      </c>
      <c r="AR481" s="192">
        <v>0</v>
      </c>
      <c r="AS481" s="192">
        <v>0</v>
      </c>
      <c r="AT481" s="192">
        <v>0</v>
      </c>
      <c r="AU481" s="192">
        <v>0</v>
      </c>
      <c r="AV481" s="192">
        <v>0</v>
      </c>
      <c r="AW481" s="192">
        <v>0</v>
      </c>
      <c r="AX481" s="192">
        <v>0</v>
      </c>
      <c r="AY481" s="192">
        <v>0</v>
      </c>
      <c r="AZ481" s="192">
        <v>0</v>
      </c>
      <c r="BA481" s="192">
        <v>0</v>
      </c>
      <c r="BB481" s="192">
        <v>0</v>
      </c>
      <c r="BC481" s="192">
        <v>0</v>
      </c>
      <c r="BD481" s="192">
        <v>0</v>
      </c>
      <c r="BE481" s="192">
        <v>0</v>
      </c>
      <c r="BF481" s="192">
        <v>0</v>
      </c>
      <c r="BG481" s="192">
        <v>0</v>
      </c>
      <c r="BH481" s="192">
        <v>0</v>
      </c>
      <c r="BI481" s="192">
        <v>0</v>
      </c>
      <c r="BJ481" s="192">
        <v>0</v>
      </c>
      <c r="BK481" s="192">
        <v>0</v>
      </c>
      <c r="BL481" s="192">
        <v>0</v>
      </c>
      <c r="BM481" s="192">
        <v>0</v>
      </c>
      <c r="BN481" s="192">
        <v>0</v>
      </c>
      <c r="BO481" s="192">
        <v>0</v>
      </c>
      <c r="BP481" s="192">
        <v>0</v>
      </c>
      <c r="BQ481" s="192">
        <v>0</v>
      </c>
      <c r="BR481" s="192">
        <v>0</v>
      </c>
      <c r="BS481" s="192">
        <v>0</v>
      </c>
      <c r="BT481" s="192">
        <v>0</v>
      </c>
      <c r="BU481" s="192">
        <v>0</v>
      </c>
      <c r="BV481" s="192">
        <v>0</v>
      </c>
      <c r="BW481" s="192">
        <v>0</v>
      </c>
      <c r="BX481" s="192">
        <v>0</v>
      </c>
      <c r="BY481" s="192">
        <v>0</v>
      </c>
      <c r="BZ481" s="192">
        <v>0</v>
      </c>
      <c r="CA481" s="192">
        <v>0</v>
      </c>
      <c r="CB481" s="192">
        <v>0</v>
      </c>
      <c r="CC481" s="201">
        <f t="shared" si="75"/>
        <v>0</v>
      </c>
    </row>
    <row r="482" spans="1:81" s="278" customFormat="1">
      <c r="A482" s="320"/>
      <c r="B482" s="319"/>
      <c r="C482" s="321"/>
      <c r="D482" s="321"/>
      <c r="E482" s="321"/>
      <c r="F482" s="322" t="s">
        <v>1151</v>
      </c>
      <c r="G482" s="323" t="s">
        <v>1645</v>
      </c>
      <c r="H482" s="192">
        <v>8765963.8300000001</v>
      </c>
      <c r="I482" s="192">
        <v>0</v>
      </c>
      <c r="J482" s="192">
        <v>0</v>
      </c>
      <c r="K482" s="192">
        <v>0</v>
      </c>
      <c r="L482" s="192">
        <v>0</v>
      </c>
      <c r="M482" s="192">
        <v>0</v>
      </c>
      <c r="N482" s="192">
        <v>93458176.909999996</v>
      </c>
      <c r="O482" s="192">
        <v>0</v>
      </c>
      <c r="P482" s="192">
        <v>0</v>
      </c>
      <c r="Q482" s="192">
        <v>35830432.159999996</v>
      </c>
      <c r="R482" s="192">
        <v>0</v>
      </c>
      <c r="S482" s="192">
        <v>0</v>
      </c>
      <c r="T482" s="192">
        <v>0</v>
      </c>
      <c r="U482" s="192">
        <v>0</v>
      </c>
      <c r="V482" s="192">
        <v>0</v>
      </c>
      <c r="W482" s="192">
        <v>0</v>
      </c>
      <c r="X482" s="192">
        <v>0</v>
      </c>
      <c r="Y482" s="192">
        <v>0</v>
      </c>
      <c r="Z482" s="192">
        <v>34217494.350000001</v>
      </c>
      <c r="AA482" s="192">
        <v>699948.4</v>
      </c>
      <c r="AB482" s="192">
        <v>0</v>
      </c>
      <c r="AC482" s="192">
        <v>1139868.1499999999</v>
      </c>
      <c r="AD482" s="192">
        <v>395031</v>
      </c>
      <c r="AE482" s="192">
        <v>0</v>
      </c>
      <c r="AF482" s="192">
        <v>0</v>
      </c>
      <c r="AG482" s="192">
        <v>0</v>
      </c>
      <c r="AH482" s="192">
        <v>0</v>
      </c>
      <c r="AI482" s="192">
        <v>43822574.710000001</v>
      </c>
      <c r="AJ482" s="192">
        <v>0</v>
      </c>
      <c r="AK482" s="192">
        <v>0</v>
      </c>
      <c r="AL482" s="192">
        <v>0</v>
      </c>
      <c r="AM482" s="192">
        <v>0</v>
      </c>
      <c r="AN482" s="192">
        <v>0</v>
      </c>
      <c r="AO482" s="192">
        <v>0</v>
      </c>
      <c r="AP482" s="192">
        <v>0</v>
      </c>
      <c r="AQ482" s="192">
        <v>0</v>
      </c>
      <c r="AR482" s="192">
        <v>0</v>
      </c>
      <c r="AS482" s="192">
        <v>0</v>
      </c>
      <c r="AT482" s="192">
        <v>0</v>
      </c>
      <c r="AU482" s="192">
        <v>17876594.059999999</v>
      </c>
      <c r="AV482" s="192">
        <v>0</v>
      </c>
      <c r="AW482" s="192">
        <v>0</v>
      </c>
      <c r="AX482" s="192">
        <v>0</v>
      </c>
      <c r="AY482" s="192">
        <v>0</v>
      </c>
      <c r="AZ482" s="192">
        <v>0</v>
      </c>
      <c r="BA482" s="192">
        <v>0</v>
      </c>
      <c r="BB482" s="192">
        <v>3936135.2</v>
      </c>
      <c r="BC482" s="192">
        <v>0</v>
      </c>
      <c r="BD482" s="192">
        <v>0</v>
      </c>
      <c r="BE482" s="192">
        <v>0</v>
      </c>
      <c r="BF482" s="192">
        <v>0</v>
      </c>
      <c r="BG482" s="192">
        <v>0</v>
      </c>
      <c r="BH482" s="192">
        <v>0</v>
      </c>
      <c r="BI482" s="192">
        <v>0</v>
      </c>
      <c r="BJ482" s="192">
        <v>0</v>
      </c>
      <c r="BK482" s="192">
        <v>0</v>
      </c>
      <c r="BL482" s="192">
        <v>0</v>
      </c>
      <c r="BM482" s="192">
        <v>21991040.93</v>
      </c>
      <c r="BN482" s="192">
        <v>0</v>
      </c>
      <c r="BO482" s="192">
        <v>0</v>
      </c>
      <c r="BP482" s="192">
        <v>0</v>
      </c>
      <c r="BQ482" s="192">
        <v>0</v>
      </c>
      <c r="BR482" s="192">
        <v>0</v>
      </c>
      <c r="BS482" s="192">
        <v>0</v>
      </c>
      <c r="BT482" s="192">
        <v>34888719.049999997</v>
      </c>
      <c r="BU482" s="192">
        <v>0</v>
      </c>
      <c r="BV482" s="192">
        <v>0</v>
      </c>
      <c r="BW482" s="192">
        <v>0</v>
      </c>
      <c r="BX482" s="192">
        <v>0</v>
      </c>
      <c r="BY482" s="192">
        <v>0</v>
      </c>
      <c r="BZ482" s="192">
        <v>0</v>
      </c>
      <c r="CA482" s="192">
        <v>0</v>
      </c>
      <c r="CB482" s="192">
        <v>0</v>
      </c>
      <c r="CC482" s="201">
        <f t="shared" si="75"/>
        <v>297021978.75</v>
      </c>
    </row>
    <row r="483" spans="1:81" s="278" customFormat="1">
      <c r="A483" s="320"/>
      <c r="B483" s="319"/>
      <c r="C483" s="321"/>
      <c r="D483" s="321"/>
      <c r="E483" s="321"/>
      <c r="F483" s="322" t="s">
        <v>1152</v>
      </c>
      <c r="G483" s="323" t="s">
        <v>1646</v>
      </c>
      <c r="H483" s="192">
        <v>0</v>
      </c>
      <c r="I483" s="192">
        <v>2000000</v>
      </c>
      <c r="J483" s="192">
        <v>11842746.789999999</v>
      </c>
      <c r="K483" s="192">
        <v>2000000</v>
      </c>
      <c r="L483" s="192">
        <v>1269803.3500000001</v>
      </c>
      <c r="M483" s="192">
        <v>75793.73</v>
      </c>
      <c r="N483" s="192">
        <v>0</v>
      </c>
      <c r="O483" s="192">
        <v>7972631.5</v>
      </c>
      <c r="P483" s="192">
        <v>640348.80000000005</v>
      </c>
      <c r="Q483" s="192">
        <v>0</v>
      </c>
      <c r="R483" s="192">
        <v>110425.29</v>
      </c>
      <c r="S483" s="192">
        <v>8258397.5499999998</v>
      </c>
      <c r="T483" s="192">
        <v>27328509.899999999</v>
      </c>
      <c r="U483" s="192">
        <v>1824165.46</v>
      </c>
      <c r="V483" s="192">
        <v>579721.74</v>
      </c>
      <c r="W483" s="192">
        <v>1380572.54</v>
      </c>
      <c r="X483" s="192">
        <v>1481642.08</v>
      </c>
      <c r="Y483" s="192">
        <v>2423251</v>
      </c>
      <c r="Z483" s="192">
        <v>0</v>
      </c>
      <c r="AA483" s="192">
        <v>0</v>
      </c>
      <c r="AB483" s="192">
        <v>3907415.95</v>
      </c>
      <c r="AC483" s="192">
        <v>0</v>
      </c>
      <c r="AD483" s="192">
        <v>0</v>
      </c>
      <c r="AE483" s="192">
        <v>97757</v>
      </c>
      <c r="AF483" s="192">
        <v>0</v>
      </c>
      <c r="AG483" s="192">
        <v>721978.75</v>
      </c>
      <c r="AH483" s="192">
        <v>131494.70000000001</v>
      </c>
      <c r="AI483" s="192">
        <v>0</v>
      </c>
      <c r="AJ483" s="192">
        <v>0</v>
      </c>
      <c r="AK483" s="192">
        <v>199180</v>
      </c>
      <c r="AL483" s="192">
        <v>0</v>
      </c>
      <c r="AM483" s="192">
        <v>0</v>
      </c>
      <c r="AN483" s="192">
        <v>345415</v>
      </c>
      <c r="AO483" s="192">
        <v>0</v>
      </c>
      <c r="AP483" s="192">
        <v>267069.59999999998</v>
      </c>
      <c r="AQ483" s="192">
        <v>360914</v>
      </c>
      <c r="AR483" s="192">
        <v>231375</v>
      </c>
      <c r="AS483" s="192">
        <v>800000</v>
      </c>
      <c r="AT483" s="192">
        <v>1441616</v>
      </c>
      <c r="AU483" s="192">
        <v>0</v>
      </c>
      <c r="AV483" s="192">
        <v>0</v>
      </c>
      <c r="AW483" s="192">
        <v>0</v>
      </c>
      <c r="AX483" s="192">
        <v>0</v>
      </c>
      <c r="AY483" s="192">
        <v>0</v>
      </c>
      <c r="AZ483" s="192">
        <v>0</v>
      </c>
      <c r="BA483" s="192">
        <v>0</v>
      </c>
      <c r="BB483" s="192">
        <v>0</v>
      </c>
      <c r="BC483" s="192">
        <v>4383432</v>
      </c>
      <c r="BD483" s="192">
        <v>18870710.670000002</v>
      </c>
      <c r="BE483" s="192">
        <v>681063</v>
      </c>
      <c r="BF483" s="192">
        <v>36844584.649999999</v>
      </c>
      <c r="BG483" s="192">
        <v>1691316</v>
      </c>
      <c r="BH483" s="192">
        <v>35510460</v>
      </c>
      <c r="BI483" s="192">
        <v>2681877.87</v>
      </c>
      <c r="BJ483" s="192">
        <v>394192</v>
      </c>
      <c r="BK483" s="192">
        <v>5327120</v>
      </c>
      <c r="BL483" s="192">
        <v>1193946</v>
      </c>
      <c r="BM483" s="192">
        <v>0</v>
      </c>
      <c r="BN483" s="192">
        <v>679249.25</v>
      </c>
      <c r="BO483" s="192">
        <v>0</v>
      </c>
      <c r="BP483" s="192">
        <v>0</v>
      </c>
      <c r="BQ483" s="192">
        <v>0</v>
      </c>
      <c r="BR483" s="192">
        <v>0</v>
      </c>
      <c r="BS483" s="192">
        <v>0</v>
      </c>
      <c r="BT483" s="192">
        <v>0</v>
      </c>
      <c r="BU483" s="192">
        <v>0</v>
      </c>
      <c r="BV483" s="192">
        <v>612493.42000000004</v>
      </c>
      <c r="BW483" s="192">
        <v>0</v>
      </c>
      <c r="BX483" s="192">
        <v>27778</v>
      </c>
      <c r="BY483" s="192">
        <v>0</v>
      </c>
      <c r="BZ483" s="192">
        <v>235516.95</v>
      </c>
      <c r="CA483" s="192">
        <v>446938.65</v>
      </c>
      <c r="CB483" s="192">
        <v>0</v>
      </c>
      <c r="CC483" s="201">
        <f t="shared" si="75"/>
        <v>187272904.18999997</v>
      </c>
    </row>
    <row r="484" spans="1:81" s="278" customFormat="1">
      <c r="A484" s="320"/>
      <c r="B484" s="319"/>
      <c r="C484" s="321"/>
      <c r="D484" s="321"/>
      <c r="E484" s="321"/>
      <c r="F484" s="322" t="s">
        <v>1869</v>
      </c>
      <c r="G484" s="323" t="s">
        <v>1870</v>
      </c>
      <c r="H484" s="192">
        <v>0</v>
      </c>
      <c r="I484" s="192">
        <v>0</v>
      </c>
      <c r="J484" s="192">
        <v>0</v>
      </c>
      <c r="K484" s="192">
        <v>0</v>
      </c>
      <c r="L484" s="192">
        <v>0</v>
      </c>
      <c r="M484" s="192">
        <v>0</v>
      </c>
      <c r="N484" s="192">
        <v>0</v>
      </c>
      <c r="O484" s="192">
        <v>0</v>
      </c>
      <c r="P484" s="192">
        <v>0</v>
      </c>
      <c r="Q484" s="192">
        <v>0</v>
      </c>
      <c r="R484" s="192">
        <v>0</v>
      </c>
      <c r="S484" s="192">
        <v>0</v>
      </c>
      <c r="T484" s="192">
        <v>0</v>
      </c>
      <c r="U484" s="192">
        <v>0</v>
      </c>
      <c r="V484" s="192">
        <v>0</v>
      </c>
      <c r="W484" s="192">
        <v>0</v>
      </c>
      <c r="X484" s="192">
        <v>0</v>
      </c>
      <c r="Y484" s="192">
        <v>0</v>
      </c>
      <c r="Z484" s="192">
        <v>0</v>
      </c>
      <c r="AA484" s="192">
        <v>0</v>
      </c>
      <c r="AB484" s="192">
        <v>0</v>
      </c>
      <c r="AC484" s="192">
        <v>0</v>
      </c>
      <c r="AD484" s="192">
        <v>0</v>
      </c>
      <c r="AE484" s="192">
        <v>0</v>
      </c>
      <c r="AF484" s="192">
        <v>0</v>
      </c>
      <c r="AG484" s="192">
        <v>0</v>
      </c>
      <c r="AH484" s="192">
        <v>0</v>
      </c>
      <c r="AI484" s="192">
        <v>0</v>
      </c>
      <c r="AJ484" s="192">
        <v>0</v>
      </c>
      <c r="AK484" s="192">
        <v>0</v>
      </c>
      <c r="AL484" s="192">
        <v>0</v>
      </c>
      <c r="AM484" s="192">
        <v>0</v>
      </c>
      <c r="AN484" s="192">
        <v>0</v>
      </c>
      <c r="AO484" s="192">
        <v>0</v>
      </c>
      <c r="AP484" s="192">
        <v>0</v>
      </c>
      <c r="AQ484" s="192">
        <v>0</v>
      </c>
      <c r="AR484" s="192">
        <v>0</v>
      </c>
      <c r="AS484" s="192">
        <v>0</v>
      </c>
      <c r="AT484" s="192">
        <v>0</v>
      </c>
      <c r="AU484" s="192">
        <v>0</v>
      </c>
      <c r="AV484" s="192">
        <v>0</v>
      </c>
      <c r="AW484" s="192">
        <v>0</v>
      </c>
      <c r="AX484" s="192">
        <v>0</v>
      </c>
      <c r="AY484" s="192">
        <v>0</v>
      </c>
      <c r="AZ484" s="192">
        <v>0</v>
      </c>
      <c r="BA484" s="192">
        <v>0</v>
      </c>
      <c r="BB484" s="192">
        <v>0</v>
      </c>
      <c r="BC484" s="192">
        <v>0</v>
      </c>
      <c r="BD484" s="192">
        <v>0</v>
      </c>
      <c r="BE484" s="192">
        <v>0</v>
      </c>
      <c r="BF484" s="192">
        <v>0</v>
      </c>
      <c r="BG484" s="192">
        <v>0</v>
      </c>
      <c r="BH484" s="192">
        <v>0</v>
      </c>
      <c r="BI484" s="192">
        <v>0</v>
      </c>
      <c r="BJ484" s="192">
        <v>0</v>
      </c>
      <c r="BK484" s="192">
        <v>0</v>
      </c>
      <c r="BL484" s="192">
        <v>0</v>
      </c>
      <c r="BM484" s="192">
        <v>0</v>
      </c>
      <c r="BN484" s="192">
        <v>0</v>
      </c>
      <c r="BO484" s="192">
        <v>0</v>
      </c>
      <c r="BP484" s="192">
        <v>0</v>
      </c>
      <c r="BQ484" s="192">
        <v>0</v>
      </c>
      <c r="BR484" s="192">
        <v>0</v>
      </c>
      <c r="BS484" s="192">
        <v>0</v>
      </c>
      <c r="BT484" s="192">
        <v>3200959.49</v>
      </c>
      <c r="BU484" s="192">
        <v>0</v>
      </c>
      <c r="BV484" s="192">
        <v>0</v>
      </c>
      <c r="BW484" s="192">
        <v>0</v>
      </c>
      <c r="BX484" s="192">
        <v>0</v>
      </c>
      <c r="BY484" s="192">
        <v>0</v>
      </c>
      <c r="BZ484" s="192">
        <v>0</v>
      </c>
      <c r="CA484" s="192">
        <v>0</v>
      </c>
      <c r="CB484" s="192">
        <v>0</v>
      </c>
      <c r="CC484" s="201">
        <f t="shared" si="75"/>
        <v>3200959.49</v>
      </c>
    </row>
    <row r="485" spans="1:81" s="278" customFormat="1">
      <c r="A485" s="320"/>
      <c r="B485" s="319"/>
      <c r="C485" s="321"/>
      <c r="D485" s="321"/>
      <c r="E485" s="321"/>
      <c r="F485" s="322" t="s">
        <v>1153</v>
      </c>
      <c r="G485" s="323" t="s">
        <v>1154</v>
      </c>
      <c r="H485" s="192">
        <v>0</v>
      </c>
      <c r="I485" s="192">
        <v>0</v>
      </c>
      <c r="J485" s="192">
        <v>0</v>
      </c>
      <c r="K485" s="192">
        <v>0</v>
      </c>
      <c r="L485" s="192">
        <v>0</v>
      </c>
      <c r="M485" s="192">
        <v>0</v>
      </c>
      <c r="N485" s="192">
        <v>0</v>
      </c>
      <c r="O485" s="192">
        <v>0</v>
      </c>
      <c r="P485" s="192">
        <v>0</v>
      </c>
      <c r="Q485" s="192">
        <v>0</v>
      </c>
      <c r="R485" s="192">
        <v>0</v>
      </c>
      <c r="S485" s="192">
        <v>0</v>
      </c>
      <c r="T485" s="192">
        <v>0</v>
      </c>
      <c r="U485" s="192">
        <v>0</v>
      </c>
      <c r="V485" s="192">
        <v>0</v>
      </c>
      <c r="W485" s="192">
        <v>0</v>
      </c>
      <c r="X485" s="192">
        <v>0</v>
      </c>
      <c r="Y485" s="192">
        <v>0</v>
      </c>
      <c r="Z485" s="192">
        <v>47109.7</v>
      </c>
      <c r="AA485" s="192">
        <v>0</v>
      </c>
      <c r="AB485" s="192">
        <v>0</v>
      </c>
      <c r="AC485" s="192">
        <v>0</v>
      </c>
      <c r="AD485" s="192">
        <v>0</v>
      </c>
      <c r="AE485" s="192">
        <v>0</v>
      </c>
      <c r="AF485" s="192">
        <v>0</v>
      </c>
      <c r="AG485" s="192">
        <v>0</v>
      </c>
      <c r="AH485" s="192">
        <v>0</v>
      </c>
      <c r="AI485" s="192">
        <v>0</v>
      </c>
      <c r="AJ485" s="192">
        <v>0</v>
      </c>
      <c r="AK485" s="192">
        <v>0</v>
      </c>
      <c r="AL485" s="192">
        <v>0</v>
      </c>
      <c r="AM485" s="192">
        <v>0</v>
      </c>
      <c r="AN485" s="192">
        <v>0</v>
      </c>
      <c r="AO485" s="192">
        <v>0</v>
      </c>
      <c r="AP485" s="192">
        <v>0</v>
      </c>
      <c r="AQ485" s="192">
        <v>0</v>
      </c>
      <c r="AR485" s="192">
        <v>0</v>
      </c>
      <c r="AS485" s="192">
        <v>0</v>
      </c>
      <c r="AT485" s="192">
        <v>0</v>
      </c>
      <c r="AU485" s="192">
        <v>0</v>
      </c>
      <c r="AV485" s="192">
        <v>0</v>
      </c>
      <c r="AW485" s="192">
        <v>0</v>
      </c>
      <c r="AX485" s="192">
        <v>0</v>
      </c>
      <c r="AY485" s="192">
        <v>0</v>
      </c>
      <c r="AZ485" s="192">
        <v>0</v>
      </c>
      <c r="BA485" s="192">
        <v>0</v>
      </c>
      <c r="BB485" s="192">
        <v>0</v>
      </c>
      <c r="BC485" s="192">
        <v>0</v>
      </c>
      <c r="BD485" s="192">
        <v>0</v>
      </c>
      <c r="BE485" s="192">
        <v>0</v>
      </c>
      <c r="BF485" s="192">
        <v>0</v>
      </c>
      <c r="BG485" s="192">
        <v>0</v>
      </c>
      <c r="BH485" s="192">
        <v>0</v>
      </c>
      <c r="BI485" s="192">
        <v>0</v>
      </c>
      <c r="BJ485" s="192">
        <v>0</v>
      </c>
      <c r="BK485" s="192">
        <v>0</v>
      </c>
      <c r="BL485" s="192">
        <v>0</v>
      </c>
      <c r="BM485" s="192">
        <v>0</v>
      </c>
      <c r="BN485" s="192">
        <v>0</v>
      </c>
      <c r="BO485" s="192">
        <v>0</v>
      </c>
      <c r="BP485" s="192">
        <v>0</v>
      </c>
      <c r="BQ485" s="192">
        <v>0</v>
      </c>
      <c r="BR485" s="192">
        <v>0</v>
      </c>
      <c r="BS485" s="192">
        <v>0</v>
      </c>
      <c r="BT485" s="192">
        <v>0</v>
      </c>
      <c r="BU485" s="192">
        <v>0</v>
      </c>
      <c r="BV485" s="192">
        <v>0</v>
      </c>
      <c r="BW485" s="192">
        <v>0</v>
      </c>
      <c r="BX485" s="192">
        <v>0</v>
      </c>
      <c r="BY485" s="192">
        <v>0</v>
      </c>
      <c r="BZ485" s="192">
        <v>0</v>
      </c>
      <c r="CA485" s="192">
        <v>0</v>
      </c>
      <c r="CB485" s="192">
        <v>0</v>
      </c>
      <c r="CC485" s="201">
        <f t="shared" si="75"/>
        <v>47109.7</v>
      </c>
    </row>
    <row r="486" spans="1:81" s="278" customFormat="1">
      <c r="A486" s="320"/>
      <c r="B486" s="319"/>
      <c r="C486" s="321"/>
      <c r="D486" s="321"/>
      <c r="E486" s="321"/>
      <c r="F486" s="322" t="s">
        <v>1155</v>
      </c>
      <c r="G486" s="323" t="s">
        <v>1647</v>
      </c>
      <c r="H486" s="192">
        <v>3832231.31</v>
      </c>
      <c r="I486" s="192">
        <v>1181300</v>
      </c>
      <c r="J486" s="192">
        <v>0</v>
      </c>
      <c r="K486" s="192">
        <v>0</v>
      </c>
      <c r="L486" s="192">
        <v>724500</v>
      </c>
      <c r="M486" s="192">
        <v>262</v>
      </c>
      <c r="N486" s="192">
        <v>80504.87</v>
      </c>
      <c r="O486" s="192">
        <v>0</v>
      </c>
      <c r="P486" s="192">
        <v>323991</v>
      </c>
      <c r="Q486" s="192">
        <v>346368.75</v>
      </c>
      <c r="R486" s="192">
        <v>179200</v>
      </c>
      <c r="S486" s="192">
        <v>0</v>
      </c>
      <c r="T486" s="192">
        <v>2645276</v>
      </c>
      <c r="U486" s="192">
        <v>0</v>
      </c>
      <c r="V486" s="192">
        <v>0</v>
      </c>
      <c r="W486" s="192">
        <v>604861</v>
      </c>
      <c r="X486" s="192">
        <v>0</v>
      </c>
      <c r="Y486" s="192">
        <v>0</v>
      </c>
      <c r="Z486" s="192">
        <v>0</v>
      </c>
      <c r="AA486" s="192">
        <v>5192</v>
      </c>
      <c r="AB486" s="192">
        <v>0</v>
      </c>
      <c r="AC486" s="192">
        <v>4774</v>
      </c>
      <c r="AD486" s="192">
        <v>0</v>
      </c>
      <c r="AE486" s="192">
        <v>0</v>
      </c>
      <c r="AF486" s="192">
        <v>161440.76999999999</v>
      </c>
      <c r="AG486" s="192">
        <v>4390</v>
      </c>
      <c r="AH486" s="192">
        <v>2476.64</v>
      </c>
      <c r="AI486" s="192">
        <v>0</v>
      </c>
      <c r="AJ486" s="192">
        <v>0</v>
      </c>
      <c r="AK486" s="192">
        <v>0</v>
      </c>
      <c r="AL486" s="192">
        <v>0</v>
      </c>
      <c r="AM486" s="192">
        <v>0</v>
      </c>
      <c r="AN486" s="192">
        <v>0</v>
      </c>
      <c r="AO486" s="192">
        <v>0</v>
      </c>
      <c r="AP486" s="192">
        <v>0</v>
      </c>
      <c r="AQ486" s="192">
        <v>0</v>
      </c>
      <c r="AR486" s="192">
        <v>0</v>
      </c>
      <c r="AS486" s="192">
        <v>0</v>
      </c>
      <c r="AT486" s="192">
        <v>0</v>
      </c>
      <c r="AU486" s="192">
        <v>0</v>
      </c>
      <c r="AV486" s="192">
        <v>0</v>
      </c>
      <c r="AW486" s="192">
        <v>0</v>
      </c>
      <c r="AX486" s="192">
        <v>0</v>
      </c>
      <c r="AY486" s="192">
        <v>0</v>
      </c>
      <c r="AZ486" s="192">
        <v>7111</v>
      </c>
      <c r="BA486" s="192">
        <v>0</v>
      </c>
      <c r="BB486" s="192">
        <v>0</v>
      </c>
      <c r="BC486" s="192">
        <v>0</v>
      </c>
      <c r="BD486" s="192">
        <v>270274.3</v>
      </c>
      <c r="BE486" s="192">
        <v>0</v>
      </c>
      <c r="BF486" s="192">
        <v>0</v>
      </c>
      <c r="BG486" s="192">
        <v>0</v>
      </c>
      <c r="BH486" s="192">
        <v>0</v>
      </c>
      <c r="BI486" s="192">
        <v>0</v>
      </c>
      <c r="BJ486" s="192">
        <v>0</v>
      </c>
      <c r="BK486" s="192">
        <v>1050</v>
      </c>
      <c r="BL486" s="192">
        <v>0</v>
      </c>
      <c r="BM486" s="192">
        <v>0</v>
      </c>
      <c r="BN486" s="192">
        <v>329489.44</v>
      </c>
      <c r="BO486" s="192">
        <v>370078</v>
      </c>
      <c r="BP486" s="192">
        <v>92726.34</v>
      </c>
      <c r="BQ486" s="192">
        <v>2560</v>
      </c>
      <c r="BR486" s="192">
        <v>212000</v>
      </c>
      <c r="BS486" s="192">
        <v>45803.96</v>
      </c>
      <c r="BT486" s="192">
        <v>12704.73</v>
      </c>
      <c r="BU486" s="192">
        <v>0</v>
      </c>
      <c r="BV486" s="192">
        <v>0</v>
      </c>
      <c r="BW486" s="192">
        <v>0</v>
      </c>
      <c r="BX486" s="192">
        <v>0</v>
      </c>
      <c r="BY486" s="192">
        <v>0</v>
      </c>
      <c r="BZ486" s="192">
        <v>0</v>
      </c>
      <c r="CA486" s="192">
        <v>0</v>
      </c>
      <c r="CB486" s="192">
        <v>0</v>
      </c>
      <c r="CC486" s="201">
        <f t="shared" si="75"/>
        <v>11440566.110000001</v>
      </c>
    </row>
    <row r="487" spans="1:81" s="278" customFormat="1">
      <c r="A487" s="320"/>
      <c r="B487" s="319"/>
      <c r="C487" s="321"/>
      <c r="D487" s="321"/>
      <c r="E487" s="321"/>
      <c r="F487" s="322" t="s">
        <v>1156</v>
      </c>
      <c r="G487" s="323" t="s">
        <v>1648</v>
      </c>
      <c r="H487" s="192">
        <v>0</v>
      </c>
      <c r="I487" s="192">
        <v>0</v>
      </c>
      <c r="J487" s="192">
        <v>0</v>
      </c>
      <c r="K487" s="192">
        <v>0</v>
      </c>
      <c r="L487" s="192">
        <v>0</v>
      </c>
      <c r="M487" s="192">
        <v>0</v>
      </c>
      <c r="N487" s="192">
        <v>0</v>
      </c>
      <c r="O487" s="192">
        <v>0</v>
      </c>
      <c r="P487" s="192">
        <v>0</v>
      </c>
      <c r="Q487" s="192">
        <v>0</v>
      </c>
      <c r="R487" s="192">
        <v>0</v>
      </c>
      <c r="S487" s="192">
        <v>0</v>
      </c>
      <c r="T487" s="192">
        <v>0</v>
      </c>
      <c r="U487" s="192">
        <v>0</v>
      </c>
      <c r="V487" s="192">
        <v>0</v>
      </c>
      <c r="W487" s="192">
        <v>0</v>
      </c>
      <c r="X487" s="192">
        <v>0</v>
      </c>
      <c r="Y487" s="192">
        <v>0</v>
      </c>
      <c r="Z487" s="192">
        <v>0</v>
      </c>
      <c r="AA487" s="192">
        <v>0</v>
      </c>
      <c r="AB487" s="192">
        <v>0</v>
      </c>
      <c r="AC487" s="192">
        <v>0</v>
      </c>
      <c r="AD487" s="192">
        <v>0</v>
      </c>
      <c r="AE487" s="192">
        <v>0</v>
      </c>
      <c r="AF487" s="192">
        <v>0</v>
      </c>
      <c r="AG487" s="192">
        <v>0</v>
      </c>
      <c r="AH487" s="192">
        <v>0</v>
      </c>
      <c r="AI487" s="192">
        <v>0</v>
      </c>
      <c r="AJ487" s="192">
        <v>0</v>
      </c>
      <c r="AK487" s="192">
        <v>0</v>
      </c>
      <c r="AL487" s="192">
        <v>0</v>
      </c>
      <c r="AM487" s="192">
        <v>0</v>
      </c>
      <c r="AN487" s="192">
        <v>0</v>
      </c>
      <c r="AO487" s="192">
        <v>0</v>
      </c>
      <c r="AP487" s="192">
        <v>0</v>
      </c>
      <c r="AQ487" s="192">
        <v>0</v>
      </c>
      <c r="AR487" s="192">
        <v>0</v>
      </c>
      <c r="AS487" s="192">
        <v>0</v>
      </c>
      <c r="AT487" s="192">
        <v>0</v>
      </c>
      <c r="AU487" s="192">
        <v>0</v>
      </c>
      <c r="AV487" s="192">
        <v>0</v>
      </c>
      <c r="AW487" s="192">
        <v>0</v>
      </c>
      <c r="AX487" s="192">
        <v>0</v>
      </c>
      <c r="AY487" s="192">
        <v>0</v>
      </c>
      <c r="AZ487" s="192">
        <v>0</v>
      </c>
      <c r="BA487" s="192">
        <v>0</v>
      </c>
      <c r="BB487" s="192">
        <v>0</v>
      </c>
      <c r="BC487" s="192">
        <v>0</v>
      </c>
      <c r="BD487" s="192">
        <v>0</v>
      </c>
      <c r="BE487" s="192">
        <v>0</v>
      </c>
      <c r="BF487" s="192">
        <v>0</v>
      </c>
      <c r="BG487" s="192">
        <v>0</v>
      </c>
      <c r="BH487" s="192">
        <v>0</v>
      </c>
      <c r="BI487" s="192">
        <v>0</v>
      </c>
      <c r="BJ487" s="192">
        <v>0</v>
      </c>
      <c r="BK487" s="192">
        <v>0</v>
      </c>
      <c r="BL487" s="192">
        <v>0</v>
      </c>
      <c r="BM487" s="192">
        <v>0</v>
      </c>
      <c r="BN487" s="192">
        <v>102000</v>
      </c>
      <c r="BO487" s="192">
        <v>0</v>
      </c>
      <c r="BP487" s="192">
        <v>0</v>
      </c>
      <c r="BQ487" s="192">
        <v>0</v>
      </c>
      <c r="BR487" s="192">
        <v>0</v>
      </c>
      <c r="BS487" s="192">
        <v>0</v>
      </c>
      <c r="BT487" s="192">
        <v>0</v>
      </c>
      <c r="BU487" s="192">
        <v>0</v>
      </c>
      <c r="BV487" s="192">
        <v>0</v>
      </c>
      <c r="BW487" s="192">
        <v>0</v>
      </c>
      <c r="BX487" s="192">
        <v>0</v>
      </c>
      <c r="BY487" s="192">
        <v>0</v>
      </c>
      <c r="BZ487" s="192">
        <v>0</v>
      </c>
      <c r="CA487" s="192">
        <v>0</v>
      </c>
      <c r="CB487" s="192">
        <v>0</v>
      </c>
      <c r="CC487" s="201">
        <f t="shared" si="75"/>
        <v>102000</v>
      </c>
    </row>
    <row r="488" spans="1:81" s="278" customFormat="1">
      <c r="A488" s="320"/>
      <c r="B488" s="319"/>
      <c r="C488" s="321"/>
      <c r="D488" s="321"/>
      <c r="E488" s="321"/>
      <c r="F488" s="322" t="s">
        <v>1157</v>
      </c>
      <c r="G488" s="323" t="s">
        <v>1516</v>
      </c>
      <c r="H488" s="192">
        <v>0</v>
      </c>
      <c r="I488" s="192">
        <v>0</v>
      </c>
      <c r="J488" s="192">
        <v>0</v>
      </c>
      <c r="K488" s="192">
        <v>0</v>
      </c>
      <c r="L488" s="192">
        <v>0</v>
      </c>
      <c r="M488" s="192">
        <v>0</v>
      </c>
      <c r="N488" s="192">
        <v>0</v>
      </c>
      <c r="O488" s="192">
        <v>0</v>
      </c>
      <c r="P488" s="192">
        <v>0</v>
      </c>
      <c r="Q488" s="192">
        <v>0</v>
      </c>
      <c r="R488" s="192">
        <v>0</v>
      </c>
      <c r="S488" s="192">
        <v>0</v>
      </c>
      <c r="T488" s="192">
        <v>0</v>
      </c>
      <c r="U488" s="192">
        <v>0</v>
      </c>
      <c r="V488" s="192">
        <v>0</v>
      </c>
      <c r="W488" s="192">
        <v>0</v>
      </c>
      <c r="X488" s="192">
        <v>0</v>
      </c>
      <c r="Y488" s="192">
        <v>0</v>
      </c>
      <c r="Z488" s="192">
        <v>0</v>
      </c>
      <c r="AA488" s="192">
        <v>0</v>
      </c>
      <c r="AB488" s="192">
        <v>0</v>
      </c>
      <c r="AC488" s="192">
        <v>0</v>
      </c>
      <c r="AD488" s="192">
        <v>0</v>
      </c>
      <c r="AE488" s="192">
        <v>0</v>
      </c>
      <c r="AF488" s="192">
        <v>0</v>
      </c>
      <c r="AG488" s="192">
        <v>0</v>
      </c>
      <c r="AH488" s="192">
        <v>0</v>
      </c>
      <c r="AI488" s="192">
        <v>0</v>
      </c>
      <c r="AJ488" s="192">
        <v>0</v>
      </c>
      <c r="AK488" s="192">
        <v>0</v>
      </c>
      <c r="AL488" s="192">
        <v>0</v>
      </c>
      <c r="AM488" s="192">
        <v>0</v>
      </c>
      <c r="AN488" s="192">
        <v>0</v>
      </c>
      <c r="AO488" s="192">
        <v>0</v>
      </c>
      <c r="AP488" s="192">
        <v>0</v>
      </c>
      <c r="AQ488" s="192">
        <v>0</v>
      </c>
      <c r="AR488" s="192">
        <v>0</v>
      </c>
      <c r="AS488" s="192">
        <v>0</v>
      </c>
      <c r="AT488" s="192">
        <v>0</v>
      </c>
      <c r="AU488" s="192">
        <v>0</v>
      </c>
      <c r="AV488" s="192">
        <v>0</v>
      </c>
      <c r="AW488" s="192">
        <v>0</v>
      </c>
      <c r="AX488" s="192">
        <v>0</v>
      </c>
      <c r="AY488" s="192">
        <v>0</v>
      </c>
      <c r="AZ488" s="192">
        <v>0</v>
      </c>
      <c r="BA488" s="192">
        <v>0</v>
      </c>
      <c r="BB488" s="192">
        <v>0</v>
      </c>
      <c r="BC488" s="192">
        <v>0</v>
      </c>
      <c r="BD488" s="192">
        <v>0</v>
      </c>
      <c r="BE488" s="192">
        <v>0</v>
      </c>
      <c r="BF488" s="192">
        <v>0</v>
      </c>
      <c r="BG488" s="192">
        <v>0</v>
      </c>
      <c r="BH488" s="192">
        <v>0</v>
      </c>
      <c r="BI488" s="192">
        <v>0</v>
      </c>
      <c r="BJ488" s="192">
        <v>0</v>
      </c>
      <c r="BK488" s="192">
        <v>0</v>
      </c>
      <c r="BL488" s="192">
        <v>0</v>
      </c>
      <c r="BM488" s="192">
        <v>0</v>
      </c>
      <c r="BN488" s="192">
        <v>0</v>
      </c>
      <c r="BO488" s="192">
        <v>0</v>
      </c>
      <c r="BP488" s="192">
        <v>0</v>
      </c>
      <c r="BQ488" s="192">
        <v>0</v>
      </c>
      <c r="BR488" s="192">
        <v>0</v>
      </c>
      <c r="BS488" s="192">
        <v>0</v>
      </c>
      <c r="BT488" s="192">
        <v>0</v>
      </c>
      <c r="BU488" s="192">
        <v>0</v>
      </c>
      <c r="BV488" s="192">
        <v>0</v>
      </c>
      <c r="BW488" s="192">
        <v>0</v>
      </c>
      <c r="BX488" s="192">
        <v>0</v>
      </c>
      <c r="BY488" s="192">
        <v>0</v>
      </c>
      <c r="BZ488" s="192">
        <v>0</v>
      </c>
      <c r="CA488" s="192">
        <v>0</v>
      </c>
      <c r="CB488" s="192">
        <v>0</v>
      </c>
      <c r="CC488" s="201">
        <f t="shared" si="75"/>
        <v>0</v>
      </c>
    </row>
    <row r="489" spans="1:81" s="278" customFormat="1">
      <c r="A489" s="320"/>
      <c r="B489" s="319"/>
      <c r="C489" s="321"/>
      <c r="D489" s="321"/>
      <c r="E489" s="321"/>
      <c r="F489" s="322" t="s">
        <v>1437</v>
      </c>
      <c r="G489" s="323" t="s">
        <v>1438</v>
      </c>
      <c r="H489" s="192">
        <v>0</v>
      </c>
      <c r="I489" s="192">
        <v>0</v>
      </c>
      <c r="J489" s="192">
        <v>0</v>
      </c>
      <c r="K489" s="192">
        <v>0</v>
      </c>
      <c r="L489" s="192">
        <v>0</v>
      </c>
      <c r="M489" s="192">
        <v>0</v>
      </c>
      <c r="N489" s="192">
        <v>0</v>
      </c>
      <c r="O489" s="192">
        <v>0</v>
      </c>
      <c r="P489" s="192">
        <v>0</v>
      </c>
      <c r="Q489" s="192">
        <v>0</v>
      </c>
      <c r="R489" s="192">
        <v>0</v>
      </c>
      <c r="S489" s="192">
        <v>0</v>
      </c>
      <c r="T489" s="192">
        <v>0</v>
      </c>
      <c r="U489" s="192">
        <v>0</v>
      </c>
      <c r="V489" s="192">
        <v>0</v>
      </c>
      <c r="W489" s="192">
        <v>0</v>
      </c>
      <c r="X489" s="192">
        <v>0</v>
      </c>
      <c r="Y489" s="192">
        <v>0</v>
      </c>
      <c r="Z489" s="192">
        <v>0</v>
      </c>
      <c r="AA489" s="192">
        <v>0</v>
      </c>
      <c r="AB489" s="192">
        <v>0</v>
      </c>
      <c r="AC489" s="192">
        <v>0</v>
      </c>
      <c r="AD489" s="192">
        <v>0</v>
      </c>
      <c r="AE489" s="192">
        <v>0</v>
      </c>
      <c r="AF489" s="192">
        <v>0</v>
      </c>
      <c r="AG489" s="192">
        <v>0</v>
      </c>
      <c r="AH489" s="192">
        <v>0</v>
      </c>
      <c r="AI489" s="192">
        <v>0</v>
      </c>
      <c r="AJ489" s="192">
        <v>0</v>
      </c>
      <c r="AK489" s="192">
        <v>0</v>
      </c>
      <c r="AL489" s="192">
        <v>0</v>
      </c>
      <c r="AM489" s="192">
        <v>0</v>
      </c>
      <c r="AN489" s="192">
        <v>0</v>
      </c>
      <c r="AO489" s="192">
        <v>0</v>
      </c>
      <c r="AP489" s="192">
        <v>0</v>
      </c>
      <c r="AQ489" s="192">
        <v>0</v>
      </c>
      <c r="AR489" s="192">
        <v>0</v>
      </c>
      <c r="AS489" s="192">
        <v>0</v>
      </c>
      <c r="AT489" s="192">
        <v>0</v>
      </c>
      <c r="AU489" s="192">
        <v>0</v>
      </c>
      <c r="AV489" s="192">
        <v>0</v>
      </c>
      <c r="AW489" s="192">
        <v>0</v>
      </c>
      <c r="AX489" s="192">
        <v>0</v>
      </c>
      <c r="AY489" s="192">
        <v>0</v>
      </c>
      <c r="AZ489" s="192">
        <v>0</v>
      </c>
      <c r="BA489" s="192">
        <v>0</v>
      </c>
      <c r="BB489" s="192">
        <v>0</v>
      </c>
      <c r="BC489" s="192">
        <v>0</v>
      </c>
      <c r="BD489" s="192">
        <v>0</v>
      </c>
      <c r="BE489" s="192">
        <v>0</v>
      </c>
      <c r="BF489" s="192">
        <v>0</v>
      </c>
      <c r="BG489" s="192">
        <v>0</v>
      </c>
      <c r="BH489" s="192">
        <v>0</v>
      </c>
      <c r="BI489" s="192">
        <v>0</v>
      </c>
      <c r="BJ489" s="192">
        <v>0</v>
      </c>
      <c r="BK489" s="192">
        <v>0</v>
      </c>
      <c r="BL489" s="192">
        <v>0</v>
      </c>
      <c r="BM489" s="192">
        <v>0</v>
      </c>
      <c r="BN489" s="192">
        <v>0</v>
      </c>
      <c r="BO489" s="192">
        <v>0</v>
      </c>
      <c r="BP489" s="192">
        <v>0</v>
      </c>
      <c r="BQ489" s="192">
        <v>0</v>
      </c>
      <c r="BR489" s="192">
        <v>0</v>
      </c>
      <c r="BS489" s="192">
        <v>0</v>
      </c>
      <c r="BT489" s="192">
        <v>0</v>
      </c>
      <c r="BU489" s="192">
        <v>0</v>
      </c>
      <c r="BV489" s="192">
        <v>0</v>
      </c>
      <c r="BW489" s="192">
        <v>0</v>
      </c>
      <c r="BX489" s="192">
        <v>0</v>
      </c>
      <c r="BY489" s="192">
        <v>0</v>
      </c>
      <c r="BZ489" s="192">
        <v>0</v>
      </c>
      <c r="CA489" s="192">
        <v>0</v>
      </c>
      <c r="CB489" s="192">
        <v>0</v>
      </c>
      <c r="CC489" s="201">
        <f t="shared" si="75"/>
        <v>0</v>
      </c>
    </row>
    <row r="490" spans="1:81" s="278" customFormat="1">
      <c r="A490" s="320"/>
      <c r="B490" s="319"/>
      <c r="C490" s="321"/>
      <c r="D490" s="321"/>
      <c r="E490" s="321"/>
      <c r="F490" s="322" t="s">
        <v>1158</v>
      </c>
      <c r="G490" s="323" t="s">
        <v>1649</v>
      </c>
      <c r="H490" s="192">
        <v>170688.67</v>
      </c>
      <c r="I490" s="192">
        <v>0</v>
      </c>
      <c r="J490" s="192">
        <v>0</v>
      </c>
      <c r="K490" s="192">
        <v>0</v>
      </c>
      <c r="L490" s="192">
        <v>0</v>
      </c>
      <c r="M490" s="192">
        <v>0</v>
      </c>
      <c r="N490" s="192">
        <v>13604363.01</v>
      </c>
      <c r="O490" s="192">
        <v>0</v>
      </c>
      <c r="P490" s="192">
        <v>0</v>
      </c>
      <c r="Q490" s="192">
        <v>0</v>
      </c>
      <c r="R490" s="192">
        <v>0</v>
      </c>
      <c r="S490" s="192">
        <v>0</v>
      </c>
      <c r="T490" s="192">
        <v>0</v>
      </c>
      <c r="U490" s="192">
        <v>0</v>
      </c>
      <c r="V490" s="192">
        <v>3247</v>
      </c>
      <c r="W490" s="192">
        <v>0</v>
      </c>
      <c r="X490" s="192">
        <v>0</v>
      </c>
      <c r="Y490" s="192">
        <v>0</v>
      </c>
      <c r="Z490" s="192">
        <v>0</v>
      </c>
      <c r="AA490" s="192">
        <v>0</v>
      </c>
      <c r="AB490" s="192">
        <v>0</v>
      </c>
      <c r="AC490" s="192">
        <v>0</v>
      </c>
      <c r="AD490" s="192">
        <v>0</v>
      </c>
      <c r="AE490" s="192">
        <v>10496139.49</v>
      </c>
      <c r="AF490" s="192">
        <v>0</v>
      </c>
      <c r="AG490" s="192">
        <v>0</v>
      </c>
      <c r="AH490" s="192">
        <v>0</v>
      </c>
      <c r="AI490" s="192">
        <v>1047751.08</v>
      </c>
      <c r="AJ490" s="192">
        <v>0</v>
      </c>
      <c r="AK490" s="192">
        <v>0</v>
      </c>
      <c r="AL490" s="192">
        <v>0</v>
      </c>
      <c r="AM490" s="192">
        <v>0</v>
      </c>
      <c r="AN490" s="192">
        <v>0</v>
      </c>
      <c r="AO490" s="192">
        <v>0</v>
      </c>
      <c r="AP490" s="192">
        <v>0</v>
      </c>
      <c r="AQ490" s="192">
        <v>0</v>
      </c>
      <c r="AR490" s="192">
        <v>0</v>
      </c>
      <c r="AS490" s="192">
        <v>0</v>
      </c>
      <c r="AT490" s="192">
        <v>0</v>
      </c>
      <c r="AU490" s="192">
        <v>181079</v>
      </c>
      <c r="AV490" s="192">
        <v>297100</v>
      </c>
      <c r="AW490" s="192">
        <v>0</v>
      </c>
      <c r="AX490" s="192">
        <v>0</v>
      </c>
      <c r="AY490" s="192">
        <v>0</v>
      </c>
      <c r="AZ490" s="192">
        <v>0</v>
      </c>
      <c r="BA490" s="192">
        <v>0</v>
      </c>
      <c r="BB490" s="192">
        <v>0</v>
      </c>
      <c r="BC490" s="192">
        <v>0</v>
      </c>
      <c r="BD490" s="192">
        <v>0</v>
      </c>
      <c r="BE490" s="192">
        <v>0</v>
      </c>
      <c r="BF490" s="192">
        <v>0</v>
      </c>
      <c r="BG490" s="192">
        <v>0</v>
      </c>
      <c r="BH490" s="192">
        <v>0</v>
      </c>
      <c r="BI490" s="192">
        <v>0</v>
      </c>
      <c r="BJ490" s="192">
        <v>0</v>
      </c>
      <c r="BK490" s="192">
        <v>0</v>
      </c>
      <c r="BL490" s="192">
        <v>0</v>
      </c>
      <c r="BM490" s="192">
        <v>0</v>
      </c>
      <c r="BN490" s="192">
        <v>0</v>
      </c>
      <c r="BO490" s="192">
        <v>0</v>
      </c>
      <c r="BP490" s="192">
        <v>0</v>
      </c>
      <c r="BQ490" s="192">
        <v>0</v>
      </c>
      <c r="BR490" s="192">
        <v>0</v>
      </c>
      <c r="BS490" s="192">
        <v>33908.949999999997</v>
      </c>
      <c r="BT490" s="192">
        <v>2793958</v>
      </c>
      <c r="BU490" s="192">
        <v>0</v>
      </c>
      <c r="BV490" s="192">
        <v>0</v>
      </c>
      <c r="BW490" s="192">
        <v>0</v>
      </c>
      <c r="BX490" s="192">
        <v>0</v>
      </c>
      <c r="BY490" s="192">
        <v>0</v>
      </c>
      <c r="BZ490" s="192">
        <v>0</v>
      </c>
      <c r="CA490" s="192">
        <v>0</v>
      </c>
      <c r="CB490" s="192">
        <v>0</v>
      </c>
      <c r="CC490" s="201">
        <f t="shared" si="75"/>
        <v>28628235.199999999</v>
      </c>
    </row>
    <row r="491" spans="1:81" s="278" customFormat="1">
      <c r="A491" s="320"/>
      <c r="B491" s="319"/>
      <c r="C491" s="321"/>
      <c r="D491" s="321"/>
      <c r="E491" s="321"/>
      <c r="F491" s="322" t="s">
        <v>1159</v>
      </c>
      <c r="G491" s="323" t="s">
        <v>1650</v>
      </c>
      <c r="H491" s="192">
        <v>0</v>
      </c>
      <c r="I491" s="192">
        <v>0</v>
      </c>
      <c r="J491" s="192">
        <v>0</v>
      </c>
      <c r="K491" s="192">
        <v>0</v>
      </c>
      <c r="L491" s="192">
        <v>0</v>
      </c>
      <c r="M491" s="192">
        <v>0</v>
      </c>
      <c r="N491" s="192">
        <v>0</v>
      </c>
      <c r="O491" s="192">
        <v>0</v>
      </c>
      <c r="P491" s="192">
        <v>0</v>
      </c>
      <c r="Q491" s="192">
        <v>0</v>
      </c>
      <c r="R491" s="192">
        <v>0</v>
      </c>
      <c r="S491" s="192">
        <v>0</v>
      </c>
      <c r="T491" s="192">
        <v>0</v>
      </c>
      <c r="U491" s="192">
        <v>0</v>
      </c>
      <c r="V491" s="192">
        <v>0</v>
      </c>
      <c r="W491" s="192">
        <v>0</v>
      </c>
      <c r="X491" s="192">
        <v>0</v>
      </c>
      <c r="Y491" s="192">
        <v>0</v>
      </c>
      <c r="Z491" s="192">
        <v>0</v>
      </c>
      <c r="AA491" s="192">
        <v>0</v>
      </c>
      <c r="AB491" s="192">
        <v>0</v>
      </c>
      <c r="AC491" s="192">
        <v>0</v>
      </c>
      <c r="AD491" s="192">
        <v>0</v>
      </c>
      <c r="AE491" s="192">
        <v>0</v>
      </c>
      <c r="AF491" s="192">
        <v>0</v>
      </c>
      <c r="AG491" s="192">
        <v>0</v>
      </c>
      <c r="AH491" s="192">
        <v>0</v>
      </c>
      <c r="AI491" s="192">
        <v>0</v>
      </c>
      <c r="AJ491" s="192">
        <v>0</v>
      </c>
      <c r="AK491" s="192">
        <v>0</v>
      </c>
      <c r="AL491" s="192">
        <v>0</v>
      </c>
      <c r="AM491" s="192">
        <v>0</v>
      </c>
      <c r="AN491" s="192">
        <v>0</v>
      </c>
      <c r="AO491" s="192">
        <v>0</v>
      </c>
      <c r="AP491" s="192">
        <v>0</v>
      </c>
      <c r="AQ491" s="192">
        <v>0</v>
      </c>
      <c r="AR491" s="192">
        <v>0</v>
      </c>
      <c r="AS491" s="192">
        <v>0</v>
      </c>
      <c r="AT491" s="192">
        <v>0</v>
      </c>
      <c r="AU491" s="192">
        <v>0</v>
      </c>
      <c r="AV491" s="192">
        <v>0</v>
      </c>
      <c r="AW491" s="192">
        <v>0</v>
      </c>
      <c r="AX491" s="192">
        <v>0</v>
      </c>
      <c r="AY491" s="192">
        <v>0</v>
      </c>
      <c r="AZ491" s="192">
        <v>0</v>
      </c>
      <c r="BA491" s="192">
        <v>0</v>
      </c>
      <c r="BB491" s="192">
        <v>0</v>
      </c>
      <c r="BC491" s="192">
        <v>0</v>
      </c>
      <c r="BD491" s="192">
        <v>0</v>
      </c>
      <c r="BE491" s="192">
        <v>0</v>
      </c>
      <c r="BF491" s="192">
        <v>0</v>
      </c>
      <c r="BG491" s="192">
        <v>0</v>
      </c>
      <c r="BH491" s="192">
        <v>0</v>
      </c>
      <c r="BI491" s="192">
        <v>0</v>
      </c>
      <c r="BJ491" s="192">
        <v>0</v>
      </c>
      <c r="BK491" s="192">
        <v>0</v>
      </c>
      <c r="BL491" s="192">
        <v>0</v>
      </c>
      <c r="BM491" s="192">
        <v>0</v>
      </c>
      <c r="BN491" s="192">
        <v>0</v>
      </c>
      <c r="BO491" s="192">
        <v>0</v>
      </c>
      <c r="BP491" s="192">
        <v>0</v>
      </c>
      <c r="BQ491" s="192">
        <v>0</v>
      </c>
      <c r="BR491" s="192">
        <v>0</v>
      </c>
      <c r="BS491" s="192">
        <v>0</v>
      </c>
      <c r="BT491" s="192">
        <v>0</v>
      </c>
      <c r="BU491" s="192">
        <v>0</v>
      </c>
      <c r="BV491" s="192">
        <v>0</v>
      </c>
      <c r="BW491" s="192">
        <v>0</v>
      </c>
      <c r="BX491" s="192">
        <v>0</v>
      </c>
      <c r="BY491" s="192">
        <v>0</v>
      </c>
      <c r="BZ491" s="192">
        <v>0</v>
      </c>
      <c r="CA491" s="192">
        <v>0</v>
      </c>
      <c r="CB491" s="192">
        <v>0</v>
      </c>
      <c r="CC491" s="201">
        <f t="shared" si="75"/>
        <v>0</v>
      </c>
    </row>
    <row r="492" spans="1:81" s="278" customFormat="1" ht="20.25" customHeight="1">
      <c r="A492" s="320"/>
      <c r="B492" s="319"/>
      <c r="C492" s="321"/>
      <c r="D492" s="321"/>
      <c r="E492" s="321"/>
      <c r="F492" s="322" t="s">
        <v>1160</v>
      </c>
      <c r="G492" s="323" t="s">
        <v>1651</v>
      </c>
      <c r="H492" s="192">
        <v>0</v>
      </c>
      <c r="I492" s="192">
        <v>0</v>
      </c>
      <c r="J492" s="192">
        <v>0</v>
      </c>
      <c r="K492" s="192">
        <v>472860.03</v>
      </c>
      <c r="L492" s="192">
        <v>0</v>
      </c>
      <c r="M492" s="192">
        <v>0</v>
      </c>
      <c r="N492" s="192">
        <v>0</v>
      </c>
      <c r="O492" s="192">
        <v>0</v>
      </c>
      <c r="P492" s="192">
        <v>0</v>
      </c>
      <c r="Q492" s="192">
        <v>0</v>
      </c>
      <c r="R492" s="192">
        <v>0</v>
      </c>
      <c r="S492" s="192">
        <v>0</v>
      </c>
      <c r="T492" s="192">
        <v>0</v>
      </c>
      <c r="U492" s="192">
        <v>0</v>
      </c>
      <c r="V492" s="192">
        <v>0</v>
      </c>
      <c r="W492" s="192">
        <v>0</v>
      </c>
      <c r="X492" s="192">
        <v>0</v>
      </c>
      <c r="Y492" s="192">
        <v>0</v>
      </c>
      <c r="Z492" s="192">
        <v>0</v>
      </c>
      <c r="AA492" s="192">
        <v>0</v>
      </c>
      <c r="AB492" s="192">
        <v>0</v>
      </c>
      <c r="AC492" s="192">
        <v>0</v>
      </c>
      <c r="AD492" s="192">
        <v>0</v>
      </c>
      <c r="AE492" s="192">
        <v>0</v>
      </c>
      <c r="AF492" s="192">
        <v>0</v>
      </c>
      <c r="AG492" s="192">
        <v>0</v>
      </c>
      <c r="AH492" s="192">
        <v>0</v>
      </c>
      <c r="AI492" s="192">
        <v>0</v>
      </c>
      <c r="AJ492" s="192">
        <v>439600</v>
      </c>
      <c r="AK492" s="192">
        <v>0</v>
      </c>
      <c r="AL492" s="192">
        <v>0</v>
      </c>
      <c r="AM492" s="192">
        <v>0</v>
      </c>
      <c r="AN492" s="192">
        <v>0</v>
      </c>
      <c r="AO492" s="192">
        <v>0</v>
      </c>
      <c r="AP492" s="192">
        <v>0</v>
      </c>
      <c r="AQ492" s="192">
        <v>0</v>
      </c>
      <c r="AR492" s="192">
        <v>0</v>
      </c>
      <c r="AS492" s="192">
        <v>0</v>
      </c>
      <c r="AT492" s="192">
        <v>0</v>
      </c>
      <c r="AU492" s="192">
        <v>0</v>
      </c>
      <c r="AV492" s="192">
        <v>0</v>
      </c>
      <c r="AW492" s="192">
        <v>0</v>
      </c>
      <c r="AX492" s="192">
        <v>0</v>
      </c>
      <c r="AY492" s="192">
        <v>0</v>
      </c>
      <c r="AZ492" s="192">
        <v>0</v>
      </c>
      <c r="BA492" s="192">
        <v>0</v>
      </c>
      <c r="BB492" s="192">
        <v>0</v>
      </c>
      <c r="BC492" s="192">
        <v>0</v>
      </c>
      <c r="BD492" s="192">
        <v>0</v>
      </c>
      <c r="BE492" s="192">
        <v>0</v>
      </c>
      <c r="BF492" s="192">
        <v>0</v>
      </c>
      <c r="BG492" s="192">
        <v>0</v>
      </c>
      <c r="BH492" s="192">
        <v>0</v>
      </c>
      <c r="BI492" s="192">
        <v>0</v>
      </c>
      <c r="BJ492" s="192">
        <v>0</v>
      </c>
      <c r="BK492" s="192">
        <v>0</v>
      </c>
      <c r="BL492" s="192">
        <v>0</v>
      </c>
      <c r="BM492" s="192">
        <v>0</v>
      </c>
      <c r="BN492" s="192">
        <v>0</v>
      </c>
      <c r="BO492" s="192">
        <v>0</v>
      </c>
      <c r="BP492" s="192">
        <v>0</v>
      </c>
      <c r="BQ492" s="192">
        <v>0</v>
      </c>
      <c r="BR492" s="192">
        <v>0</v>
      </c>
      <c r="BS492" s="192">
        <v>0</v>
      </c>
      <c r="BT492" s="192">
        <v>0</v>
      </c>
      <c r="BU492" s="192">
        <v>0</v>
      </c>
      <c r="BV492" s="192">
        <v>0</v>
      </c>
      <c r="BW492" s="192">
        <v>0</v>
      </c>
      <c r="BX492" s="192">
        <v>0</v>
      </c>
      <c r="BY492" s="192">
        <v>0</v>
      </c>
      <c r="BZ492" s="192">
        <v>0</v>
      </c>
      <c r="CA492" s="192">
        <v>0</v>
      </c>
      <c r="CB492" s="192">
        <v>0</v>
      </c>
      <c r="CC492" s="201">
        <f t="shared" si="75"/>
        <v>912460.03</v>
      </c>
    </row>
    <row r="493" spans="1:81" s="278" customFormat="1">
      <c r="A493" s="320"/>
      <c r="B493" s="319"/>
      <c r="C493" s="321"/>
      <c r="D493" s="321"/>
      <c r="E493" s="321"/>
      <c r="F493" s="322" t="s">
        <v>1161</v>
      </c>
      <c r="G493" s="323" t="s">
        <v>1652</v>
      </c>
      <c r="H493" s="192">
        <v>149702107.69999999</v>
      </c>
      <c r="I493" s="192">
        <v>74342106.370000005</v>
      </c>
      <c r="J493" s="192">
        <v>654835005.29999995</v>
      </c>
      <c r="K493" s="192">
        <v>72293495.480000004</v>
      </c>
      <c r="L493" s="192">
        <v>53349475.229999997</v>
      </c>
      <c r="M493" s="192">
        <v>115823480.08</v>
      </c>
      <c r="N493" s="192">
        <v>737691688.99000001</v>
      </c>
      <c r="O493" s="192">
        <v>173800263.21000001</v>
      </c>
      <c r="P493" s="192">
        <v>32622824.82</v>
      </c>
      <c r="Q493" s="192">
        <v>364993236.48000002</v>
      </c>
      <c r="R493" s="192">
        <v>27412098.940000001</v>
      </c>
      <c r="S493" s="192">
        <v>75798538.510000005</v>
      </c>
      <c r="T493" s="192">
        <v>192177576.77000001</v>
      </c>
      <c r="U493" s="192">
        <v>201418358.65000001</v>
      </c>
      <c r="V493" s="192">
        <v>34061685.450000003</v>
      </c>
      <c r="W493" s="192">
        <v>176590721.96000001</v>
      </c>
      <c r="X493" s="192">
        <v>93248519.180000007</v>
      </c>
      <c r="Y493" s="192">
        <v>59218005.18</v>
      </c>
      <c r="Z493" s="192">
        <v>461671142.43000001</v>
      </c>
      <c r="AA493" s="192">
        <v>22298694.140000001</v>
      </c>
      <c r="AB493" s="192">
        <v>41652247.759999998</v>
      </c>
      <c r="AC493" s="192">
        <v>70757519.069999993</v>
      </c>
      <c r="AD493" s="192">
        <v>9660374.3699999992</v>
      </c>
      <c r="AE493" s="192">
        <v>67612339.340000004</v>
      </c>
      <c r="AF493" s="192">
        <v>65168831.219999999</v>
      </c>
      <c r="AG493" s="192">
        <v>22328605.989999998</v>
      </c>
      <c r="AH493" s="192">
        <v>88807263</v>
      </c>
      <c r="AI493" s="192">
        <v>162717006.43000001</v>
      </c>
      <c r="AJ493" s="192">
        <v>37883296.719999999</v>
      </c>
      <c r="AK493" s="192">
        <v>39913650.659999996</v>
      </c>
      <c r="AL493" s="192">
        <v>31776224.170000002</v>
      </c>
      <c r="AM493" s="192">
        <v>37900397.399999999</v>
      </c>
      <c r="AN493" s="192">
        <v>34883081.799999997</v>
      </c>
      <c r="AO493" s="192">
        <v>14846929.32</v>
      </c>
      <c r="AP493" s="192">
        <v>31224454.949999999</v>
      </c>
      <c r="AQ493" s="192">
        <v>41372817.479999997</v>
      </c>
      <c r="AR493" s="192">
        <v>39216921.799999997</v>
      </c>
      <c r="AS493" s="192">
        <v>30116016.859999999</v>
      </c>
      <c r="AT493" s="192">
        <v>39817396.469999999</v>
      </c>
      <c r="AU493" s="192">
        <v>134092455.59999999</v>
      </c>
      <c r="AV493" s="192">
        <v>16950564.890000001</v>
      </c>
      <c r="AW493" s="192">
        <v>22993295.530000001</v>
      </c>
      <c r="AX493" s="192">
        <v>33478273.719999999</v>
      </c>
      <c r="AY493" s="192">
        <v>20482065.030000001</v>
      </c>
      <c r="AZ493" s="192">
        <v>15728053.83</v>
      </c>
      <c r="BA493" s="192">
        <v>28102321.969999999</v>
      </c>
      <c r="BB493" s="192">
        <v>274062129.63999999</v>
      </c>
      <c r="BC493" s="192">
        <v>40271272.780000001</v>
      </c>
      <c r="BD493" s="192">
        <v>68199910.150000006</v>
      </c>
      <c r="BE493" s="192">
        <v>56274425.869999997</v>
      </c>
      <c r="BF493" s="192">
        <v>42246767.939999998</v>
      </c>
      <c r="BG493" s="192">
        <v>38927820.350000001</v>
      </c>
      <c r="BH493" s="192">
        <v>65196847.149899997</v>
      </c>
      <c r="BI493" s="192">
        <v>36556039.799999997</v>
      </c>
      <c r="BJ493" s="192">
        <v>17504683.760000002</v>
      </c>
      <c r="BK493" s="192">
        <v>9722633.7699999996</v>
      </c>
      <c r="BL493" s="192">
        <v>44280797.799999997</v>
      </c>
      <c r="BM493" s="192">
        <v>210625830.19</v>
      </c>
      <c r="BN493" s="192">
        <v>92519399.120000005</v>
      </c>
      <c r="BO493" s="192">
        <v>38538795.100000001</v>
      </c>
      <c r="BP493" s="192">
        <v>16454972.310000001</v>
      </c>
      <c r="BQ493" s="192">
        <v>34020918.43</v>
      </c>
      <c r="BR493" s="192">
        <v>22180899.07</v>
      </c>
      <c r="BS493" s="192">
        <v>14240365.779999999</v>
      </c>
      <c r="BT493" s="192">
        <v>351550492.64999998</v>
      </c>
      <c r="BU493" s="192">
        <v>29601017.399999999</v>
      </c>
      <c r="BV493" s="192">
        <v>72339898.680000007</v>
      </c>
      <c r="BW493" s="192">
        <v>35591636.020000003</v>
      </c>
      <c r="BX493" s="192">
        <v>54692553.670000002</v>
      </c>
      <c r="BY493" s="192">
        <v>24758781.199999999</v>
      </c>
      <c r="BZ493" s="192">
        <v>48227216.939999998</v>
      </c>
      <c r="CA493" s="192">
        <v>36121315.060000002</v>
      </c>
      <c r="CB493" s="192">
        <v>17810146.84</v>
      </c>
      <c r="CC493" s="201">
        <f t="shared" si="75"/>
        <v>6745348997.7199001</v>
      </c>
    </row>
    <row r="494" spans="1:81" s="278" customFormat="1">
      <c r="A494" s="320"/>
      <c r="B494" s="319"/>
      <c r="C494" s="321"/>
      <c r="D494" s="321"/>
      <c r="E494" s="321"/>
      <c r="F494" s="322" t="s">
        <v>1162</v>
      </c>
      <c r="G494" s="323" t="s">
        <v>1653</v>
      </c>
      <c r="H494" s="192">
        <v>92945804.620000005</v>
      </c>
      <c r="I494" s="192">
        <v>64044502.740000002</v>
      </c>
      <c r="J494" s="192">
        <v>71068606.659999996</v>
      </c>
      <c r="K494" s="192">
        <v>11747864.76</v>
      </c>
      <c r="L494" s="192">
        <v>26714990.800000001</v>
      </c>
      <c r="M494" s="192">
        <v>911679.5</v>
      </c>
      <c r="N494" s="192">
        <v>253868969.61000001</v>
      </c>
      <c r="O494" s="192">
        <v>41791776.469999999</v>
      </c>
      <c r="P494" s="192">
        <v>7792516.8700000001</v>
      </c>
      <c r="Q494" s="192">
        <v>75515278.859999999</v>
      </c>
      <c r="R494" s="192">
        <v>8221695.2000000002</v>
      </c>
      <c r="S494" s="192">
        <v>16905959.440000001</v>
      </c>
      <c r="T494" s="192">
        <v>71760286.060000002</v>
      </c>
      <c r="U494" s="192">
        <v>55840438.509999998</v>
      </c>
      <c r="V494" s="192">
        <v>1061002.8400000001</v>
      </c>
      <c r="W494" s="192">
        <v>18320047.57</v>
      </c>
      <c r="X494" s="192">
        <v>15014629.85</v>
      </c>
      <c r="Y494" s="192">
        <v>10125463.67</v>
      </c>
      <c r="Z494" s="192">
        <v>441801567.23000002</v>
      </c>
      <c r="AA494" s="192">
        <v>6115108.0099999998</v>
      </c>
      <c r="AB494" s="192">
        <v>17046071.309999999</v>
      </c>
      <c r="AC494" s="192">
        <v>7880429.8399999999</v>
      </c>
      <c r="AD494" s="192">
        <v>12576311.76</v>
      </c>
      <c r="AE494" s="192">
        <v>15501742.720000001</v>
      </c>
      <c r="AF494" s="192">
        <v>0</v>
      </c>
      <c r="AG494" s="192">
        <v>2629963.27</v>
      </c>
      <c r="AH494" s="192">
        <v>14928740.800000001</v>
      </c>
      <c r="AI494" s="192">
        <v>36883089.119999997</v>
      </c>
      <c r="AJ494" s="192">
        <v>10502642.68</v>
      </c>
      <c r="AK494" s="192">
        <v>4160405.19</v>
      </c>
      <c r="AL494" s="192">
        <v>2645974.83</v>
      </c>
      <c r="AM494" s="192">
        <v>2148544.54</v>
      </c>
      <c r="AN494" s="192">
        <v>7274085.2800000003</v>
      </c>
      <c r="AO494" s="192">
        <v>3775412.77</v>
      </c>
      <c r="AP494" s="192">
        <v>2728131.48</v>
      </c>
      <c r="AQ494" s="192">
        <v>6181264.6799999997</v>
      </c>
      <c r="AR494" s="192">
        <v>6873670.5599999996</v>
      </c>
      <c r="AS494" s="192">
        <v>4331529.87</v>
      </c>
      <c r="AT494" s="192">
        <v>3218119.98</v>
      </c>
      <c r="AU494" s="192">
        <v>41209717.049999997</v>
      </c>
      <c r="AV494" s="192">
        <v>2946463.58</v>
      </c>
      <c r="AW494" s="192">
        <v>10342309.33</v>
      </c>
      <c r="AX494" s="192">
        <v>5597259.6699999999</v>
      </c>
      <c r="AY494" s="192">
        <v>4765946.97</v>
      </c>
      <c r="AZ494" s="192">
        <v>1864992.09</v>
      </c>
      <c r="BA494" s="192">
        <v>2246548.6800000002</v>
      </c>
      <c r="BB494" s="192">
        <v>104702840.79000001</v>
      </c>
      <c r="BC494" s="192">
        <v>11756624.25</v>
      </c>
      <c r="BD494" s="192">
        <v>7337985.0899999999</v>
      </c>
      <c r="BE494" s="192">
        <v>5843094.2199999997</v>
      </c>
      <c r="BF494" s="192">
        <v>16897317.82</v>
      </c>
      <c r="BG494" s="192">
        <v>6659804.3600000003</v>
      </c>
      <c r="BH494" s="192">
        <v>17466330.680100001</v>
      </c>
      <c r="BI494" s="192">
        <v>11421282.039999999</v>
      </c>
      <c r="BJ494" s="192">
        <v>7208449.4699999997</v>
      </c>
      <c r="BK494" s="192">
        <v>1536489</v>
      </c>
      <c r="BL494" s="192">
        <v>2177451.6800000002</v>
      </c>
      <c r="BM494" s="192">
        <v>92651318.5</v>
      </c>
      <c r="BN494" s="192">
        <v>84519283.810000002</v>
      </c>
      <c r="BO494" s="192">
        <v>4294237.4000000004</v>
      </c>
      <c r="BP494" s="192">
        <v>3868399.72</v>
      </c>
      <c r="BQ494" s="192">
        <v>3497494.6</v>
      </c>
      <c r="BR494" s="192">
        <v>5603544.4000000004</v>
      </c>
      <c r="BS494" s="192">
        <v>4395710.12</v>
      </c>
      <c r="BT494" s="192">
        <v>30151530.280000001</v>
      </c>
      <c r="BU494" s="192">
        <v>10420567.51</v>
      </c>
      <c r="BV494" s="192">
        <v>15763962.119999999</v>
      </c>
      <c r="BW494" s="192">
        <v>8128072.6500000004</v>
      </c>
      <c r="BX494" s="192">
        <v>14552244.35</v>
      </c>
      <c r="BY494" s="192">
        <v>86752617.260000005</v>
      </c>
      <c r="BZ494" s="192">
        <v>10487936.199999999</v>
      </c>
      <c r="CA494" s="192">
        <v>6956546.54</v>
      </c>
      <c r="CB494" s="192">
        <v>4000450.65</v>
      </c>
      <c r="CC494" s="201">
        <f t="shared" si="75"/>
        <v>2100879142.8300993</v>
      </c>
    </row>
    <row r="495" spans="1:81" s="278" customFormat="1">
      <c r="A495" s="320"/>
      <c r="B495" s="319"/>
      <c r="C495" s="321"/>
      <c r="D495" s="321"/>
      <c r="E495" s="321"/>
      <c r="F495" s="322" t="s">
        <v>1163</v>
      </c>
      <c r="G495" s="323" t="s">
        <v>1654</v>
      </c>
      <c r="H495" s="192">
        <v>255600.6</v>
      </c>
      <c r="I495" s="192">
        <v>0</v>
      </c>
      <c r="J495" s="192">
        <v>548576</v>
      </c>
      <c r="K495" s="192">
        <v>1195561</v>
      </c>
      <c r="L495" s="192">
        <v>93553.64</v>
      </c>
      <c r="M495" s="192">
        <v>30959374.960000001</v>
      </c>
      <c r="N495" s="192">
        <v>123532132.5</v>
      </c>
      <c r="O495" s="192">
        <v>33600</v>
      </c>
      <c r="P495" s="192">
        <v>198750</v>
      </c>
      <c r="Q495" s="192">
        <v>294669.5</v>
      </c>
      <c r="R495" s="192">
        <v>0</v>
      </c>
      <c r="S495" s="192">
        <v>4618612.83</v>
      </c>
      <c r="T495" s="192">
        <v>6587850.9400000004</v>
      </c>
      <c r="U495" s="192">
        <v>677018</v>
      </c>
      <c r="V495" s="192">
        <v>2250000</v>
      </c>
      <c r="W495" s="192">
        <v>955337.11</v>
      </c>
      <c r="X495" s="192">
        <v>75425</v>
      </c>
      <c r="Y495" s="192">
        <v>35127.75</v>
      </c>
      <c r="Z495" s="192">
        <v>21516093.800000001</v>
      </c>
      <c r="AA495" s="192">
        <v>4277706.82</v>
      </c>
      <c r="AB495" s="192">
        <v>604741.23</v>
      </c>
      <c r="AC495" s="192">
        <v>420739.91</v>
      </c>
      <c r="AD495" s="192">
        <v>2128854.7599999998</v>
      </c>
      <c r="AE495" s="192">
        <v>230477.63</v>
      </c>
      <c r="AF495" s="192">
        <v>0</v>
      </c>
      <c r="AG495" s="192">
        <v>100000</v>
      </c>
      <c r="AH495" s="192">
        <v>0</v>
      </c>
      <c r="AI495" s="192">
        <v>85756483.340000004</v>
      </c>
      <c r="AJ495" s="192">
        <v>0</v>
      </c>
      <c r="AK495" s="192">
        <v>419700</v>
      </c>
      <c r="AL495" s="192">
        <v>394750.52</v>
      </c>
      <c r="AM495" s="192">
        <v>309330</v>
      </c>
      <c r="AN495" s="192">
        <v>2624177.9900000002</v>
      </c>
      <c r="AO495" s="192">
        <v>277200</v>
      </c>
      <c r="AP495" s="192">
        <v>461599.39</v>
      </c>
      <c r="AQ495" s="192">
        <v>6778319.8799999999</v>
      </c>
      <c r="AR495" s="192">
        <v>488600</v>
      </c>
      <c r="AS495" s="192">
        <v>63650</v>
      </c>
      <c r="AT495" s="192">
        <v>986111.64</v>
      </c>
      <c r="AU495" s="192">
        <v>4803553.4800000004</v>
      </c>
      <c r="AV495" s="192">
        <v>3030261.58</v>
      </c>
      <c r="AW495" s="192">
        <v>0</v>
      </c>
      <c r="AX495" s="192">
        <v>61403.28</v>
      </c>
      <c r="AY495" s="192">
        <v>1197172.6200000001</v>
      </c>
      <c r="AZ495" s="192">
        <v>11646.76</v>
      </c>
      <c r="BA495" s="192">
        <v>83820</v>
      </c>
      <c r="BB495" s="192">
        <v>76894882.469999999</v>
      </c>
      <c r="BC495" s="192">
        <v>186954.16</v>
      </c>
      <c r="BD495" s="192">
        <v>0</v>
      </c>
      <c r="BE495" s="192">
        <v>0</v>
      </c>
      <c r="BF495" s="192">
        <v>529689.14</v>
      </c>
      <c r="BG495" s="192">
        <v>124818.71</v>
      </c>
      <c r="BH495" s="192">
        <v>1757257.26</v>
      </c>
      <c r="BI495" s="192">
        <v>184959.99</v>
      </c>
      <c r="BJ495" s="192">
        <v>539337.49</v>
      </c>
      <c r="BK495" s="192">
        <v>11960</v>
      </c>
      <c r="BL495" s="192">
        <v>528504.02</v>
      </c>
      <c r="BM495" s="192">
        <v>18572222.09</v>
      </c>
      <c r="BN495" s="192">
        <v>15504099.109999999</v>
      </c>
      <c r="BO495" s="192">
        <v>997152.51</v>
      </c>
      <c r="BP495" s="192">
        <v>1404479.04</v>
      </c>
      <c r="BQ495" s="192">
        <v>206000</v>
      </c>
      <c r="BR495" s="192">
        <v>4442846.33</v>
      </c>
      <c r="BS495" s="192">
        <v>0</v>
      </c>
      <c r="BT495" s="192">
        <v>3749042.45</v>
      </c>
      <c r="BU495" s="192">
        <v>790051.28</v>
      </c>
      <c r="BV495" s="192">
        <v>1060453.58</v>
      </c>
      <c r="BW495" s="192">
        <v>1259251.55</v>
      </c>
      <c r="BX495" s="192">
        <v>2162731.75</v>
      </c>
      <c r="BY495" s="192">
        <v>11048385.220000001</v>
      </c>
      <c r="BZ495" s="192">
        <v>2248665.39</v>
      </c>
      <c r="CA495" s="192">
        <v>395743</v>
      </c>
      <c r="CB495" s="192">
        <v>11473563.890000001</v>
      </c>
      <c r="CC495" s="201">
        <f t="shared" si="75"/>
        <v>465410634.88999987</v>
      </c>
    </row>
    <row r="496" spans="1:81" s="278" customFormat="1">
      <c r="A496" s="320"/>
      <c r="B496" s="319"/>
      <c r="C496" s="321"/>
      <c r="D496" s="321"/>
      <c r="E496" s="321"/>
      <c r="F496" s="322" t="s">
        <v>1164</v>
      </c>
      <c r="G496" s="323" t="s">
        <v>1517</v>
      </c>
      <c r="H496" s="192">
        <v>0</v>
      </c>
      <c r="I496" s="192">
        <v>0</v>
      </c>
      <c r="J496" s="192">
        <v>0</v>
      </c>
      <c r="K496" s="192">
        <v>0</v>
      </c>
      <c r="L496" s="192">
        <v>0</v>
      </c>
      <c r="M496" s="192">
        <v>0</v>
      </c>
      <c r="N496" s="192">
        <v>0</v>
      </c>
      <c r="O496" s="192">
        <v>0</v>
      </c>
      <c r="P496" s="192">
        <v>0</v>
      </c>
      <c r="Q496" s="192">
        <v>0</v>
      </c>
      <c r="R496" s="192">
        <v>0</v>
      </c>
      <c r="S496" s="192">
        <v>0</v>
      </c>
      <c r="T496" s="192">
        <v>0</v>
      </c>
      <c r="U496" s="192">
        <v>0</v>
      </c>
      <c r="V496" s="192">
        <v>0</v>
      </c>
      <c r="W496" s="192">
        <v>0</v>
      </c>
      <c r="X496" s="192">
        <v>0</v>
      </c>
      <c r="Y496" s="192">
        <v>0</v>
      </c>
      <c r="Z496" s="192">
        <v>0</v>
      </c>
      <c r="AA496" s="192">
        <v>0</v>
      </c>
      <c r="AB496" s="192">
        <v>0</v>
      </c>
      <c r="AC496" s="192">
        <v>0</v>
      </c>
      <c r="AD496" s="192">
        <v>0</v>
      </c>
      <c r="AE496" s="192">
        <v>0</v>
      </c>
      <c r="AF496" s="192">
        <v>0</v>
      </c>
      <c r="AG496" s="192">
        <v>0</v>
      </c>
      <c r="AH496" s="192">
        <v>0</v>
      </c>
      <c r="AI496" s="192">
        <v>0</v>
      </c>
      <c r="AJ496" s="192">
        <v>0</v>
      </c>
      <c r="AK496" s="192">
        <v>0</v>
      </c>
      <c r="AL496" s="192">
        <v>0</v>
      </c>
      <c r="AM496" s="192">
        <v>0</v>
      </c>
      <c r="AN496" s="192">
        <v>0</v>
      </c>
      <c r="AO496" s="192">
        <v>0</v>
      </c>
      <c r="AP496" s="192">
        <v>0</v>
      </c>
      <c r="AQ496" s="192">
        <v>0</v>
      </c>
      <c r="AR496" s="192">
        <v>0</v>
      </c>
      <c r="AS496" s="192">
        <v>0</v>
      </c>
      <c r="AT496" s="192">
        <v>0</v>
      </c>
      <c r="AU496" s="192">
        <v>0</v>
      </c>
      <c r="AV496" s="192">
        <v>0</v>
      </c>
      <c r="AW496" s="192">
        <v>0</v>
      </c>
      <c r="AX496" s="192">
        <v>0</v>
      </c>
      <c r="AY496" s="192">
        <v>0</v>
      </c>
      <c r="AZ496" s="192">
        <v>0</v>
      </c>
      <c r="BA496" s="192">
        <v>0</v>
      </c>
      <c r="BB496" s="192">
        <v>0</v>
      </c>
      <c r="BC496" s="192">
        <v>0</v>
      </c>
      <c r="BD496" s="192">
        <v>0</v>
      </c>
      <c r="BE496" s="192">
        <v>0</v>
      </c>
      <c r="BF496" s="192">
        <v>0</v>
      </c>
      <c r="BG496" s="192">
        <v>0</v>
      </c>
      <c r="BH496" s="192">
        <v>0</v>
      </c>
      <c r="BI496" s="192">
        <v>0</v>
      </c>
      <c r="BJ496" s="192">
        <v>0</v>
      </c>
      <c r="BK496" s="192">
        <v>0</v>
      </c>
      <c r="BL496" s="192">
        <v>0</v>
      </c>
      <c r="BM496" s="192">
        <v>0</v>
      </c>
      <c r="BN496" s="192">
        <v>0</v>
      </c>
      <c r="BO496" s="192">
        <v>0</v>
      </c>
      <c r="BP496" s="192">
        <v>0</v>
      </c>
      <c r="BQ496" s="192">
        <v>0</v>
      </c>
      <c r="BR496" s="192">
        <v>0</v>
      </c>
      <c r="BS496" s="192">
        <v>0</v>
      </c>
      <c r="BT496" s="192">
        <v>0</v>
      </c>
      <c r="BU496" s="192">
        <v>0</v>
      </c>
      <c r="BV496" s="192">
        <v>0</v>
      </c>
      <c r="BW496" s="192">
        <v>0</v>
      </c>
      <c r="BX496" s="192">
        <v>0</v>
      </c>
      <c r="BY496" s="192">
        <v>0</v>
      </c>
      <c r="BZ496" s="192">
        <v>0</v>
      </c>
      <c r="CA496" s="192">
        <v>0</v>
      </c>
      <c r="CB496" s="192">
        <v>0</v>
      </c>
      <c r="CC496" s="201">
        <f t="shared" si="75"/>
        <v>0</v>
      </c>
    </row>
    <row r="497" spans="1:81" s="278" customFormat="1">
      <c r="A497" s="320"/>
      <c r="B497" s="319"/>
      <c r="C497" s="321"/>
      <c r="D497" s="321"/>
      <c r="E497" s="321"/>
      <c r="F497" s="322" t="s">
        <v>1165</v>
      </c>
      <c r="G497" s="323" t="s">
        <v>1518</v>
      </c>
      <c r="H497" s="192">
        <v>0</v>
      </c>
      <c r="I497" s="192">
        <v>0</v>
      </c>
      <c r="J497" s="192">
        <v>0</v>
      </c>
      <c r="K497" s="192">
        <v>0</v>
      </c>
      <c r="L497" s="192">
        <v>0</v>
      </c>
      <c r="M497" s="192">
        <v>0</v>
      </c>
      <c r="N497" s="192">
        <v>0</v>
      </c>
      <c r="O497" s="192">
        <v>0</v>
      </c>
      <c r="P497" s="192">
        <v>0</v>
      </c>
      <c r="Q497" s="192">
        <v>0</v>
      </c>
      <c r="R497" s="192">
        <v>0</v>
      </c>
      <c r="S497" s="192">
        <v>0</v>
      </c>
      <c r="T497" s="192">
        <v>0</v>
      </c>
      <c r="U497" s="192">
        <v>0</v>
      </c>
      <c r="V497" s="192">
        <v>0</v>
      </c>
      <c r="W497" s="192">
        <v>0</v>
      </c>
      <c r="X497" s="192">
        <v>0</v>
      </c>
      <c r="Y497" s="192">
        <v>0</v>
      </c>
      <c r="Z497" s="192">
        <v>174956</v>
      </c>
      <c r="AA497" s="192">
        <v>0</v>
      </c>
      <c r="AB497" s="192">
        <v>0</v>
      </c>
      <c r="AC497" s="192">
        <v>0</v>
      </c>
      <c r="AD497" s="192">
        <v>0</v>
      </c>
      <c r="AE497" s="192">
        <v>0</v>
      </c>
      <c r="AF497" s="192">
        <v>0</v>
      </c>
      <c r="AG497" s="192">
        <v>0</v>
      </c>
      <c r="AH497" s="192">
        <v>0</v>
      </c>
      <c r="AI497" s="192">
        <v>0</v>
      </c>
      <c r="AJ497" s="192">
        <v>0</v>
      </c>
      <c r="AK497" s="192">
        <v>0</v>
      </c>
      <c r="AL497" s="192">
        <v>0</v>
      </c>
      <c r="AM497" s="192">
        <v>0</v>
      </c>
      <c r="AN497" s="192">
        <v>0</v>
      </c>
      <c r="AO497" s="192">
        <v>0</v>
      </c>
      <c r="AP497" s="192">
        <v>0</v>
      </c>
      <c r="AQ497" s="192">
        <v>0</v>
      </c>
      <c r="AR497" s="192">
        <v>0</v>
      </c>
      <c r="AS497" s="192">
        <v>0</v>
      </c>
      <c r="AT497" s="192">
        <v>0</v>
      </c>
      <c r="AU497" s="192">
        <v>0</v>
      </c>
      <c r="AV497" s="192">
        <v>0</v>
      </c>
      <c r="AW497" s="192">
        <v>0</v>
      </c>
      <c r="AX497" s="192">
        <v>0</v>
      </c>
      <c r="AY497" s="192">
        <v>0</v>
      </c>
      <c r="AZ497" s="192">
        <v>0</v>
      </c>
      <c r="BA497" s="192">
        <v>0</v>
      </c>
      <c r="BB497" s="192">
        <v>0</v>
      </c>
      <c r="BC497" s="192">
        <v>0</v>
      </c>
      <c r="BD497" s="192">
        <v>0</v>
      </c>
      <c r="BE497" s="192">
        <v>0</v>
      </c>
      <c r="BF497" s="192">
        <v>0</v>
      </c>
      <c r="BG497" s="192">
        <v>0</v>
      </c>
      <c r="BH497" s="192">
        <v>0</v>
      </c>
      <c r="BI497" s="192">
        <v>0</v>
      </c>
      <c r="BJ497" s="192">
        <v>0</v>
      </c>
      <c r="BK497" s="192">
        <v>0</v>
      </c>
      <c r="BL497" s="192">
        <v>0</v>
      </c>
      <c r="BM497" s="192">
        <v>0</v>
      </c>
      <c r="BN497" s="192">
        <v>0</v>
      </c>
      <c r="BO497" s="192">
        <v>0</v>
      </c>
      <c r="BP497" s="192">
        <v>0</v>
      </c>
      <c r="BQ497" s="192">
        <v>0</v>
      </c>
      <c r="BR497" s="192">
        <v>0</v>
      </c>
      <c r="BS497" s="192">
        <v>0</v>
      </c>
      <c r="BT497" s="192">
        <v>0</v>
      </c>
      <c r="BU497" s="192">
        <v>0</v>
      </c>
      <c r="BV497" s="192">
        <v>0</v>
      </c>
      <c r="BW497" s="192">
        <v>0</v>
      </c>
      <c r="BX497" s="192">
        <v>0</v>
      </c>
      <c r="BY497" s="192">
        <v>0</v>
      </c>
      <c r="BZ497" s="192">
        <v>0</v>
      </c>
      <c r="CA497" s="192">
        <v>0</v>
      </c>
      <c r="CB497" s="192">
        <v>0</v>
      </c>
      <c r="CC497" s="201">
        <f t="shared" si="75"/>
        <v>174956</v>
      </c>
    </row>
    <row r="498" spans="1:81" s="278" customFormat="1">
      <c r="A498" s="320"/>
      <c r="B498" s="319"/>
      <c r="C498" s="321"/>
      <c r="D498" s="321"/>
      <c r="E498" s="321"/>
      <c r="F498" s="322" t="s">
        <v>1166</v>
      </c>
      <c r="G498" s="323" t="s">
        <v>1655</v>
      </c>
      <c r="H498" s="192">
        <v>416090</v>
      </c>
      <c r="I498" s="192">
        <v>88750</v>
      </c>
      <c r="J498" s="192">
        <v>0</v>
      </c>
      <c r="K498" s="192">
        <v>0</v>
      </c>
      <c r="L498" s="192">
        <v>0</v>
      </c>
      <c r="M498" s="192">
        <v>77600</v>
      </c>
      <c r="N498" s="192">
        <v>440000</v>
      </c>
      <c r="O498" s="192">
        <v>2375</v>
      </c>
      <c r="P498" s="192">
        <v>7000</v>
      </c>
      <c r="Q498" s="192">
        <v>432680</v>
      </c>
      <c r="R498" s="192">
        <v>62300</v>
      </c>
      <c r="S498" s="192">
        <v>0</v>
      </c>
      <c r="T498" s="192">
        <v>192000</v>
      </c>
      <c r="U498" s="192">
        <v>49500</v>
      </c>
      <c r="V498" s="192">
        <v>46700</v>
      </c>
      <c r="W498" s="192">
        <v>0</v>
      </c>
      <c r="X498" s="192">
        <v>0</v>
      </c>
      <c r="Y498" s="192">
        <v>11000</v>
      </c>
      <c r="Z498" s="192">
        <v>0</v>
      </c>
      <c r="AA498" s="192">
        <v>0</v>
      </c>
      <c r="AB498" s="192">
        <v>0</v>
      </c>
      <c r="AC498" s="192">
        <v>2263181</v>
      </c>
      <c r="AD498" s="192">
        <v>40850</v>
      </c>
      <c r="AE498" s="192">
        <v>10000</v>
      </c>
      <c r="AF498" s="192">
        <v>264500</v>
      </c>
      <c r="AG498" s="192">
        <v>280683.43</v>
      </c>
      <c r="AH498" s="192">
        <v>0</v>
      </c>
      <c r="AI498" s="192">
        <v>400097</v>
      </c>
      <c r="AJ498" s="192">
        <v>0</v>
      </c>
      <c r="AK498" s="192">
        <v>0</v>
      </c>
      <c r="AL498" s="192">
        <v>18400</v>
      </c>
      <c r="AM498" s="192">
        <v>0</v>
      </c>
      <c r="AN498" s="192">
        <v>107335</v>
      </c>
      <c r="AO498" s="192">
        <v>0</v>
      </c>
      <c r="AP498" s="192">
        <v>72230</v>
      </c>
      <c r="AQ498" s="192">
        <v>0</v>
      </c>
      <c r="AR498" s="192">
        <v>0</v>
      </c>
      <c r="AS498" s="192">
        <v>0</v>
      </c>
      <c r="AT498" s="192">
        <v>0</v>
      </c>
      <c r="AU498" s="192">
        <v>12340</v>
      </c>
      <c r="AV498" s="192">
        <v>25000</v>
      </c>
      <c r="AW498" s="192">
        <v>32550</v>
      </c>
      <c r="AX498" s="192">
        <v>12825</v>
      </c>
      <c r="AY498" s="192">
        <v>10000</v>
      </c>
      <c r="AZ498" s="192">
        <v>0</v>
      </c>
      <c r="BA498" s="192">
        <v>56500</v>
      </c>
      <c r="BB498" s="192">
        <v>662535</v>
      </c>
      <c r="BC498" s="192">
        <v>45000</v>
      </c>
      <c r="BD498" s="192">
        <v>65000</v>
      </c>
      <c r="BE498" s="192">
        <v>0</v>
      </c>
      <c r="BF498" s="192">
        <v>117500</v>
      </c>
      <c r="BG498" s="192">
        <v>20000</v>
      </c>
      <c r="BH498" s="192">
        <v>71100</v>
      </c>
      <c r="BI498" s="192">
        <v>0</v>
      </c>
      <c r="BJ498" s="192">
        <v>0</v>
      </c>
      <c r="BK498" s="192">
        <v>0</v>
      </c>
      <c r="BL498" s="192">
        <v>0</v>
      </c>
      <c r="BM498" s="192">
        <v>1272516</v>
      </c>
      <c r="BN498" s="192">
        <v>85700</v>
      </c>
      <c r="BO498" s="192">
        <v>0</v>
      </c>
      <c r="BP498" s="192">
        <v>25500</v>
      </c>
      <c r="BQ498" s="192">
        <v>0</v>
      </c>
      <c r="BR498" s="192">
        <v>20000</v>
      </c>
      <c r="BS498" s="192">
        <v>43200</v>
      </c>
      <c r="BT498" s="192">
        <v>394792.82</v>
      </c>
      <c r="BU498" s="192">
        <v>132400</v>
      </c>
      <c r="BV498" s="192">
        <v>0</v>
      </c>
      <c r="BW498" s="192">
        <v>8000</v>
      </c>
      <c r="BX498" s="192">
        <v>165500</v>
      </c>
      <c r="BY498" s="192">
        <v>18000</v>
      </c>
      <c r="BZ498" s="192">
        <v>15600</v>
      </c>
      <c r="CA498" s="192">
        <v>0</v>
      </c>
      <c r="CB498" s="192">
        <v>2000</v>
      </c>
      <c r="CC498" s="201">
        <f t="shared" si="75"/>
        <v>8596830.25</v>
      </c>
    </row>
    <row r="499" spans="1:81" s="278" customFormat="1">
      <c r="A499" s="320"/>
      <c r="B499" s="319"/>
      <c r="C499" s="321"/>
      <c r="D499" s="321"/>
      <c r="E499" s="321"/>
      <c r="F499" s="322" t="s">
        <v>1167</v>
      </c>
      <c r="G499" s="323" t="s">
        <v>1656</v>
      </c>
      <c r="H499" s="192">
        <v>0</v>
      </c>
      <c r="I499" s="192">
        <v>0</v>
      </c>
      <c r="J499" s="192">
        <v>0</v>
      </c>
      <c r="K499" s="192">
        <v>0</v>
      </c>
      <c r="L499" s="192">
        <v>0</v>
      </c>
      <c r="M499" s="192">
        <v>0</v>
      </c>
      <c r="N499" s="192">
        <v>18000</v>
      </c>
      <c r="O499" s="192">
        <v>0</v>
      </c>
      <c r="P499" s="192">
        <v>0</v>
      </c>
      <c r="Q499" s="192">
        <v>0</v>
      </c>
      <c r="R499" s="192">
        <v>0</v>
      </c>
      <c r="S499" s="192">
        <v>0</v>
      </c>
      <c r="T499" s="192">
        <v>0</v>
      </c>
      <c r="U499" s="192">
        <v>0</v>
      </c>
      <c r="V499" s="192">
        <v>0</v>
      </c>
      <c r="W499" s="192">
        <v>0</v>
      </c>
      <c r="X499" s="192">
        <v>0</v>
      </c>
      <c r="Y499" s="192">
        <v>0</v>
      </c>
      <c r="Z499" s="192">
        <v>0</v>
      </c>
      <c r="AA499" s="192">
        <v>0</v>
      </c>
      <c r="AB499" s="192">
        <v>0</v>
      </c>
      <c r="AC499" s="192">
        <v>0</v>
      </c>
      <c r="AD499" s="192">
        <v>0</v>
      </c>
      <c r="AE499" s="192">
        <v>0</v>
      </c>
      <c r="AF499" s="192">
        <v>0</v>
      </c>
      <c r="AG499" s="192">
        <v>0</v>
      </c>
      <c r="AH499" s="192">
        <v>0</v>
      </c>
      <c r="AI499" s="192">
        <v>409600</v>
      </c>
      <c r="AJ499" s="192">
        <v>0</v>
      </c>
      <c r="AK499" s="192">
        <v>0</v>
      </c>
      <c r="AL499" s="192">
        <v>0</v>
      </c>
      <c r="AM499" s="192">
        <v>0</v>
      </c>
      <c r="AN499" s="192">
        <v>0</v>
      </c>
      <c r="AO499" s="192">
        <v>0</v>
      </c>
      <c r="AP499" s="192">
        <v>0</v>
      </c>
      <c r="AQ499" s="192">
        <v>0</v>
      </c>
      <c r="AR499" s="192">
        <v>0</v>
      </c>
      <c r="AS499" s="192">
        <v>0</v>
      </c>
      <c r="AT499" s="192">
        <v>0</v>
      </c>
      <c r="AU499" s="192">
        <v>0</v>
      </c>
      <c r="AV499" s="192">
        <v>0</v>
      </c>
      <c r="AW499" s="192">
        <v>0</v>
      </c>
      <c r="AX499" s="192">
        <v>0</v>
      </c>
      <c r="AY499" s="192">
        <v>0</v>
      </c>
      <c r="AZ499" s="192">
        <v>0</v>
      </c>
      <c r="BA499" s="192">
        <v>0</v>
      </c>
      <c r="BB499" s="192">
        <v>0</v>
      </c>
      <c r="BC499" s="192">
        <v>0</v>
      </c>
      <c r="BD499" s="192">
        <v>0</v>
      </c>
      <c r="BE499" s="192">
        <v>0</v>
      </c>
      <c r="BF499" s="192">
        <v>0</v>
      </c>
      <c r="BG499" s="192">
        <v>0</v>
      </c>
      <c r="BH499" s="192">
        <v>0</v>
      </c>
      <c r="BI499" s="192">
        <v>0</v>
      </c>
      <c r="BJ499" s="192">
        <v>0</v>
      </c>
      <c r="BK499" s="192">
        <v>0</v>
      </c>
      <c r="BL499" s="192">
        <v>0</v>
      </c>
      <c r="BM499" s="192">
        <v>0</v>
      </c>
      <c r="BN499" s="192">
        <v>0</v>
      </c>
      <c r="BO499" s="192">
        <v>0</v>
      </c>
      <c r="BP499" s="192">
        <v>0</v>
      </c>
      <c r="BQ499" s="192">
        <v>0</v>
      </c>
      <c r="BR499" s="192">
        <v>0</v>
      </c>
      <c r="BS499" s="192">
        <v>0</v>
      </c>
      <c r="BT499" s="192">
        <v>0</v>
      </c>
      <c r="BU499" s="192">
        <v>0</v>
      </c>
      <c r="BV499" s="192">
        <v>0</v>
      </c>
      <c r="BW499" s="192">
        <v>0</v>
      </c>
      <c r="BX499" s="192">
        <v>0</v>
      </c>
      <c r="BY499" s="192">
        <v>0</v>
      </c>
      <c r="BZ499" s="192">
        <v>0</v>
      </c>
      <c r="CA499" s="192">
        <v>0</v>
      </c>
      <c r="CB499" s="192">
        <v>0</v>
      </c>
      <c r="CC499" s="201">
        <f t="shared" si="75"/>
        <v>427600</v>
      </c>
    </row>
    <row r="500" spans="1:81" s="278" customFormat="1">
      <c r="A500" s="320"/>
      <c r="B500" s="319"/>
      <c r="C500" s="321"/>
      <c r="D500" s="321"/>
      <c r="E500" s="321"/>
      <c r="F500" s="322" t="s">
        <v>1168</v>
      </c>
      <c r="G500" s="323" t="s">
        <v>1657</v>
      </c>
      <c r="H500" s="192">
        <v>0</v>
      </c>
      <c r="I500" s="192">
        <v>0</v>
      </c>
      <c r="J500" s="192">
        <v>0</v>
      </c>
      <c r="K500" s="192">
        <v>0</v>
      </c>
      <c r="L500" s="192">
        <v>0</v>
      </c>
      <c r="M500" s="192">
        <v>0</v>
      </c>
      <c r="N500" s="192">
        <v>0</v>
      </c>
      <c r="O500" s="192">
        <v>0</v>
      </c>
      <c r="P500" s="192">
        <v>0</v>
      </c>
      <c r="Q500" s="192">
        <v>0</v>
      </c>
      <c r="R500" s="192">
        <v>0</v>
      </c>
      <c r="S500" s="192">
        <v>0</v>
      </c>
      <c r="T500" s="192">
        <v>0</v>
      </c>
      <c r="U500" s="192">
        <v>0</v>
      </c>
      <c r="V500" s="192">
        <v>0</v>
      </c>
      <c r="W500" s="192">
        <v>0</v>
      </c>
      <c r="X500" s="192">
        <v>0</v>
      </c>
      <c r="Y500" s="192">
        <v>0</v>
      </c>
      <c r="Z500" s="192">
        <v>0</v>
      </c>
      <c r="AA500" s="192">
        <v>0</v>
      </c>
      <c r="AB500" s="192">
        <v>0</v>
      </c>
      <c r="AC500" s="192">
        <v>0</v>
      </c>
      <c r="AD500" s="192">
        <v>122000</v>
      </c>
      <c r="AE500" s="192">
        <v>0</v>
      </c>
      <c r="AF500" s="192">
        <v>0</v>
      </c>
      <c r="AG500" s="192">
        <v>0</v>
      </c>
      <c r="AH500" s="192">
        <v>0</v>
      </c>
      <c r="AI500" s="192">
        <v>0</v>
      </c>
      <c r="AJ500" s="192">
        <v>0</v>
      </c>
      <c r="AK500" s="192">
        <v>4500</v>
      </c>
      <c r="AL500" s="192">
        <v>0</v>
      </c>
      <c r="AM500" s="192">
        <v>0</v>
      </c>
      <c r="AN500" s="192">
        <v>0</v>
      </c>
      <c r="AO500" s="192">
        <v>28000</v>
      </c>
      <c r="AP500" s="192">
        <v>0</v>
      </c>
      <c r="AQ500" s="192">
        <v>0</v>
      </c>
      <c r="AR500" s="192">
        <v>0</v>
      </c>
      <c r="AS500" s="192">
        <v>0</v>
      </c>
      <c r="AT500" s="192">
        <v>0</v>
      </c>
      <c r="AU500" s="192">
        <v>0</v>
      </c>
      <c r="AV500" s="192">
        <v>0</v>
      </c>
      <c r="AW500" s="192">
        <v>0</v>
      </c>
      <c r="AX500" s="192">
        <v>0</v>
      </c>
      <c r="AY500" s="192">
        <v>0</v>
      </c>
      <c r="AZ500" s="192">
        <v>0</v>
      </c>
      <c r="BA500" s="192">
        <v>0</v>
      </c>
      <c r="BB500" s="192">
        <v>0</v>
      </c>
      <c r="BC500" s="192">
        <v>0</v>
      </c>
      <c r="BD500" s="192">
        <v>0</v>
      </c>
      <c r="BE500" s="192">
        <v>0</v>
      </c>
      <c r="BF500" s="192">
        <v>0</v>
      </c>
      <c r="BG500" s="192">
        <v>0</v>
      </c>
      <c r="BH500" s="192">
        <v>0</v>
      </c>
      <c r="BI500" s="192">
        <v>0</v>
      </c>
      <c r="BJ500" s="192">
        <v>0</v>
      </c>
      <c r="BK500" s="192">
        <v>0</v>
      </c>
      <c r="BL500" s="192">
        <v>0</v>
      </c>
      <c r="BM500" s="192">
        <v>0</v>
      </c>
      <c r="BN500" s="192">
        <v>0</v>
      </c>
      <c r="BO500" s="192">
        <v>0</v>
      </c>
      <c r="BP500" s="192">
        <v>0</v>
      </c>
      <c r="BQ500" s="192">
        <v>0</v>
      </c>
      <c r="BR500" s="192">
        <v>0</v>
      </c>
      <c r="BS500" s="192">
        <v>0</v>
      </c>
      <c r="BT500" s="192">
        <v>0</v>
      </c>
      <c r="BU500" s="192">
        <v>0</v>
      </c>
      <c r="BV500" s="192">
        <v>0</v>
      </c>
      <c r="BW500" s="192">
        <v>0</v>
      </c>
      <c r="BX500" s="192">
        <v>0</v>
      </c>
      <c r="BY500" s="192">
        <v>0</v>
      </c>
      <c r="BZ500" s="192">
        <v>0</v>
      </c>
      <c r="CA500" s="192">
        <v>0</v>
      </c>
      <c r="CB500" s="192">
        <v>0</v>
      </c>
      <c r="CC500" s="201">
        <f t="shared" si="75"/>
        <v>154500</v>
      </c>
    </row>
    <row r="501" spans="1:81" s="278" customFormat="1">
      <c r="A501" s="320"/>
      <c r="B501" s="319"/>
      <c r="C501" s="321"/>
      <c r="D501" s="321"/>
      <c r="E501" s="321"/>
      <c r="F501" s="322" t="s">
        <v>1169</v>
      </c>
      <c r="G501" s="323" t="s">
        <v>1658</v>
      </c>
      <c r="H501" s="192">
        <v>0</v>
      </c>
      <c r="I501" s="192">
        <v>0</v>
      </c>
      <c r="J501" s="192">
        <v>0</v>
      </c>
      <c r="K501" s="192">
        <v>0</v>
      </c>
      <c r="L501" s="192">
        <v>0</v>
      </c>
      <c r="M501" s="192">
        <v>0</v>
      </c>
      <c r="N501" s="192">
        <v>0</v>
      </c>
      <c r="O501" s="192">
        <v>0</v>
      </c>
      <c r="P501" s="192">
        <v>0</v>
      </c>
      <c r="Q501" s="192">
        <v>0</v>
      </c>
      <c r="R501" s="192">
        <v>0</v>
      </c>
      <c r="S501" s="192">
        <v>0</v>
      </c>
      <c r="T501" s="192">
        <v>0</v>
      </c>
      <c r="U501" s="192">
        <v>0</v>
      </c>
      <c r="V501" s="192">
        <v>0</v>
      </c>
      <c r="W501" s="192">
        <v>0</v>
      </c>
      <c r="X501" s="192">
        <v>0</v>
      </c>
      <c r="Y501" s="192">
        <v>0</v>
      </c>
      <c r="Z501" s="192">
        <v>0</v>
      </c>
      <c r="AA501" s="192">
        <v>0</v>
      </c>
      <c r="AB501" s="192">
        <v>0</v>
      </c>
      <c r="AC501" s="192">
        <v>0</v>
      </c>
      <c r="AD501" s="192">
        <v>1800</v>
      </c>
      <c r="AE501" s="192">
        <v>0</v>
      </c>
      <c r="AF501" s="192">
        <v>0</v>
      </c>
      <c r="AG501" s="192">
        <v>0</v>
      </c>
      <c r="AH501" s="192">
        <v>0</v>
      </c>
      <c r="AI501" s="192">
        <v>0</v>
      </c>
      <c r="AJ501" s="192">
        <v>0</v>
      </c>
      <c r="AK501" s="192">
        <v>0</v>
      </c>
      <c r="AL501" s="192">
        <v>0</v>
      </c>
      <c r="AM501" s="192">
        <v>0</v>
      </c>
      <c r="AN501" s="192">
        <v>0</v>
      </c>
      <c r="AO501" s="192">
        <v>0</v>
      </c>
      <c r="AP501" s="192">
        <v>0</v>
      </c>
      <c r="AQ501" s="192">
        <v>0</v>
      </c>
      <c r="AR501" s="192">
        <v>0</v>
      </c>
      <c r="AS501" s="192">
        <v>0</v>
      </c>
      <c r="AT501" s="192">
        <v>0</v>
      </c>
      <c r="AU501" s="192">
        <v>0</v>
      </c>
      <c r="AV501" s="192">
        <v>0</v>
      </c>
      <c r="AW501" s="192">
        <v>0</v>
      </c>
      <c r="AX501" s="192">
        <v>0</v>
      </c>
      <c r="AY501" s="192">
        <v>0</v>
      </c>
      <c r="AZ501" s="192">
        <v>0</v>
      </c>
      <c r="BA501" s="192">
        <v>0</v>
      </c>
      <c r="BB501" s="192">
        <v>0</v>
      </c>
      <c r="BC501" s="192">
        <v>0</v>
      </c>
      <c r="BD501" s="192">
        <v>0</v>
      </c>
      <c r="BE501" s="192">
        <v>0</v>
      </c>
      <c r="BF501" s="192">
        <v>0</v>
      </c>
      <c r="BG501" s="192">
        <v>0</v>
      </c>
      <c r="BH501" s="192">
        <v>0</v>
      </c>
      <c r="BI501" s="192">
        <v>0</v>
      </c>
      <c r="BJ501" s="192">
        <v>0</v>
      </c>
      <c r="BK501" s="192">
        <v>0</v>
      </c>
      <c r="BL501" s="192">
        <v>0</v>
      </c>
      <c r="BM501" s="192">
        <v>0</v>
      </c>
      <c r="BN501" s="192">
        <v>0</v>
      </c>
      <c r="BO501" s="192">
        <v>0</v>
      </c>
      <c r="BP501" s="192">
        <v>0</v>
      </c>
      <c r="BQ501" s="192">
        <v>0</v>
      </c>
      <c r="BR501" s="192">
        <v>0</v>
      </c>
      <c r="BS501" s="192">
        <v>0</v>
      </c>
      <c r="BT501" s="192">
        <v>0</v>
      </c>
      <c r="BU501" s="192">
        <v>0</v>
      </c>
      <c r="BV501" s="192">
        <v>0</v>
      </c>
      <c r="BW501" s="192">
        <v>0</v>
      </c>
      <c r="BX501" s="192">
        <v>0</v>
      </c>
      <c r="BY501" s="192">
        <v>0</v>
      </c>
      <c r="BZ501" s="192">
        <v>0</v>
      </c>
      <c r="CA501" s="192">
        <v>0</v>
      </c>
      <c r="CB501" s="192">
        <v>0</v>
      </c>
      <c r="CC501" s="201">
        <f t="shared" si="75"/>
        <v>1800</v>
      </c>
    </row>
    <row r="502" spans="1:81" s="278" customFormat="1">
      <c r="A502" s="320"/>
      <c r="B502" s="319"/>
      <c r="C502" s="321"/>
      <c r="D502" s="321"/>
      <c r="E502" s="321"/>
      <c r="F502" s="322" t="s">
        <v>1170</v>
      </c>
      <c r="G502" s="323" t="s">
        <v>1659</v>
      </c>
      <c r="H502" s="192">
        <v>0</v>
      </c>
      <c r="I502" s="192">
        <v>0</v>
      </c>
      <c r="J502" s="192">
        <v>0</v>
      </c>
      <c r="K502" s="192">
        <v>0</v>
      </c>
      <c r="L502" s="192">
        <v>0</v>
      </c>
      <c r="M502" s="192">
        <v>0</v>
      </c>
      <c r="N502" s="192">
        <v>0</v>
      </c>
      <c r="O502" s="192">
        <v>0</v>
      </c>
      <c r="P502" s="192">
        <v>0</v>
      </c>
      <c r="Q502" s="192">
        <v>0</v>
      </c>
      <c r="R502" s="192">
        <v>0</v>
      </c>
      <c r="S502" s="192">
        <v>0</v>
      </c>
      <c r="T502" s="192">
        <v>0</v>
      </c>
      <c r="U502" s="192">
        <v>0</v>
      </c>
      <c r="V502" s="192">
        <v>0</v>
      </c>
      <c r="W502" s="192">
        <v>0</v>
      </c>
      <c r="X502" s="192">
        <v>0</v>
      </c>
      <c r="Y502" s="192">
        <v>0</v>
      </c>
      <c r="Z502" s="192">
        <v>0</v>
      </c>
      <c r="AA502" s="192">
        <v>0</v>
      </c>
      <c r="AB502" s="192">
        <v>0</v>
      </c>
      <c r="AC502" s="192">
        <v>0</v>
      </c>
      <c r="AD502" s="192">
        <v>0</v>
      </c>
      <c r="AE502" s="192">
        <v>0</v>
      </c>
      <c r="AF502" s="192">
        <v>0</v>
      </c>
      <c r="AG502" s="192">
        <v>0</v>
      </c>
      <c r="AH502" s="192">
        <v>0</v>
      </c>
      <c r="AI502" s="192">
        <v>0</v>
      </c>
      <c r="AJ502" s="192">
        <v>0</v>
      </c>
      <c r="AK502" s="192">
        <v>0</v>
      </c>
      <c r="AL502" s="192">
        <v>0</v>
      </c>
      <c r="AM502" s="192">
        <v>0</v>
      </c>
      <c r="AN502" s="192">
        <v>0</v>
      </c>
      <c r="AO502" s="192">
        <v>0</v>
      </c>
      <c r="AP502" s="192">
        <v>0</v>
      </c>
      <c r="AQ502" s="192">
        <v>0</v>
      </c>
      <c r="AR502" s="192">
        <v>0</v>
      </c>
      <c r="AS502" s="192">
        <v>0</v>
      </c>
      <c r="AT502" s="192">
        <v>0</v>
      </c>
      <c r="AU502" s="192">
        <v>0</v>
      </c>
      <c r="AV502" s="192">
        <v>0</v>
      </c>
      <c r="AW502" s="192">
        <v>0</v>
      </c>
      <c r="AX502" s="192">
        <v>0</v>
      </c>
      <c r="AY502" s="192">
        <v>0</v>
      </c>
      <c r="AZ502" s="192">
        <v>0</v>
      </c>
      <c r="BA502" s="192">
        <v>0</v>
      </c>
      <c r="BB502" s="192">
        <v>0</v>
      </c>
      <c r="BC502" s="192">
        <v>0</v>
      </c>
      <c r="BD502" s="192">
        <v>0</v>
      </c>
      <c r="BE502" s="192">
        <v>0</v>
      </c>
      <c r="BF502" s="192">
        <v>0</v>
      </c>
      <c r="BG502" s="192">
        <v>0</v>
      </c>
      <c r="BH502" s="192">
        <v>0</v>
      </c>
      <c r="BI502" s="192">
        <v>0</v>
      </c>
      <c r="BJ502" s="192">
        <v>0</v>
      </c>
      <c r="BK502" s="192">
        <v>0</v>
      </c>
      <c r="BL502" s="192">
        <v>0</v>
      </c>
      <c r="BM502" s="192">
        <v>0</v>
      </c>
      <c r="BN502" s="192">
        <v>0</v>
      </c>
      <c r="BO502" s="192">
        <v>0</v>
      </c>
      <c r="BP502" s="192">
        <v>0</v>
      </c>
      <c r="BQ502" s="192">
        <v>0</v>
      </c>
      <c r="BR502" s="192">
        <v>0</v>
      </c>
      <c r="BS502" s="192">
        <v>0</v>
      </c>
      <c r="BT502" s="192">
        <v>0</v>
      </c>
      <c r="BU502" s="192">
        <v>0</v>
      </c>
      <c r="BV502" s="192">
        <v>0</v>
      </c>
      <c r="BW502" s="192">
        <v>0</v>
      </c>
      <c r="BX502" s="192">
        <v>0</v>
      </c>
      <c r="BY502" s="192">
        <v>0</v>
      </c>
      <c r="BZ502" s="192">
        <v>0</v>
      </c>
      <c r="CA502" s="192">
        <v>0</v>
      </c>
      <c r="CB502" s="192">
        <v>0</v>
      </c>
      <c r="CC502" s="201">
        <f t="shared" si="75"/>
        <v>0</v>
      </c>
    </row>
    <row r="503" spans="1:81" s="278" customFormat="1">
      <c r="A503" s="320"/>
      <c r="B503" s="319"/>
      <c r="C503" s="321"/>
      <c r="D503" s="321"/>
      <c r="E503" s="321"/>
      <c r="F503" s="324" t="s">
        <v>1660</v>
      </c>
      <c r="G503" s="325" t="s">
        <v>1185</v>
      </c>
      <c r="H503" s="192">
        <v>0</v>
      </c>
      <c r="I503" s="192">
        <v>27845</v>
      </c>
      <c r="J503" s="192">
        <v>1137047</v>
      </c>
      <c r="K503" s="192">
        <v>0</v>
      </c>
      <c r="L503" s="192">
        <v>0</v>
      </c>
      <c r="M503" s="192">
        <v>0</v>
      </c>
      <c r="N503" s="192">
        <v>2445370</v>
      </c>
      <c r="O503" s="192">
        <v>0</v>
      </c>
      <c r="P503" s="192">
        <v>0</v>
      </c>
      <c r="Q503" s="192">
        <v>0</v>
      </c>
      <c r="R503" s="192">
        <v>0</v>
      </c>
      <c r="S503" s="192">
        <v>0</v>
      </c>
      <c r="T503" s="192">
        <v>0</v>
      </c>
      <c r="U503" s="192">
        <v>1958</v>
      </c>
      <c r="V503" s="192">
        <v>0</v>
      </c>
      <c r="W503" s="192">
        <v>0</v>
      </c>
      <c r="X503" s="192">
        <v>0</v>
      </c>
      <c r="Y503" s="192">
        <v>0</v>
      </c>
      <c r="Z503" s="192">
        <v>0</v>
      </c>
      <c r="AA503" s="192">
        <v>0</v>
      </c>
      <c r="AB503" s="192">
        <v>0</v>
      </c>
      <c r="AC503" s="192">
        <v>0</v>
      </c>
      <c r="AD503" s="192">
        <v>0</v>
      </c>
      <c r="AE503" s="192">
        <v>0</v>
      </c>
      <c r="AF503" s="192">
        <v>0</v>
      </c>
      <c r="AG503" s="192">
        <v>0</v>
      </c>
      <c r="AH503" s="192">
        <v>66100</v>
      </c>
      <c r="AI503" s="192">
        <v>8525922.5999999996</v>
      </c>
      <c r="AJ503" s="192">
        <v>0</v>
      </c>
      <c r="AK503" s="192">
        <v>0</v>
      </c>
      <c r="AL503" s="192">
        <v>0</v>
      </c>
      <c r="AM503" s="192">
        <v>0</v>
      </c>
      <c r="AN503" s="192">
        <v>0</v>
      </c>
      <c r="AO503" s="192">
        <v>0</v>
      </c>
      <c r="AP503" s="192">
        <v>0</v>
      </c>
      <c r="AQ503" s="192">
        <v>0</v>
      </c>
      <c r="AR503" s="192">
        <v>0</v>
      </c>
      <c r="AS503" s="192">
        <v>0</v>
      </c>
      <c r="AT503" s="192">
        <v>0</v>
      </c>
      <c r="AU503" s="192">
        <v>279660</v>
      </c>
      <c r="AV503" s="192">
        <v>0</v>
      </c>
      <c r="AW503" s="192">
        <v>0</v>
      </c>
      <c r="AX503" s="192">
        <v>0</v>
      </c>
      <c r="AY503" s="192">
        <v>0</v>
      </c>
      <c r="AZ503" s="192">
        <v>0</v>
      </c>
      <c r="BA503" s="192">
        <v>0</v>
      </c>
      <c r="BB503" s="192">
        <v>0</v>
      </c>
      <c r="BC503" s="192">
        <v>251327</v>
      </c>
      <c r="BD503" s="192">
        <v>0</v>
      </c>
      <c r="BE503" s="192">
        <v>0</v>
      </c>
      <c r="BF503" s="192">
        <v>0</v>
      </c>
      <c r="BG503" s="192">
        <v>1981</v>
      </c>
      <c r="BH503" s="192">
        <v>164390</v>
      </c>
      <c r="BI503" s="192">
        <v>0</v>
      </c>
      <c r="BJ503" s="192">
        <v>0</v>
      </c>
      <c r="BK503" s="192">
        <v>0</v>
      </c>
      <c r="BL503" s="192">
        <v>0</v>
      </c>
      <c r="BM503" s="192">
        <v>1975980</v>
      </c>
      <c r="BN503" s="192">
        <v>215620</v>
      </c>
      <c r="BO503" s="192">
        <v>0</v>
      </c>
      <c r="BP503" s="192">
        <v>0</v>
      </c>
      <c r="BQ503" s="192">
        <v>0</v>
      </c>
      <c r="BR503" s="192">
        <v>0</v>
      </c>
      <c r="BS503" s="192">
        <v>0</v>
      </c>
      <c r="BT503" s="192">
        <v>7069413.5</v>
      </c>
      <c r="BU503" s="192">
        <v>0</v>
      </c>
      <c r="BV503" s="192">
        <v>0</v>
      </c>
      <c r="BW503" s="192">
        <v>0</v>
      </c>
      <c r="BX503" s="192">
        <v>0</v>
      </c>
      <c r="BY503" s="192">
        <v>48385</v>
      </c>
      <c r="BZ503" s="192">
        <v>0</v>
      </c>
      <c r="CA503" s="192">
        <v>0</v>
      </c>
      <c r="CB503" s="192">
        <v>0</v>
      </c>
      <c r="CC503" s="201">
        <f>SUM(H503:CB503)</f>
        <v>22210999.100000001</v>
      </c>
    </row>
    <row r="504" spans="1:81" s="278" customFormat="1">
      <c r="A504" s="320"/>
      <c r="B504" s="319"/>
      <c r="C504" s="321"/>
      <c r="D504" s="321"/>
      <c r="E504" s="321"/>
      <c r="F504" s="324" t="s">
        <v>1661</v>
      </c>
      <c r="G504" s="325" t="s">
        <v>1187</v>
      </c>
      <c r="H504" s="192">
        <v>0</v>
      </c>
      <c r="I504" s="192">
        <v>53460</v>
      </c>
      <c r="J504" s="192">
        <v>13300</v>
      </c>
      <c r="K504" s="192">
        <v>1720</v>
      </c>
      <c r="L504" s="192">
        <v>0</v>
      </c>
      <c r="M504" s="192">
        <v>0</v>
      </c>
      <c r="N504" s="192">
        <v>2070665</v>
      </c>
      <c r="O504" s="192">
        <v>147890</v>
      </c>
      <c r="P504" s="192">
        <v>0</v>
      </c>
      <c r="Q504" s="192">
        <v>0</v>
      </c>
      <c r="R504" s="192">
        <v>0</v>
      </c>
      <c r="S504" s="192">
        <v>0</v>
      </c>
      <c r="T504" s="192">
        <v>0</v>
      </c>
      <c r="U504" s="192">
        <v>4110</v>
      </c>
      <c r="V504" s="192">
        <v>0</v>
      </c>
      <c r="W504" s="192">
        <v>0</v>
      </c>
      <c r="X504" s="192">
        <v>0</v>
      </c>
      <c r="Y504" s="192">
        <v>75100</v>
      </c>
      <c r="Z504" s="192">
        <v>201760</v>
      </c>
      <c r="AA504" s="192">
        <v>0</v>
      </c>
      <c r="AB504" s="192">
        <v>0</v>
      </c>
      <c r="AC504" s="192">
        <v>0</v>
      </c>
      <c r="AD504" s="192">
        <v>0</v>
      </c>
      <c r="AE504" s="192">
        <v>0</v>
      </c>
      <c r="AF504" s="192">
        <v>0</v>
      </c>
      <c r="AG504" s="192">
        <v>0</v>
      </c>
      <c r="AH504" s="192">
        <v>0</v>
      </c>
      <c r="AI504" s="192">
        <v>811430</v>
      </c>
      <c r="AJ504" s="192">
        <v>0</v>
      </c>
      <c r="AK504" s="192">
        <v>37070</v>
      </c>
      <c r="AL504" s="192">
        <v>26020</v>
      </c>
      <c r="AM504" s="192">
        <v>0</v>
      </c>
      <c r="AN504" s="192">
        <v>39680</v>
      </c>
      <c r="AO504" s="192">
        <v>57550</v>
      </c>
      <c r="AP504" s="192">
        <v>0</v>
      </c>
      <c r="AQ504" s="192">
        <v>8720</v>
      </c>
      <c r="AR504" s="192">
        <v>5030</v>
      </c>
      <c r="AS504" s="192">
        <v>18626</v>
      </c>
      <c r="AT504" s="192">
        <v>1660</v>
      </c>
      <c r="AU504" s="192">
        <v>335494</v>
      </c>
      <c r="AV504" s="192">
        <v>0</v>
      </c>
      <c r="AW504" s="192">
        <v>0</v>
      </c>
      <c r="AX504" s="192">
        <v>1400</v>
      </c>
      <c r="AY504" s="192">
        <v>0</v>
      </c>
      <c r="AZ504" s="192">
        <v>11190</v>
      </c>
      <c r="BA504" s="192">
        <v>33300</v>
      </c>
      <c r="BB504" s="192">
        <v>0</v>
      </c>
      <c r="BC504" s="192">
        <v>24384.5</v>
      </c>
      <c r="BD504" s="192">
        <v>4428</v>
      </c>
      <c r="BE504" s="192">
        <v>0</v>
      </c>
      <c r="BF504" s="192">
        <v>0</v>
      </c>
      <c r="BG504" s="192">
        <v>19550</v>
      </c>
      <c r="BH504" s="192">
        <v>344770</v>
      </c>
      <c r="BI504" s="192">
        <v>19180</v>
      </c>
      <c r="BJ504" s="192">
        <v>90170</v>
      </c>
      <c r="BK504" s="192">
        <v>0</v>
      </c>
      <c r="BL504" s="192">
        <v>0</v>
      </c>
      <c r="BM504" s="192">
        <v>47745</v>
      </c>
      <c r="BN504" s="192">
        <v>0</v>
      </c>
      <c r="BO504" s="192">
        <v>317828</v>
      </c>
      <c r="BP504" s="192">
        <v>42720</v>
      </c>
      <c r="BQ504" s="192">
        <v>0</v>
      </c>
      <c r="BR504" s="192">
        <v>0</v>
      </c>
      <c r="BS504" s="192">
        <v>74122.5</v>
      </c>
      <c r="BT504" s="192">
        <v>3714062</v>
      </c>
      <c r="BU504" s="192">
        <v>0</v>
      </c>
      <c r="BV504" s="192">
        <v>94020</v>
      </c>
      <c r="BW504" s="192">
        <v>196340</v>
      </c>
      <c r="BX504" s="192">
        <v>7420</v>
      </c>
      <c r="BY504" s="192">
        <v>21800</v>
      </c>
      <c r="BZ504" s="192">
        <v>0</v>
      </c>
      <c r="CA504" s="192">
        <v>0</v>
      </c>
      <c r="CB504" s="192">
        <v>44159.5</v>
      </c>
      <c r="CC504" s="201">
        <f t="shared" si="75"/>
        <v>9017874.5</v>
      </c>
    </row>
    <row r="505" spans="1:81" s="278" customFormat="1">
      <c r="A505" s="320"/>
      <c r="B505" s="319"/>
      <c r="C505" s="321"/>
      <c r="D505" s="321"/>
      <c r="E505" s="321"/>
      <c r="F505" s="324" t="s">
        <v>1662</v>
      </c>
      <c r="G505" s="325" t="s">
        <v>1188</v>
      </c>
      <c r="H505" s="192">
        <v>0</v>
      </c>
      <c r="I505" s="192">
        <v>0</v>
      </c>
      <c r="J505" s="192">
        <v>0</v>
      </c>
      <c r="K505" s="192">
        <v>0</v>
      </c>
      <c r="L505" s="192">
        <v>0</v>
      </c>
      <c r="M505" s="192">
        <v>0</v>
      </c>
      <c r="N505" s="192">
        <v>0</v>
      </c>
      <c r="O505" s="192">
        <v>0</v>
      </c>
      <c r="P505" s="192">
        <v>0</v>
      </c>
      <c r="Q505" s="192">
        <v>0</v>
      </c>
      <c r="R505" s="192">
        <v>0</v>
      </c>
      <c r="S505" s="192">
        <v>0</v>
      </c>
      <c r="T505" s="192">
        <v>0</v>
      </c>
      <c r="U505" s="192">
        <v>0</v>
      </c>
      <c r="V505" s="192">
        <v>0</v>
      </c>
      <c r="W505" s="192">
        <v>0</v>
      </c>
      <c r="X505" s="192">
        <v>0</v>
      </c>
      <c r="Y505" s="192">
        <v>0</v>
      </c>
      <c r="Z505" s="192">
        <v>0</v>
      </c>
      <c r="AA505" s="192">
        <v>0</v>
      </c>
      <c r="AB505" s="192">
        <v>0</v>
      </c>
      <c r="AC505" s="192">
        <v>0</v>
      </c>
      <c r="AD505" s="192">
        <v>0</v>
      </c>
      <c r="AE505" s="192">
        <v>0</v>
      </c>
      <c r="AF505" s="192">
        <v>0</v>
      </c>
      <c r="AG505" s="192">
        <v>0</v>
      </c>
      <c r="AH505" s="192">
        <v>0</v>
      </c>
      <c r="AI505" s="192">
        <v>1421015</v>
      </c>
      <c r="AJ505" s="192">
        <v>0</v>
      </c>
      <c r="AK505" s="192">
        <v>0</v>
      </c>
      <c r="AL505" s="192">
        <v>0</v>
      </c>
      <c r="AM505" s="192">
        <v>0</v>
      </c>
      <c r="AN505" s="192">
        <v>0</v>
      </c>
      <c r="AO505" s="192">
        <v>0</v>
      </c>
      <c r="AP505" s="192">
        <v>0</v>
      </c>
      <c r="AQ505" s="192">
        <v>0</v>
      </c>
      <c r="AR505" s="192">
        <v>0</v>
      </c>
      <c r="AS505" s="192">
        <v>0</v>
      </c>
      <c r="AT505" s="192">
        <v>0</v>
      </c>
      <c r="AU505" s="192">
        <v>0</v>
      </c>
      <c r="AV505" s="192">
        <v>0</v>
      </c>
      <c r="AW505" s="192">
        <v>0</v>
      </c>
      <c r="AX505" s="192">
        <v>0</v>
      </c>
      <c r="AY505" s="192">
        <v>0</v>
      </c>
      <c r="AZ505" s="192">
        <v>0</v>
      </c>
      <c r="BA505" s="192">
        <v>0</v>
      </c>
      <c r="BB505" s="192">
        <v>0</v>
      </c>
      <c r="BC505" s="192">
        <v>0</v>
      </c>
      <c r="BD505" s="192">
        <v>0</v>
      </c>
      <c r="BE505" s="192">
        <v>0</v>
      </c>
      <c r="BF505" s="192">
        <v>0</v>
      </c>
      <c r="BG505" s="192">
        <v>0</v>
      </c>
      <c r="BH505" s="192">
        <v>0</v>
      </c>
      <c r="BI505" s="192">
        <v>0</v>
      </c>
      <c r="BJ505" s="192">
        <v>0</v>
      </c>
      <c r="BK505" s="192">
        <v>0</v>
      </c>
      <c r="BL505" s="192">
        <v>0</v>
      </c>
      <c r="BM505" s="192">
        <v>276818.59000000003</v>
      </c>
      <c r="BN505" s="192">
        <v>0</v>
      </c>
      <c r="BO505" s="192">
        <v>0</v>
      </c>
      <c r="BP505" s="192">
        <v>0</v>
      </c>
      <c r="BQ505" s="192">
        <v>0</v>
      </c>
      <c r="BR505" s="192">
        <v>0</v>
      </c>
      <c r="BS505" s="192">
        <v>0</v>
      </c>
      <c r="BT505" s="192">
        <v>416503.7</v>
      </c>
      <c r="BU505" s="192">
        <v>0</v>
      </c>
      <c r="BV505" s="192">
        <v>0</v>
      </c>
      <c r="BW505" s="192">
        <v>0</v>
      </c>
      <c r="BX505" s="192">
        <v>0</v>
      </c>
      <c r="BY505" s="192">
        <v>0</v>
      </c>
      <c r="BZ505" s="192">
        <v>0</v>
      </c>
      <c r="CA505" s="192">
        <v>0</v>
      </c>
      <c r="CB505" s="192">
        <v>0</v>
      </c>
      <c r="CC505" s="201">
        <f t="shared" si="75"/>
        <v>2114337.29</v>
      </c>
    </row>
    <row r="506" spans="1:81" s="278" customFormat="1">
      <c r="A506" s="320"/>
      <c r="B506" s="319"/>
      <c r="C506" s="321"/>
      <c r="D506" s="321"/>
      <c r="E506" s="321"/>
      <c r="F506" s="324" t="s">
        <v>1663</v>
      </c>
      <c r="G506" s="325" t="s">
        <v>1190</v>
      </c>
      <c r="H506" s="192">
        <v>0</v>
      </c>
      <c r="I506" s="192">
        <v>0</v>
      </c>
      <c r="J506" s="192">
        <v>0</v>
      </c>
      <c r="K506" s="192">
        <v>0</v>
      </c>
      <c r="L506" s="192">
        <v>0</v>
      </c>
      <c r="M506" s="192">
        <v>0</v>
      </c>
      <c r="N506" s="192">
        <v>0</v>
      </c>
      <c r="O506" s="192">
        <v>0</v>
      </c>
      <c r="P506" s="192">
        <v>0</v>
      </c>
      <c r="Q506" s="192">
        <v>0</v>
      </c>
      <c r="R506" s="192">
        <v>0</v>
      </c>
      <c r="S506" s="192">
        <v>0</v>
      </c>
      <c r="T506" s="192">
        <v>18270</v>
      </c>
      <c r="U506" s="192">
        <v>0</v>
      </c>
      <c r="V506" s="192">
        <v>0</v>
      </c>
      <c r="W506" s="192">
        <v>0</v>
      </c>
      <c r="X506" s="192">
        <v>0</v>
      </c>
      <c r="Y506" s="192">
        <v>0</v>
      </c>
      <c r="Z506" s="192">
        <v>0</v>
      </c>
      <c r="AA506" s="192">
        <v>0</v>
      </c>
      <c r="AB506" s="192">
        <v>0</v>
      </c>
      <c r="AC506" s="192">
        <v>0</v>
      </c>
      <c r="AD506" s="192">
        <v>0</v>
      </c>
      <c r="AE506" s="192">
        <v>0</v>
      </c>
      <c r="AF506" s="192">
        <v>0</v>
      </c>
      <c r="AG506" s="192">
        <v>0</v>
      </c>
      <c r="AH506" s="192">
        <v>0</v>
      </c>
      <c r="AI506" s="192">
        <v>0</v>
      </c>
      <c r="AJ506" s="192">
        <v>0</v>
      </c>
      <c r="AK506" s="192">
        <v>0</v>
      </c>
      <c r="AL506" s="192">
        <v>0</v>
      </c>
      <c r="AM506" s="192">
        <v>0</v>
      </c>
      <c r="AN506" s="192">
        <v>0</v>
      </c>
      <c r="AO506" s="192">
        <v>0</v>
      </c>
      <c r="AP506" s="192">
        <v>0</v>
      </c>
      <c r="AQ506" s="192">
        <v>0</v>
      </c>
      <c r="AR506" s="192">
        <v>0</v>
      </c>
      <c r="AS506" s="192">
        <v>0</v>
      </c>
      <c r="AT506" s="192">
        <v>0</v>
      </c>
      <c r="AU506" s="192">
        <v>0</v>
      </c>
      <c r="AV506" s="192">
        <v>0</v>
      </c>
      <c r="AW506" s="192">
        <v>0</v>
      </c>
      <c r="AX506" s="192">
        <v>0</v>
      </c>
      <c r="AY506" s="192">
        <v>0</v>
      </c>
      <c r="AZ506" s="192">
        <v>0</v>
      </c>
      <c r="BA506" s="192">
        <v>0</v>
      </c>
      <c r="BB506" s="192">
        <v>0</v>
      </c>
      <c r="BC506" s="192">
        <v>0</v>
      </c>
      <c r="BD506" s="192">
        <v>0</v>
      </c>
      <c r="BE506" s="192">
        <v>0</v>
      </c>
      <c r="BF506" s="192">
        <v>0</v>
      </c>
      <c r="BG506" s="192">
        <v>0</v>
      </c>
      <c r="BH506" s="192">
        <v>0</v>
      </c>
      <c r="BI506" s="192">
        <v>0</v>
      </c>
      <c r="BJ506" s="192">
        <v>0</v>
      </c>
      <c r="BK506" s="192">
        <v>0</v>
      </c>
      <c r="BL506" s="192">
        <v>0</v>
      </c>
      <c r="BM506" s="192">
        <v>0</v>
      </c>
      <c r="BN506" s="192">
        <v>0</v>
      </c>
      <c r="BO506" s="192">
        <v>0</v>
      </c>
      <c r="BP506" s="192">
        <v>0</v>
      </c>
      <c r="BQ506" s="192">
        <v>0</v>
      </c>
      <c r="BR506" s="192">
        <v>0</v>
      </c>
      <c r="BS506" s="192">
        <v>0</v>
      </c>
      <c r="BT506" s="192">
        <v>0</v>
      </c>
      <c r="BU506" s="192">
        <v>0</v>
      </c>
      <c r="BV506" s="192">
        <v>0</v>
      </c>
      <c r="BW506" s="192">
        <v>0</v>
      </c>
      <c r="BX506" s="192">
        <v>0</v>
      </c>
      <c r="BY506" s="192">
        <v>0</v>
      </c>
      <c r="BZ506" s="192">
        <v>0</v>
      </c>
      <c r="CA506" s="192">
        <v>0</v>
      </c>
      <c r="CB506" s="192">
        <v>0</v>
      </c>
      <c r="CC506" s="201">
        <f t="shared" si="75"/>
        <v>18270</v>
      </c>
    </row>
    <row r="507" spans="1:81" s="278" customFormat="1">
      <c r="A507" s="320"/>
      <c r="B507" s="319"/>
      <c r="C507" s="321"/>
      <c r="D507" s="321"/>
      <c r="E507" s="321"/>
      <c r="F507" s="324" t="s">
        <v>1664</v>
      </c>
      <c r="G507" s="325" t="s">
        <v>1665</v>
      </c>
      <c r="H507" s="192">
        <v>0</v>
      </c>
      <c r="I507" s="192">
        <v>0</v>
      </c>
      <c r="J507" s="192">
        <v>0</v>
      </c>
      <c r="K507" s="192">
        <v>0</v>
      </c>
      <c r="L507" s="192">
        <v>0</v>
      </c>
      <c r="M507" s="192">
        <v>0</v>
      </c>
      <c r="N507" s="192">
        <v>0</v>
      </c>
      <c r="O507" s="192">
        <v>0</v>
      </c>
      <c r="P507" s="192">
        <v>0</v>
      </c>
      <c r="Q507" s="192">
        <v>0</v>
      </c>
      <c r="R507" s="192">
        <v>0</v>
      </c>
      <c r="S507" s="192">
        <v>0</v>
      </c>
      <c r="T507" s="192">
        <v>0</v>
      </c>
      <c r="U507" s="192">
        <v>0</v>
      </c>
      <c r="V507" s="192">
        <v>0</v>
      </c>
      <c r="W507" s="192">
        <v>0</v>
      </c>
      <c r="X507" s="192">
        <v>0</v>
      </c>
      <c r="Y507" s="192">
        <v>0</v>
      </c>
      <c r="Z507" s="192">
        <v>0</v>
      </c>
      <c r="AA507" s="192">
        <v>0</v>
      </c>
      <c r="AB507" s="192">
        <v>0</v>
      </c>
      <c r="AC507" s="192">
        <v>0</v>
      </c>
      <c r="AD507" s="192">
        <v>0</v>
      </c>
      <c r="AE507" s="192">
        <v>0</v>
      </c>
      <c r="AF507" s="192">
        <v>0</v>
      </c>
      <c r="AG507" s="192">
        <v>0</v>
      </c>
      <c r="AH507" s="192">
        <v>0</v>
      </c>
      <c r="AI507" s="192">
        <v>0</v>
      </c>
      <c r="AJ507" s="192">
        <v>0</v>
      </c>
      <c r="AK507" s="192">
        <v>0</v>
      </c>
      <c r="AL507" s="192">
        <v>0</v>
      </c>
      <c r="AM507" s="192">
        <v>0</v>
      </c>
      <c r="AN507" s="192">
        <v>0</v>
      </c>
      <c r="AO507" s="192">
        <v>0</v>
      </c>
      <c r="AP507" s="192">
        <v>0</v>
      </c>
      <c r="AQ507" s="192">
        <v>0</v>
      </c>
      <c r="AR507" s="192">
        <v>0</v>
      </c>
      <c r="AS507" s="192">
        <v>0</v>
      </c>
      <c r="AT507" s="192">
        <v>0</v>
      </c>
      <c r="AU507" s="192">
        <v>0</v>
      </c>
      <c r="AV507" s="192">
        <v>0</v>
      </c>
      <c r="AW507" s="192">
        <v>0</v>
      </c>
      <c r="AX507" s="192">
        <v>0</v>
      </c>
      <c r="AY507" s="192">
        <v>0</v>
      </c>
      <c r="AZ507" s="192">
        <v>0</v>
      </c>
      <c r="BA507" s="192">
        <v>0</v>
      </c>
      <c r="BB507" s="192">
        <v>0</v>
      </c>
      <c r="BC507" s="192">
        <v>0</v>
      </c>
      <c r="BD507" s="192">
        <v>0</v>
      </c>
      <c r="BE507" s="192">
        <v>0</v>
      </c>
      <c r="BF507" s="192">
        <v>44750</v>
      </c>
      <c r="BG507" s="192">
        <v>0</v>
      </c>
      <c r="BH507" s="192">
        <v>0</v>
      </c>
      <c r="BI507" s="192">
        <v>62100</v>
      </c>
      <c r="BJ507" s="192">
        <v>41000</v>
      </c>
      <c r="BK507" s="192">
        <v>0</v>
      </c>
      <c r="BL507" s="192">
        <v>25450</v>
      </c>
      <c r="BM507" s="192">
        <v>686150</v>
      </c>
      <c r="BN507" s="192">
        <v>0</v>
      </c>
      <c r="BO507" s="192">
        <v>0</v>
      </c>
      <c r="BP507" s="192">
        <v>0</v>
      </c>
      <c r="BQ507" s="192">
        <v>0</v>
      </c>
      <c r="BR507" s="192">
        <v>289400</v>
      </c>
      <c r="BS507" s="192">
        <v>0</v>
      </c>
      <c r="BT507" s="192">
        <v>0</v>
      </c>
      <c r="BU507" s="192">
        <v>0</v>
      </c>
      <c r="BV507" s="192">
        <v>0</v>
      </c>
      <c r="BW507" s="192">
        <v>0</v>
      </c>
      <c r="BX507" s="192">
        <v>0</v>
      </c>
      <c r="BY507" s="192">
        <v>0</v>
      </c>
      <c r="BZ507" s="192">
        <v>0</v>
      </c>
      <c r="CA507" s="192">
        <v>0</v>
      </c>
      <c r="CB507" s="192">
        <v>0</v>
      </c>
      <c r="CC507" s="201">
        <f t="shared" si="75"/>
        <v>1148850</v>
      </c>
    </row>
    <row r="508" spans="1:81" s="278" customFormat="1">
      <c r="A508" s="320"/>
      <c r="B508" s="319"/>
      <c r="C508" s="321"/>
      <c r="D508" s="321"/>
      <c r="E508" s="321"/>
      <c r="F508" s="324" t="s">
        <v>1666</v>
      </c>
      <c r="G508" s="325" t="s">
        <v>1196</v>
      </c>
      <c r="H508" s="192">
        <v>0</v>
      </c>
      <c r="I508" s="192">
        <v>0</v>
      </c>
      <c r="J508" s="192">
        <v>0</v>
      </c>
      <c r="K508" s="192">
        <v>0</v>
      </c>
      <c r="L508" s="192">
        <v>0</v>
      </c>
      <c r="M508" s="192">
        <v>0</v>
      </c>
      <c r="N508" s="192">
        <v>0</v>
      </c>
      <c r="O508" s="192">
        <v>0</v>
      </c>
      <c r="P508" s="192">
        <v>0</v>
      </c>
      <c r="Q508" s="192">
        <v>0</v>
      </c>
      <c r="R508" s="192">
        <v>0</v>
      </c>
      <c r="S508" s="192">
        <v>0</v>
      </c>
      <c r="T508" s="192">
        <v>0</v>
      </c>
      <c r="U508" s="192">
        <v>0</v>
      </c>
      <c r="V508" s="192">
        <v>0</v>
      </c>
      <c r="W508" s="192">
        <v>0</v>
      </c>
      <c r="X508" s="192">
        <v>0</v>
      </c>
      <c r="Y508" s="192">
        <v>0</v>
      </c>
      <c r="Z508" s="192">
        <v>0</v>
      </c>
      <c r="AA508" s="192">
        <v>0</v>
      </c>
      <c r="AB508" s="192">
        <v>3130346.64</v>
      </c>
      <c r="AC508" s="192">
        <v>0</v>
      </c>
      <c r="AD508" s="192">
        <v>0</v>
      </c>
      <c r="AE508" s="192">
        <v>0</v>
      </c>
      <c r="AF508" s="192">
        <v>0</v>
      </c>
      <c r="AG508" s="192">
        <v>0</v>
      </c>
      <c r="AH508" s="192">
        <v>0</v>
      </c>
      <c r="AI508" s="192">
        <v>0</v>
      </c>
      <c r="AJ508" s="192">
        <v>0</v>
      </c>
      <c r="AK508" s="192">
        <v>0</v>
      </c>
      <c r="AL508" s="192">
        <v>0</v>
      </c>
      <c r="AM508" s="192">
        <v>0</v>
      </c>
      <c r="AN508" s="192">
        <v>0</v>
      </c>
      <c r="AO508" s="192">
        <v>0</v>
      </c>
      <c r="AP508" s="192">
        <v>0</v>
      </c>
      <c r="AQ508" s="192">
        <v>0</v>
      </c>
      <c r="AR508" s="192">
        <v>0</v>
      </c>
      <c r="AS508" s="192">
        <v>0</v>
      </c>
      <c r="AT508" s="192">
        <v>0</v>
      </c>
      <c r="AU508" s="192">
        <v>0</v>
      </c>
      <c r="AV508" s="192">
        <v>0</v>
      </c>
      <c r="AW508" s="192">
        <v>0</v>
      </c>
      <c r="AX508" s="192">
        <v>0</v>
      </c>
      <c r="AY508" s="192">
        <v>0</v>
      </c>
      <c r="AZ508" s="192">
        <v>0</v>
      </c>
      <c r="BA508" s="192">
        <v>0</v>
      </c>
      <c r="BB508" s="192">
        <v>0</v>
      </c>
      <c r="BC508" s="192">
        <v>0</v>
      </c>
      <c r="BD508" s="192">
        <v>0</v>
      </c>
      <c r="BE508" s="192">
        <v>0</v>
      </c>
      <c r="BF508" s="192">
        <v>0</v>
      </c>
      <c r="BG508" s="192">
        <v>0</v>
      </c>
      <c r="BH508" s="192">
        <v>0</v>
      </c>
      <c r="BI508" s="192">
        <v>0</v>
      </c>
      <c r="BJ508" s="192">
        <v>0</v>
      </c>
      <c r="BK508" s="192">
        <v>0</v>
      </c>
      <c r="BL508" s="192">
        <v>0</v>
      </c>
      <c r="BM508" s="192">
        <v>979635</v>
      </c>
      <c r="BN508" s="192">
        <v>0</v>
      </c>
      <c r="BO508" s="192">
        <v>0</v>
      </c>
      <c r="BP508" s="192">
        <v>0</v>
      </c>
      <c r="BQ508" s="192">
        <v>0</v>
      </c>
      <c r="BR508" s="192">
        <v>0</v>
      </c>
      <c r="BS508" s="192">
        <v>0</v>
      </c>
      <c r="BT508" s="192">
        <v>0</v>
      </c>
      <c r="BU508" s="192">
        <v>0</v>
      </c>
      <c r="BV508" s="192">
        <v>0</v>
      </c>
      <c r="BW508" s="192">
        <v>0</v>
      </c>
      <c r="BX508" s="192">
        <v>0</v>
      </c>
      <c r="BY508" s="192">
        <v>0</v>
      </c>
      <c r="BZ508" s="192">
        <v>0</v>
      </c>
      <c r="CA508" s="192">
        <v>0</v>
      </c>
      <c r="CB508" s="192">
        <v>0</v>
      </c>
      <c r="CC508" s="201">
        <f t="shared" si="75"/>
        <v>4109981.64</v>
      </c>
    </row>
    <row r="509" spans="1:81" s="278" customFormat="1">
      <c r="A509" s="320"/>
      <c r="B509" s="319"/>
      <c r="C509" s="321"/>
      <c r="D509" s="321"/>
      <c r="E509" s="321"/>
      <c r="F509" s="324" t="s">
        <v>1667</v>
      </c>
      <c r="G509" s="325" t="s">
        <v>1668</v>
      </c>
      <c r="H509" s="192">
        <v>65303043.5</v>
      </c>
      <c r="I509" s="192">
        <v>25159622.809999999</v>
      </c>
      <c r="J509" s="192">
        <v>16963818.989999998</v>
      </c>
      <c r="K509" s="192">
        <v>9935420.1500000004</v>
      </c>
      <c r="L509" s="192">
        <v>2329389.61</v>
      </c>
      <c r="M509" s="192">
        <v>435922.12</v>
      </c>
      <c r="N509" s="192">
        <v>107972170.75</v>
      </c>
      <c r="O509" s="192">
        <v>5410149.0499999998</v>
      </c>
      <c r="P509" s="192">
        <v>395912.45</v>
      </c>
      <c r="Q509" s="192">
        <v>40350036.189999998</v>
      </c>
      <c r="R509" s="192">
        <v>989295.56</v>
      </c>
      <c r="S509" s="192">
        <v>2463743.23</v>
      </c>
      <c r="T509" s="192">
        <v>19916937.370000001</v>
      </c>
      <c r="U509" s="192">
        <v>18598377.23</v>
      </c>
      <c r="V509" s="192">
        <v>0</v>
      </c>
      <c r="W509" s="192">
        <v>2493564.21</v>
      </c>
      <c r="X509" s="192">
        <v>1803633.32</v>
      </c>
      <c r="Y509" s="192">
        <v>439779.55</v>
      </c>
      <c r="Z509" s="192">
        <v>24356928.489999998</v>
      </c>
      <c r="AA509" s="192">
        <v>11160241</v>
      </c>
      <c r="AB509" s="192">
        <v>3236251.69</v>
      </c>
      <c r="AC509" s="192">
        <v>65352285.630000003</v>
      </c>
      <c r="AD509" s="192">
        <v>1652964</v>
      </c>
      <c r="AE509" s="192">
        <v>3153843.66</v>
      </c>
      <c r="AF509" s="192">
        <v>3604060.6</v>
      </c>
      <c r="AG509" s="192">
        <v>4457689.2</v>
      </c>
      <c r="AH509" s="192">
        <v>737716.13</v>
      </c>
      <c r="AI509" s="192">
        <v>150082439.97999999</v>
      </c>
      <c r="AJ509" s="192">
        <v>1415112</v>
      </c>
      <c r="AK509" s="192">
        <v>1531409</v>
      </c>
      <c r="AL509" s="192">
        <v>1661480.64</v>
      </c>
      <c r="AM509" s="192">
        <v>274665</v>
      </c>
      <c r="AN509" s="192">
        <v>1793464</v>
      </c>
      <c r="AO509" s="192">
        <v>707164</v>
      </c>
      <c r="AP509" s="192">
        <v>1223596</v>
      </c>
      <c r="AQ509" s="192">
        <v>2223120</v>
      </c>
      <c r="AR509" s="192">
        <v>1316032</v>
      </c>
      <c r="AS509" s="192">
        <v>1246199.5</v>
      </c>
      <c r="AT509" s="192">
        <v>985204</v>
      </c>
      <c r="AU509" s="192">
        <v>6681740.1600000001</v>
      </c>
      <c r="AV509" s="192">
        <v>1322511.3</v>
      </c>
      <c r="AW509" s="192">
        <v>424453.39</v>
      </c>
      <c r="AX509" s="192">
        <v>1090293.25</v>
      </c>
      <c r="AY509" s="192">
        <v>402733.12</v>
      </c>
      <c r="AZ509" s="192">
        <v>63040</v>
      </c>
      <c r="BA509" s="192">
        <v>634298.84</v>
      </c>
      <c r="BB509" s="192">
        <v>78039332</v>
      </c>
      <c r="BC509" s="192">
        <v>526299.98</v>
      </c>
      <c r="BD509" s="192">
        <v>2140680</v>
      </c>
      <c r="BE509" s="192">
        <v>2826842</v>
      </c>
      <c r="BF509" s="192">
        <v>4732558</v>
      </c>
      <c r="BG509" s="192">
        <v>1655466.17</v>
      </c>
      <c r="BH509" s="192">
        <v>7857031.5000999998</v>
      </c>
      <c r="BI509" s="192">
        <v>11589132.960000001</v>
      </c>
      <c r="BJ509" s="192">
        <v>2507863.5499999998</v>
      </c>
      <c r="BK509" s="192">
        <v>1632981.61</v>
      </c>
      <c r="BL509" s="192">
        <v>116906.97</v>
      </c>
      <c r="BM509" s="192">
        <v>53628328</v>
      </c>
      <c r="BN509" s="192">
        <v>59247730.640000001</v>
      </c>
      <c r="BO509" s="192">
        <v>2554735.38</v>
      </c>
      <c r="BP509" s="192">
        <v>1624132.93</v>
      </c>
      <c r="BQ509" s="192">
        <v>389707</v>
      </c>
      <c r="BR509" s="192">
        <v>1355639</v>
      </c>
      <c r="BS509" s="192">
        <v>2075084.8</v>
      </c>
      <c r="BT509" s="192">
        <v>61600755.490000002</v>
      </c>
      <c r="BU509" s="192">
        <v>997959.81</v>
      </c>
      <c r="BV509" s="192">
        <v>4347440.07</v>
      </c>
      <c r="BW509" s="192">
        <v>3268525.3</v>
      </c>
      <c r="BX509" s="192">
        <v>4543009.0999999996</v>
      </c>
      <c r="BY509" s="192">
        <v>4524565.91</v>
      </c>
      <c r="BZ509" s="192">
        <v>1687310</v>
      </c>
      <c r="CA509" s="192">
        <v>564742.72</v>
      </c>
      <c r="CB509" s="192">
        <v>1658201.59</v>
      </c>
      <c r="CC509" s="201">
        <f t="shared" si="75"/>
        <v>931444715.15009987</v>
      </c>
    </row>
    <row r="510" spans="1:81" s="278" customFormat="1">
      <c r="A510" s="320"/>
      <c r="B510" s="319"/>
      <c r="C510" s="321"/>
      <c r="D510" s="321"/>
      <c r="E510" s="321"/>
      <c r="F510" s="324" t="s">
        <v>1669</v>
      </c>
      <c r="G510" s="325" t="s">
        <v>1670</v>
      </c>
      <c r="H510" s="192">
        <v>62503019.75</v>
      </c>
      <c r="I510" s="192">
        <v>682161</v>
      </c>
      <c r="J510" s="192">
        <v>11909083</v>
      </c>
      <c r="K510" s="192">
        <v>216342.5</v>
      </c>
      <c r="L510" s="192">
        <v>155566</v>
      </c>
      <c r="M510" s="192">
        <v>1023.37</v>
      </c>
      <c r="N510" s="192">
        <v>183188008.86000001</v>
      </c>
      <c r="O510" s="192">
        <v>542719</v>
      </c>
      <c r="P510" s="192">
        <v>113837</v>
      </c>
      <c r="Q510" s="192">
        <v>4447100.75</v>
      </c>
      <c r="R510" s="192">
        <v>1532948</v>
      </c>
      <c r="S510" s="192">
        <v>329795.25</v>
      </c>
      <c r="T510" s="192">
        <v>2426954</v>
      </c>
      <c r="U510" s="192">
        <v>349394.25</v>
      </c>
      <c r="V510" s="192">
        <v>0</v>
      </c>
      <c r="W510" s="192">
        <v>67749.77</v>
      </c>
      <c r="X510" s="192">
        <v>899911.5</v>
      </c>
      <c r="Y510" s="192">
        <v>351783.35</v>
      </c>
      <c r="Z510" s="192">
        <v>67020572.530000001</v>
      </c>
      <c r="AA510" s="192">
        <v>1634670</v>
      </c>
      <c r="AB510" s="192">
        <v>105550.34</v>
      </c>
      <c r="AC510" s="192">
        <v>27882017.93</v>
      </c>
      <c r="AD510" s="192">
        <v>3033585</v>
      </c>
      <c r="AE510" s="192">
        <v>972102.08</v>
      </c>
      <c r="AF510" s="192">
        <v>1434436.15</v>
      </c>
      <c r="AG510" s="192">
        <v>109508.5</v>
      </c>
      <c r="AH510" s="192">
        <v>0</v>
      </c>
      <c r="AI510" s="192">
        <v>24944596</v>
      </c>
      <c r="AJ510" s="192">
        <v>476791</v>
      </c>
      <c r="AK510" s="192">
        <v>596170</v>
      </c>
      <c r="AL510" s="192">
        <v>68024</v>
      </c>
      <c r="AM510" s="192">
        <v>434116</v>
      </c>
      <c r="AN510" s="192">
        <v>153942</v>
      </c>
      <c r="AO510" s="192">
        <v>1551048</v>
      </c>
      <c r="AP510" s="192">
        <v>150756</v>
      </c>
      <c r="AQ510" s="192">
        <v>60991</v>
      </c>
      <c r="AR510" s="192">
        <v>69579</v>
      </c>
      <c r="AS510" s="192">
        <v>422825</v>
      </c>
      <c r="AT510" s="192">
        <v>613469</v>
      </c>
      <c r="AU510" s="192">
        <v>7431938.9500000002</v>
      </c>
      <c r="AV510" s="192">
        <v>202988</v>
      </c>
      <c r="AW510" s="192">
        <v>349835</v>
      </c>
      <c r="AX510" s="192">
        <v>481282</v>
      </c>
      <c r="AY510" s="192">
        <v>234984</v>
      </c>
      <c r="AZ510" s="192">
        <v>109249</v>
      </c>
      <c r="BA510" s="192">
        <v>93953</v>
      </c>
      <c r="BB510" s="192">
        <v>40818807</v>
      </c>
      <c r="BC510" s="192">
        <v>174290.5</v>
      </c>
      <c r="BD510" s="192">
        <v>3972181.8</v>
      </c>
      <c r="BE510" s="192">
        <v>126415</v>
      </c>
      <c r="BF510" s="192">
        <v>101421</v>
      </c>
      <c r="BG510" s="192">
        <v>3129597</v>
      </c>
      <c r="BH510" s="192">
        <v>3683176.75</v>
      </c>
      <c r="BI510" s="192">
        <v>5120692.01</v>
      </c>
      <c r="BJ510" s="192">
        <v>1005207</v>
      </c>
      <c r="BK510" s="192">
        <v>117082</v>
      </c>
      <c r="BL510" s="192">
        <v>327873</v>
      </c>
      <c r="BM510" s="192">
        <v>43413303.939999998</v>
      </c>
      <c r="BN510" s="192">
        <v>296909.67</v>
      </c>
      <c r="BO510" s="192">
        <v>310456</v>
      </c>
      <c r="BP510" s="192">
        <v>335331</v>
      </c>
      <c r="BQ510" s="192">
        <v>309236</v>
      </c>
      <c r="BR510" s="192">
        <v>353802</v>
      </c>
      <c r="BS510" s="192">
        <v>161803</v>
      </c>
      <c r="BT510" s="192">
        <v>14332229</v>
      </c>
      <c r="BU510" s="192">
        <v>288592.33</v>
      </c>
      <c r="BV510" s="192">
        <v>113386</v>
      </c>
      <c r="BW510" s="192">
        <v>1005815</v>
      </c>
      <c r="BX510" s="192">
        <v>163830</v>
      </c>
      <c r="BY510" s="192">
        <v>6847450</v>
      </c>
      <c r="BZ510" s="192">
        <v>747696</v>
      </c>
      <c r="CA510" s="192">
        <v>89585.1</v>
      </c>
      <c r="CB510" s="192">
        <v>185547.89</v>
      </c>
      <c r="CC510" s="201">
        <f t="shared" si="75"/>
        <v>537888092.81999993</v>
      </c>
    </row>
    <row r="511" spans="1:81" s="278" customFormat="1">
      <c r="A511" s="320"/>
      <c r="B511" s="319"/>
      <c r="C511" s="321"/>
      <c r="D511" s="321"/>
      <c r="E511" s="321"/>
      <c r="F511" s="324" t="s">
        <v>1671</v>
      </c>
      <c r="G511" s="325" t="s">
        <v>1672</v>
      </c>
      <c r="H511" s="192">
        <v>25006814.030000001</v>
      </c>
      <c r="I511" s="192">
        <v>127676.5</v>
      </c>
      <c r="J511" s="192">
        <v>0</v>
      </c>
      <c r="K511" s="192">
        <v>0</v>
      </c>
      <c r="L511" s="192">
        <v>87046.05</v>
      </c>
      <c r="M511" s="192">
        <v>61751.09</v>
      </c>
      <c r="N511" s="192">
        <v>41910124.520000003</v>
      </c>
      <c r="O511" s="192">
        <v>12167</v>
      </c>
      <c r="P511" s="192">
        <v>0</v>
      </c>
      <c r="Q511" s="192">
        <v>0</v>
      </c>
      <c r="R511" s="192">
        <v>0</v>
      </c>
      <c r="S511" s="192">
        <v>0</v>
      </c>
      <c r="T511" s="192">
        <v>0</v>
      </c>
      <c r="U511" s="192">
        <v>0</v>
      </c>
      <c r="V511" s="192">
        <v>0</v>
      </c>
      <c r="W511" s="192">
        <v>0</v>
      </c>
      <c r="X511" s="192">
        <v>0</v>
      </c>
      <c r="Y511" s="192">
        <v>0</v>
      </c>
      <c r="Z511" s="192">
        <v>0</v>
      </c>
      <c r="AA511" s="192">
        <v>0</v>
      </c>
      <c r="AB511" s="192">
        <v>0</v>
      </c>
      <c r="AC511" s="192">
        <v>856986.54</v>
      </c>
      <c r="AD511" s="192">
        <v>0</v>
      </c>
      <c r="AE511" s="192">
        <v>28926</v>
      </c>
      <c r="AF511" s="192">
        <v>0</v>
      </c>
      <c r="AG511" s="192">
        <v>71905.5</v>
      </c>
      <c r="AH511" s="192">
        <v>0</v>
      </c>
      <c r="AI511" s="192">
        <v>1540</v>
      </c>
      <c r="AJ511" s="192">
        <v>42642</v>
      </c>
      <c r="AK511" s="192">
        <v>0</v>
      </c>
      <c r="AL511" s="192">
        <v>0</v>
      </c>
      <c r="AM511" s="192">
        <v>2962</v>
      </c>
      <c r="AN511" s="192">
        <v>0</v>
      </c>
      <c r="AO511" s="192">
        <v>0</v>
      </c>
      <c r="AP511" s="192">
        <v>0</v>
      </c>
      <c r="AQ511" s="192">
        <v>0</v>
      </c>
      <c r="AR511" s="192">
        <v>0</v>
      </c>
      <c r="AS511" s="192">
        <v>0</v>
      </c>
      <c r="AT511" s="192">
        <v>0</v>
      </c>
      <c r="AU511" s="192">
        <v>442728.65</v>
      </c>
      <c r="AV511" s="192">
        <v>0</v>
      </c>
      <c r="AW511" s="192">
        <v>40012</v>
      </c>
      <c r="AX511" s="192">
        <v>0</v>
      </c>
      <c r="AY511" s="192">
        <v>0</v>
      </c>
      <c r="AZ511" s="192">
        <v>0</v>
      </c>
      <c r="BA511" s="192">
        <v>0</v>
      </c>
      <c r="BB511" s="192">
        <v>29203</v>
      </c>
      <c r="BC511" s="192">
        <v>0</v>
      </c>
      <c r="BD511" s="192">
        <v>225242</v>
      </c>
      <c r="BE511" s="192">
        <v>0</v>
      </c>
      <c r="BF511" s="192">
        <v>0</v>
      </c>
      <c r="BG511" s="192">
        <v>2129525</v>
      </c>
      <c r="BH511" s="192">
        <v>1040539.58</v>
      </c>
      <c r="BI511" s="192">
        <v>0</v>
      </c>
      <c r="BJ511" s="192">
        <v>0</v>
      </c>
      <c r="BK511" s="192">
        <v>196298</v>
      </c>
      <c r="BL511" s="192">
        <v>17302.8</v>
      </c>
      <c r="BM511" s="192">
        <v>1751252.93</v>
      </c>
      <c r="BN511" s="192">
        <v>3023967.38</v>
      </c>
      <c r="BO511" s="192">
        <v>200913.98</v>
      </c>
      <c r="BP511" s="192">
        <v>25045</v>
      </c>
      <c r="BQ511" s="192">
        <v>0</v>
      </c>
      <c r="BR511" s="192">
        <v>0</v>
      </c>
      <c r="BS511" s="192">
        <v>0</v>
      </c>
      <c r="BT511" s="192">
        <v>5757493</v>
      </c>
      <c r="BU511" s="192">
        <v>0</v>
      </c>
      <c r="BV511" s="192">
        <v>0</v>
      </c>
      <c r="BW511" s="192">
        <v>0</v>
      </c>
      <c r="BX511" s="192">
        <v>0</v>
      </c>
      <c r="BY511" s="192">
        <v>0</v>
      </c>
      <c r="BZ511" s="192">
        <v>41651</v>
      </c>
      <c r="CA511" s="192">
        <v>1872.5</v>
      </c>
      <c r="CB511" s="192">
        <v>0</v>
      </c>
      <c r="CC511" s="201">
        <f t="shared" si="75"/>
        <v>83133588.050000012</v>
      </c>
    </row>
    <row r="512" spans="1:81" s="278" customFormat="1">
      <c r="A512" s="320"/>
      <c r="B512" s="319"/>
      <c r="C512" s="321"/>
      <c r="D512" s="321"/>
      <c r="E512" s="321"/>
      <c r="F512" s="324" t="s">
        <v>1673</v>
      </c>
      <c r="G512" s="325" t="s">
        <v>1439</v>
      </c>
      <c r="H512" s="192">
        <v>1181749</v>
      </c>
      <c r="I512" s="192">
        <v>138882.5</v>
      </c>
      <c r="J512" s="192">
        <v>0</v>
      </c>
      <c r="K512" s="192">
        <v>15340</v>
      </c>
      <c r="L512" s="192">
        <v>0</v>
      </c>
      <c r="M512" s="192">
        <v>0</v>
      </c>
      <c r="N512" s="192">
        <v>2253320.5</v>
      </c>
      <c r="O512" s="192">
        <v>0</v>
      </c>
      <c r="P512" s="192">
        <v>0</v>
      </c>
      <c r="Q512" s="192">
        <v>0</v>
      </c>
      <c r="R512" s="192">
        <v>0</v>
      </c>
      <c r="S512" s="192">
        <v>0</v>
      </c>
      <c r="T512" s="192">
        <v>0</v>
      </c>
      <c r="U512" s="192">
        <v>0</v>
      </c>
      <c r="V512" s="192">
        <v>0</v>
      </c>
      <c r="W512" s="192">
        <v>0</v>
      </c>
      <c r="X512" s="192">
        <v>0</v>
      </c>
      <c r="Y512" s="192">
        <v>0</v>
      </c>
      <c r="Z512" s="192">
        <v>0</v>
      </c>
      <c r="AA512" s="192">
        <v>0</v>
      </c>
      <c r="AB512" s="192">
        <v>583202.41</v>
      </c>
      <c r="AC512" s="192">
        <v>0</v>
      </c>
      <c r="AD512" s="192">
        <v>0</v>
      </c>
      <c r="AE512" s="192">
        <v>0</v>
      </c>
      <c r="AF512" s="192">
        <v>0</v>
      </c>
      <c r="AG512" s="192">
        <v>1036431.19</v>
      </c>
      <c r="AH512" s="192">
        <v>0</v>
      </c>
      <c r="AI512" s="192">
        <v>0</v>
      </c>
      <c r="AJ512" s="192">
        <v>0</v>
      </c>
      <c r="AK512" s="192">
        <v>0</v>
      </c>
      <c r="AL512" s="192">
        <v>0</v>
      </c>
      <c r="AM512" s="192">
        <v>0</v>
      </c>
      <c r="AN512" s="192">
        <v>0</v>
      </c>
      <c r="AO512" s="192">
        <v>0</v>
      </c>
      <c r="AP512" s="192">
        <v>0</v>
      </c>
      <c r="AQ512" s="192">
        <v>0</v>
      </c>
      <c r="AR512" s="192">
        <v>0</v>
      </c>
      <c r="AS512" s="192">
        <v>0</v>
      </c>
      <c r="AT512" s="192">
        <v>0</v>
      </c>
      <c r="AU512" s="192">
        <v>0</v>
      </c>
      <c r="AV512" s="192">
        <v>0</v>
      </c>
      <c r="AW512" s="192">
        <v>0</v>
      </c>
      <c r="AX512" s="192">
        <v>0</v>
      </c>
      <c r="AY512" s="192">
        <v>615</v>
      </c>
      <c r="AZ512" s="192">
        <v>0</v>
      </c>
      <c r="BA512" s="192">
        <v>0</v>
      </c>
      <c r="BB512" s="192">
        <v>61500</v>
      </c>
      <c r="BC512" s="192">
        <v>0</v>
      </c>
      <c r="BD512" s="192">
        <v>0</v>
      </c>
      <c r="BE512" s="192">
        <v>0</v>
      </c>
      <c r="BF512" s="192">
        <v>8045</v>
      </c>
      <c r="BG512" s="192">
        <v>0</v>
      </c>
      <c r="BH512" s="192">
        <v>0</v>
      </c>
      <c r="BI512" s="192">
        <v>77300</v>
      </c>
      <c r="BJ512" s="192">
        <v>402225.5</v>
      </c>
      <c r="BK512" s="192">
        <v>0</v>
      </c>
      <c r="BL512" s="192">
        <v>0</v>
      </c>
      <c r="BM512" s="192">
        <v>0</v>
      </c>
      <c r="BN512" s="192">
        <v>1903848.84</v>
      </c>
      <c r="BO512" s="192">
        <v>256758</v>
      </c>
      <c r="BP512" s="192">
        <v>0</v>
      </c>
      <c r="BQ512" s="192">
        <v>0</v>
      </c>
      <c r="BR512" s="192">
        <v>0</v>
      </c>
      <c r="BS512" s="192">
        <v>0</v>
      </c>
      <c r="BT512" s="192">
        <v>0</v>
      </c>
      <c r="BU512" s="192">
        <v>0</v>
      </c>
      <c r="BV512" s="192">
        <v>0</v>
      </c>
      <c r="BW512" s="192">
        <v>0</v>
      </c>
      <c r="BX512" s="192">
        <v>0</v>
      </c>
      <c r="BY512" s="192">
        <v>938450</v>
      </c>
      <c r="BZ512" s="192">
        <v>0</v>
      </c>
      <c r="CA512" s="192">
        <v>0</v>
      </c>
      <c r="CB512" s="192">
        <v>0</v>
      </c>
      <c r="CC512" s="201">
        <f t="shared" si="75"/>
        <v>8857667.9399999995</v>
      </c>
    </row>
    <row r="513" spans="1:81" s="278" customFormat="1">
      <c r="A513" s="320"/>
      <c r="B513" s="319"/>
      <c r="C513" s="321"/>
      <c r="D513" s="321"/>
      <c r="E513" s="321"/>
      <c r="F513" s="324" t="s">
        <v>1674</v>
      </c>
      <c r="G513" s="325" t="s">
        <v>1675</v>
      </c>
      <c r="H513" s="192">
        <v>0</v>
      </c>
      <c r="I513" s="192">
        <v>10127856.970000001</v>
      </c>
      <c r="J513" s="192">
        <v>1440500</v>
      </c>
      <c r="K513" s="192">
        <v>107147.24</v>
      </c>
      <c r="L513" s="192">
        <v>84101.55</v>
      </c>
      <c r="M513" s="192">
        <v>74725.710000000006</v>
      </c>
      <c r="N513" s="192">
        <v>89763481.829999998</v>
      </c>
      <c r="O513" s="192">
        <v>1078335.6499999999</v>
      </c>
      <c r="P513" s="192">
        <v>66577.3</v>
      </c>
      <c r="Q513" s="192">
        <v>1564696.7</v>
      </c>
      <c r="R513" s="192">
        <v>306787.21999999997</v>
      </c>
      <c r="S513" s="192">
        <v>273304.96000000002</v>
      </c>
      <c r="T513" s="192">
        <v>422263</v>
      </c>
      <c r="U513" s="192">
        <v>598849.5</v>
      </c>
      <c r="V513" s="192">
        <v>21464</v>
      </c>
      <c r="W513" s="192">
        <v>38648.26</v>
      </c>
      <c r="X513" s="192">
        <v>38068.089999999997</v>
      </c>
      <c r="Y513" s="192">
        <v>88905.87</v>
      </c>
      <c r="Z513" s="192">
        <v>0</v>
      </c>
      <c r="AA513" s="192">
        <v>317273</v>
      </c>
      <c r="AB513" s="192">
        <v>103916.43</v>
      </c>
      <c r="AC513" s="192">
        <v>692469.47</v>
      </c>
      <c r="AD513" s="192">
        <v>1271323.5</v>
      </c>
      <c r="AE513" s="192">
        <v>427489.06</v>
      </c>
      <c r="AF513" s="192">
        <v>116908.38</v>
      </c>
      <c r="AG513" s="192">
        <v>83025.77</v>
      </c>
      <c r="AH513" s="192">
        <v>1725318.4</v>
      </c>
      <c r="AI513" s="192">
        <v>9096290.0399999991</v>
      </c>
      <c r="AJ513" s="192">
        <v>85177.11</v>
      </c>
      <c r="AK513" s="192">
        <v>58837.15</v>
      </c>
      <c r="AL513" s="192">
        <v>39587.5</v>
      </c>
      <c r="AM513" s="192">
        <v>2899</v>
      </c>
      <c r="AN513" s="192">
        <v>139659</v>
      </c>
      <c r="AO513" s="192">
        <v>61388</v>
      </c>
      <c r="AP513" s="192">
        <v>31533</v>
      </c>
      <c r="AQ513" s="192">
        <v>139805.20000000001</v>
      </c>
      <c r="AR513" s="192">
        <v>217455</v>
      </c>
      <c r="AS513" s="192">
        <v>123596</v>
      </c>
      <c r="AT513" s="192">
        <v>117835</v>
      </c>
      <c r="AU513" s="192">
        <v>75023.710000000006</v>
      </c>
      <c r="AV513" s="192">
        <v>61658.59</v>
      </c>
      <c r="AW513" s="192">
        <v>54101.75</v>
      </c>
      <c r="AX513" s="192">
        <v>252866.76</v>
      </c>
      <c r="AY513" s="192">
        <v>88026</v>
      </c>
      <c r="AZ513" s="192">
        <v>36284</v>
      </c>
      <c r="BA513" s="192">
        <v>64340.5</v>
      </c>
      <c r="BB513" s="192">
        <v>0</v>
      </c>
      <c r="BC513" s="192">
        <v>39237.39</v>
      </c>
      <c r="BD513" s="192">
        <v>619187.07999999996</v>
      </c>
      <c r="BE513" s="192">
        <v>0</v>
      </c>
      <c r="BF513" s="192">
        <v>209460</v>
      </c>
      <c r="BG513" s="192">
        <v>2867818.32</v>
      </c>
      <c r="BH513" s="192">
        <v>91207.31</v>
      </c>
      <c r="BI513" s="192">
        <v>933481.35</v>
      </c>
      <c r="BJ513" s="192">
        <v>336683.93</v>
      </c>
      <c r="BK513" s="192">
        <v>18018</v>
      </c>
      <c r="BL513" s="192">
        <v>40630.339999999997</v>
      </c>
      <c r="BM513" s="192">
        <v>84160.25</v>
      </c>
      <c r="BN513" s="192">
        <v>1431118.06</v>
      </c>
      <c r="BO513" s="192">
        <v>0</v>
      </c>
      <c r="BP513" s="192">
        <v>0</v>
      </c>
      <c r="BQ513" s="192">
        <v>104312</v>
      </c>
      <c r="BR513" s="192">
        <v>176606.25</v>
      </c>
      <c r="BS513" s="192">
        <v>231630.95</v>
      </c>
      <c r="BT513" s="192">
        <v>4375957</v>
      </c>
      <c r="BU513" s="192">
        <v>8155.53</v>
      </c>
      <c r="BV513" s="192">
        <v>563890.22</v>
      </c>
      <c r="BW513" s="192">
        <v>126419.5</v>
      </c>
      <c r="BX513" s="192">
        <v>364789.06</v>
      </c>
      <c r="BY513" s="192">
        <v>2746327.01</v>
      </c>
      <c r="BZ513" s="192">
        <v>114885.9</v>
      </c>
      <c r="CA513" s="192">
        <v>41747.07</v>
      </c>
      <c r="CB513" s="192">
        <v>62616.25</v>
      </c>
      <c r="CC513" s="201">
        <f t="shared" si="75"/>
        <v>137168139.94000003</v>
      </c>
    </row>
    <row r="514" spans="1:81" s="278" customFormat="1">
      <c r="A514" s="320"/>
      <c r="B514" s="319"/>
      <c r="C514" s="321"/>
      <c r="D514" s="321"/>
      <c r="E514" s="321"/>
      <c r="F514" s="324" t="s">
        <v>1676</v>
      </c>
      <c r="G514" s="325" t="s">
        <v>1677</v>
      </c>
      <c r="H514" s="192">
        <v>0</v>
      </c>
      <c r="I514" s="192">
        <v>23066915.77</v>
      </c>
      <c r="J514" s="192">
        <v>0</v>
      </c>
      <c r="K514" s="192">
        <v>0</v>
      </c>
      <c r="L514" s="192">
        <v>190617.09</v>
      </c>
      <c r="M514" s="192">
        <v>244155.11</v>
      </c>
      <c r="N514" s="192">
        <v>0</v>
      </c>
      <c r="O514" s="192">
        <v>0</v>
      </c>
      <c r="P514" s="192">
        <v>379949</v>
      </c>
      <c r="Q514" s="192">
        <v>0</v>
      </c>
      <c r="R514" s="192">
        <v>0</v>
      </c>
      <c r="S514" s="192">
        <v>414921.1</v>
      </c>
      <c r="T514" s="192">
        <v>3791796.1</v>
      </c>
      <c r="U514" s="192">
        <v>5331171.62</v>
      </c>
      <c r="V514" s="192">
        <v>5719.49</v>
      </c>
      <c r="W514" s="192">
        <v>4754379.4000000004</v>
      </c>
      <c r="X514" s="192">
        <v>0</v>
      </c>
      <c r="Y514" s="192">
        <v>11511.9</v>
      </c>
      <c r="Z514" s="192">
        <v>0</v>
      </c>
      <c r="AA514" s="192">
        <v>0</v>
      </c>
      <c r="AB514" s="192">
        <v>327796.5</v>
      </c>
      <c r="AC514" s="192">
        <v>1927905.51</v>
      </c>
      <c r="AD514" s="192">
        <v>170547.5</v>
      </c>
      <c r="AE514" s="192">
        <v>30013.42</v>
      </c>
      <c r="AF514" s="192">
        <v>13026025.220000001</v>
      </c>
      <c r="AG514" s="192">
        <v>14733.81</v>
      </c>
      <c r="AH514" s="192">
        <v>2071646.68</v>
      </c>
      <c r="AI514" s="192">
        <v>5399957.7800000003</v>
      </c>
      <c r="AJ514" s="192">
        <v>14813</v>
      </c>
      <c r="AK514" s="192">
        <v>0</v>
      </c>
      <c r="AL514" s="192">
        <v>0</v>
      </c>
      <c r="AM514" s="192">
        <v>109286</v>
      </c>
      <c r="AN514" s="192">
        <v>0</v>
      </c>
      <c r="AO514" s="192">
        <v>104996</v>
      </c>
      <c r="AP514" s="192">
        <v>0</v>
      </c>
      <c r="AQ514" s="192">
        <v>0</v>
      </c>
      <c r="AR514" s="192">
        <v>0</v>
      </c>
      <c r="AS514" s="192">
        <v>0</v>
      </c>
      <c r="AT514" s="192">
        <v>111272</v>
      </c>
      <c r="AU514" s="192">
        <v>195706.09</v>
      </c>
      <c r="AV514" s="192">
        <v>18792</v>
      </c>
      <c r="AW514" s="192">
        <v>5530</v>
      </c>
      <c r="AX514" s="192">
        <v>0</v>
      </c>
      <c r="AY514" s="192">
        <v>102630</v>
      </c>
      <c r="AZ514" s="192">
        <v>44585</v>
      </c>
      <c r="BA514" s="192">
        <v>18000</v>
      </c>
      <c r="BB514" s="192">
        <v>0</v>
      </c>
      <c r="BC514" s="192">
        <v>1026378.57</v>
      </c>
      <c r="BD514" s="192">
        <v>310678.09999999998</v>
      </c>
      <c r="BE514" s="192">
        <v>0</v>
      </c>
      <c r="BF514" s="192">
        <v>837766</v>
      </c>
      <c r="BG514" s="192">
        <v>3164042.03</v>
      </c>
      <c r="BH514" s="192">
        <v>9811617.6099999994</v>
      </c>
      <c r="BI514" s="192">
        <v>0</v>
      </c>
      <c r="BJ514" s="192">
        <v>1168333.69</v>
      </c>
      <c r="BK514" s="192">
        <v>8034.61</v>
      </c>
      <c r="BL514" s="192">
        <v>227763.68</v>
      </c>
      <c r="BM514" s="192">
        <v>6150</v>
      </c>
      <c r="BN514" s="192">
        <v>1556092.33</v>
      </c>
      <c r="BO514" s="192">
        <v>174056.78</v>
      </c>
      <c r="BP514" s="192">
        <v>0</v>
      </c>
      <c r="BQ514" s="192">
        <v>26778</v>
      </c>
      <c r="BR514" s="192">
        <v>0</v>
      </c>
      <c r="BS514" s="192">
        <v>0</v>
      </c>
      <c r="BT514" s="192">
        <v>10936</v>
      </c>
      <c r="BU514" s="192">
        <v>227043.54</v>
      </c>
      <c r="BV514" s="192">
        <v>2815357.68</v>
      </c>
      <c r="BW514" s="192">
        <v>354125.25</v>
      </c>
      <c r="BX514" s="192">
        <v>121237.75</v>
      </c>
      <c r="BY514" s="192">
        <v>17799791.120000001</v>
      </c>
      <c r="BZ514" s="192">
        <v>155287</v>
      </c>
      <c r="CA514" s="192">
        <v>221247.45</v>
      </c>
      <c r="CB514" s="192">
        <v>130633.25</v>
      </c>
      <c r="CC514" s="201">
        <f t="shared" si="75"/>
        <v>102038723.53000003</v>
      </c>
    </row>
    <row r="515" spans="1:81" s="278" customFormat="1">
      <c r="A515" s="320"/>
      <c r="B515" s="319"/>
      <c r="C515" s="321"/>
      <c r="D515" s="321"/>
      <c r="E515" s="321"/>
      <c r="F515" s="324" t="s">
        <v>1678</v>
      </c>
      <c r="G515" s="325" t="s">
        <v>1679</v>
      </c>
      <c r="H515" s="192">
        <v>0</v>
      </c>
      <c r="I515" s="192">
        <v>0</v>
      </c>
      <c r="J515" s="192">
        <v>0</v>
      </c>
      <c r="K515" s="192">
        <v>0</v>
      </c>
      <c r="L515" s="192">
        <v>0</v>
      </c>
      <c r="M515" s="192">
        <v>0</v>
      </c>
      <c r="N515" s="192">
        <v>0</v>
      </c>
      <c r="O515" s="192">
        <v>0</v>
      </c>
      <c r="P515" s="192">
        <v>0</v>
      </c>
      <c r="Q515" s="192">
        <v>0</v>
      </c>
      <c r="R515" s="192">
        <v>0</v>
      </c>
      <c r="S515" s="192">
        <v>0</v>
      </c>
      <c r="T515" s="192">
        <v>0</v>
      </c>
      <c r="U515" s="192">
        <v>0</v>
      </c>
      <c r="V515" s="192">
        <v>0</v>
      </c>
      <c r="W515" s="192">
        <v>0</v>
      </c>
      <c r="X515" s="192">
        <v>0</v>
      </c>
      <c r="Y515" s="192">
        <v>0</v>
      </c>
      <c r="Z515" s="192">
        <v>0</v>
      </c>
      <c r="AA515" s="192">
        <v>0</v>
      </c>
      <c r="AB515" s="192">
        <v>0</v>
      </c>
      <c r="AC515" s="192">
        <v>0</v>
      </c>
      <c r="AD515" s="192">
        <v>0</v>
      </c>
      <c r="AE515" s="192">
        <v>0</v>
      </c>
      <c r="AF515" s="192">
        <v>0</v>
      </c>
      <c r="AG515" s="192">
        <v>0</v>
      </c>
      <c r="AH515" s="192">
        <v>0</v>
      </c>
      <c r="AI515" s="192">
        <v>20097288.399999999</v>
      </c>
      <c r="AJ515" s="192">
        <v>0</v>
      </c>
      <c r="AK515" s="192">
        <v>0</v>
      </c>
      <c r="AL515" s="192">
        <v>0</v>
      </c>
      <c r="AM515" s="192">
        <v>0</v>
      </c>
      <c r="AN515" s="192">
        <v>0</v>
      </c>
      <c r="AO515" s="192">
        <v>0</v>
      </c>
      <c r="AP515" s="192">
        <v>0</v>
      </c>
      <c r="AQ515" s="192">
        <v>0</v>
      </c>
      <c r="AR515" s="192">
        <v>0</v>
      </c>
      <c r="AS515" s="192">
        <v>0</v>
      </c>
      <c r="AT515" s="192">
        <v>0</v>
      </c>
      <c r="AU515" s="192">
        <v>0</v>
      </c>
      <c r="AV515" s="192">
        <v>0</v>
      </c>
      <c r="AW515" s="192">
        <v>0</v>
      </c>
      <c r="AX515" s="192">
        <v>0</v>
      </c>
      <c r="AY515" s="192">
        <v>4344</v>
      </c>
      <c r="AZ515" s="192">
        <v>0</v>
      </c>
      <c r="BA515" s="192">
        <v>0</v>
      </c>
      <c r="BB515" s="192">
        <v>0</v>
      </c>
      <c r="BC515" s="192">
        <v>0</v>
      </c>
      <c r="BD515" s="192">
        <v>0</v>
      </c>
      <c r="BE515" s="192">
        <v>0</v>
      </c>
      <c r="BF515" s="192">
        <v>0</v>
      </c>
      <c r="BG515" s="192">
        <v>0</v>
      </c>
      <c r="BH515" s="192">
        <v>0</v>
      </c>
      <c r="BI515" s="192">
        <v>0</v>
      </c>
      <c r="BJ515" s="192">
        <v>0</v>
      </c>
      <c r="BK515" s="192">
        <v>0</v>
      </c>
      <c r="BL515" s="192">
        <v>0</v>
      </c>
      <c r="BM515" s="192">
        <v>1559360.2</v>
      </c>
      <c r="BN515" s="192">
        <v>0</v>
      </c>
      <c r="BO515" s="192">
        <v>0</v>
      </c>
      <c r="BP515" s="192">
        <v>0</v>
      </c>
      <c r="BQ515" s="192">
        <v>0</v>
      </c>
      <c r="BR515" s="192">
        <v>0</v>
      </c>
      <c r="BS515" s="192">
        <v>0</v>
      </c>
      <c r="BT515" s="192">
        <v>356138</v>
      </c>
      <c r="BU515" s="192">
        <v>0</v>
      </c>
      <c r="BV515" s="192">
        <v>0</v>
      </c>
      <c r="BW515" s="192">
        <v>0</v>
      </c>
      <c r="BX515" s="192">
        <v>0</v>
      </c>
      <c r="BY515" s="192">
        <v>0</v>
      </c>
      <c r="BZ515" s="192">
        <v>0</v>
      </c>
      <c r="CA515" s="192">
        <v>0</v>
      </c>
      <c r="CB515" s="192">
        <v>0</v>
      </c>
      <c r="CC515" s="201">
        <f t="shared" si="75"/>
        <v>22017130.599999998</v>
      </c>
    </row>
    <row r="516" spans="1:81" s="278" customFormat="1">
      <c r="A516" s="320"/>
      <c r="B516" s="319"/>
      <c r="C516" s="321"/>
      <c r="D516" s="321"/>
      <c r="E516" s="321"/>
      <c r="F516" s="324" t="s">
        <v>1680</v>
      </c>
      <c r="G516" s="325" t="s">
        <v>1681</v>
      </c>
      <c r="H516" s="192">
        <v>0</v>
      </c>
      <c r="I516" s="192">
        <v>0</v>
      </c>
      <c r="J516" s="192">
        <v>0</v>
      </c>
      <c r="K516" s="192">
        <v>223340</v>
      </c>
      <c r="L516" s="192">
        <v>0</v>
      </c>
      <c r="M516" s="192">
        <v>0</v>
      </c>
      <c r="N516" s="192">
        <v>0</v>
      </c>
      <c r="O516" s="192">
        <v>0</v>
      </c>
      <c r="P516" s="192">
        <v>0</v>
      </c>
      <c r="Q516" s="192">
        <v>0</v>
      </c>
      <c r="R516" s="192">
        <v>0</v>
      </c>
      <c r="S516" s="192">
        <v>2462</v>
      </c>
      <c r="T516" s="192">
        <v>0</v>
      </c>
      <c r="U516" s="192">
        <v>0</v>
      </c>
      <c r="V516" s="192">
        <v>0</v>
      </c>
      <c r="W516" s="192">
        <v>0</v>
      </c>
      <c r="X516" s="192">
        <v>0</v>
      </c>
      <c r="Y516" s="192">
        <v>0</v>
      </c>
      <c r="Z516" s="192">
        <v>0</v>
      </c>
      <c r="AA516" s="192">
        <v>1019666</v>
      </c>
      <c r="AB516" s="192">
        <v>0</v>
      </c>
      <c r="AC516" s="192">
        <v>128400</v>
      </c>
      <c r="AD516" s="192">
        <v>0</v>
      </c>
      <c r="AE516" s="192">
        <v>78100</v>
      </c>
      <c r="AF516" s="192">
        <v>0</v>
      </c>
      <c r="AG516" s="192">
        <v>0</v>
      </c>
      <c r="AH516" s="192">
        <v>29415</v>
      </c>
      <c r="AI516" s="192">
        <v>0</v>
      </c>
      <c r="AJ516" s="192">
        <v>1900</v>
      </c>
      <c r="AK516" s="192">
        <v>0</v>
      </c>
      <c r="AL516" s="192">
        <v>0</v>
      </c>
      <c r="AM516" s="192">
        <v>0</v>
      </c>
      <c r="AN516" s="192">
        <v>0</v>
      </c>
      <c r="AO516" s="192">
        <v>700</v>
      </c>
      <c r="AP516" s="192">
        <v>0</v>
      </c>
      <c r="AQ516" s="192">
        <v>20500</v>
      </c>
      <c r="AR516" s="192">
        <v>0</v>
      </c>
      <c r="AS516" s="192">
        <v>0</v>
      </c>
      <c r="AT516" s="192">
        <v>200</v>
      </c>
      <c r="AU516" s="192">
        <v>5334300</v>
      </c>
      <c r="AV516" s="192">
        <v>0</v>
      </c>
      <c r="AW516" s="192">
        <v>0</v>
      </c>
      <c r="AX516" s="192">
        <v>0</v>
      </c>
      <c r="AY516" s="192">
        <v>473430</v>
      </c>
      <c r="AZ516" s="192">
        <v>0</v>
      </c>
      <c r="BA516" s="192">
        <v>0</v>
      </c>
      <c r="BB516" s="192">
        <v>0</v>
      </c>
      <c r="BC516" s="192">
        <v>0</v>
      </c>
      <c r="BD516" s="192">
        <v>200100</v>
      </c>
      <c r="BE516" s="192">
        <v>0</v>
      </c>
      <c r="BF516" s="192">
        <v>0</v>
      </c>
      <c r="BG516" s="192">
        <v>0</v>
      </c>
      <c r="BH516" s="192">
        <v>0</v>
      </c>
      <c r="BI516" s="192">
        <v>790534.5</v>
      </c>
      <c r="BJ516" s="192">
        <v>0</v>
      </c>
      <c r="BK516" s="192">
        <v>8810</v>
      </c>
      <c r="BL516" s="192">
        <v>0</v>
      </c>
      <c r="BM516" s="192">
        <v>97132.25</v>
      </c>
      <c r="BN516" s="192">
        <v>0</v>
      </c>
      <c r="BO516" s="192">
        <v>0</v>
      </c>
      <c r="BP516" s="192">
        <v>0</v>
      </c>
      <c r="BQ516" s="192">
        <v>48200</v>
      </c>
      <c r="BR516" s="192">
        <v>0</v>
      </c>
      <c r="BS516" s="192">
        <v>0</v>
      </c>
      <c r="BT516" s="192">
        <v>2490000</v>
      </c>
      <c r="BU516" s="192">
        <v>566885.75</v>
      </c>
      <c r="BV516" s="192">
        <v>0</v>
      </c>
      <c r="BW516" s="192">
        <v>3800</v>
      </c>
      <c r="BX516" s="192">
        <v>0</v>
      </c>
      <c r="BY516" s="192">
        <v>0</v>
      </c>
      <c r="BZ516" s="192">
        <v>9645</v>
      </c>
      <c r="CA516" s="192">
        <v>0</v>
      </c>
      <c r="CB516" s="192">
        <v>0</v>
      </c>
      <c r="CC516" s="201">
        <f t="shared" si="75"/>
        <v>11527520.5</v>
      </c>
    </row>
    <row r="517" spans="1:81" s="278" customFormat="1">
      <c r="A517" s="320"/>
      <c r="B517" s="319"/>
      <c r="C517" s="321"/>
      <c r="D517" s="321"/>
      <c r="E517" s="321"/>
      <c r="F517" s="324" t="s">
        <v>1682</v>
      </c>
      <c r="G517" s="325" t="s">
        <v>1683</v>
      </c>
      <c r="H517" s="192">
        <v>0</v>
      </c>
      <c r="I517" s="192">
        <v>0</v>
      </c>
      <c r="J517" s="192">
        <v>0</v>
      </c>
      <c r="K517" s="192">
        <v>0</v>
      </c>
      <c r="L517" s="192">
        <v>136614.51999999999</v>
      </c>
      <c r="M517" s="192">
        <v>0</v>
      </c>
      <c r="N517" s="192">
        <v>0</v>
      </c>
      <c r="O517" s="192">
        <v>0</v>
      </c>
      <c r="P517" s="192">
        <v>0</v>
      </c>
      <c r="Q517" s="192">
        <v>0</v>
      </c>
      <c r="R517" s="192">
        <v>0</v>
      </c>
      <c r="S517" s="192">
        <v>681655.5</v>
      </c>
      <c r="T517" s="192">
        <v>0</v>
      </c>
      <c r="U517" s="192">
        <v>97580</v>
      </c>
      <c r="V517" s="192">
        <v>0</v>
      </c>
      <c r="W517" s="192">
        <v>0</v>
      </c>
      <c r="X517" s="192">
        <v>0</v>
      </c>
      <c r="Y517" s="192">
        <v>0</v>
      </c>
      <c r="Z517" s="192">
        <v>0</v>
      </c>
      <c r="AA517" s="192">
        <v>0</v>
      </c>
      <c r="AB517" s="192">
        <v>0</v>
      </c>
      <c r="AC517" s="192">
        <v>2032771</v>
      </c>
      <c r="AD517" s="192">
        <v>0</v>
      </c>
      <c r="AE517" s="192">
        <v>0</v>
      </c>
      <c r="AF517" s="192">
        <v>0</v>
      </c>
      <c r="AG517" s="192">
        <v>0</v>
      </c>
      <c r="AH517" s="192">
        <v>11995</v>
      </c>
      <c r="AI517" s="192">
        <v>0</v>
      </c>
      <c r="AJ517" s="192">
        <v>110429</v>
      </c>
      <c r="AK517" s="192">
        <v>0</v>
      </c>
      <c r="AL517" s="192">
        <v>0</v>
      </c>
      <c r="AM517" s="192">
        <v>0</v>
      </c>
      <c r="AN517" s="192">
        <v>0</v>
      </c>
      <c r="AO517" s="192">
        <v>54707</v>
      </c>
      <c r="AP517" s="192">
        <v>0</v>
      </c>
      <c r="AQ517" s="192">
        <v>16815</v>
      </c>
      <c r="AR517" s="192">
        <v>29194</v>
      </c>
      <c r="AS517" s="192">
        <v>0</v>
      </c>
      <c r="AT517" s="192">
        <v>4540</v>
      </c>
      <c r="AU517" s="192">
        <v>0</v>
      </c>
      <c r="AV517" s="192">
        <v>0</v>
      </c>
      <c r="AW517" s="192">
        <v>0</v>
      </c>
      <c r="AX517" s="192">
        <v>0</v>
      </c>
      <c r="AY517" s="192">
        <v>0</v>
      </c>
      <c r="AZ517" s="192">
        <v>0</v>
      </c>
      <c r="BA517" s="192">
        <v>0</v>
      </c>
      <c r="BB517" s="192">
        <v>0</v>
      </c>
      <c r="BC517" s="192">
        <v>0</v>
      </c>
      <c r="BD517" s="192">
        <v>0</v>
      </c>
      <c r="BE517" s="192">
        <v>0</v>
      </c>
      <c r="BF517" s="192">
        <v>0</v>
      </c>
      <c r="BG517" s="192">
        <v>0</v>
      </c>
      <c r="BH517" s="192">
        <v>0</v>
      </c>
      <c r="BI517" s="192">
        <v>0</v>
      </c>
      <c r="BJ517" s="192">
        <v>0</v>
      </c>
      <c r="BK517" s="192">
        <v>19785</v>
      </c>
      <c r="BL517" s="192">
        <v>0</v>
      </c>
      <c r="BM517" s="192">
        <v>175452.75</v>
      </c>
      <c r="BN517" s="192">
        <v>0</v>
      </c>
      <c r="BO517" s="192">
        <v>0</v>
      </c>
      <c r="BP517" s="192">
        <v>0</v>
      </c>
      <c r="BQ517" s="192">
        <v>0</v>
      </c>
      <c r="BR517" s="192">
        <v>0</v>
      </c>
      <c r="BS517" s="192">
        <v>0</v>
      </c>
      <c r="BT517" s="192">
        <v>30080</v>
      </c>
      <c r="BU517" s="192">
        <v>189801.25</v>
      </c>
      <c r="BV517" s="192">
        <v>0</v>
      </c>
      <c r="BW517" s="192">
        <v>0</v>
      </c>
      <c r="BX517" s="192">
        <v>0</v>
      </c>
      <c r="BY517" s="192">
        <v>0</v>
      </c>
      <c r="BZ517" s="192">
        <v>0</v>
      </c>
      <c r="CA517" s="192">
        <v>0</v>
      </c>
      <c r="CB517" s="192">
        <v>0</v>
      </c>
      <c r="CC517" s="201">
        <f t="shared" si="75"/>
        <v>3591420.02</v>
      </c>
    </row>
    <row r="518" spans="1:81" s="278" customFormat="1">
      <c r="A518" s="320"/>
      <c r="B518" s="319"/>
      <c r="C518" s="321"/>
      <c r="D518" s="321"/>
      <c r="E518" s="321"/>
      <c r="F518" s="324" t="s">
        <v>1684</v>
      </c>
      <c r="G518" s="325" t="s">
        <v>1685</v>
      </c>
      <c r="H518" s="192">
        <v>2565142.44</v>
      </c>
      <c r="I518" s="192">
        <v>0</v>
      </c>
      <c r="J518" s="192">
        <v>0</v>
      </c>
      <c r="K518" s="192">
        <v>476114</v>
      </c>
      <c r="L518" s="192">
        <v>643177.5</v>
      </c>
      <c r="M518" s="192">
        <v>0</v>
      </c>
      <c r="N518" s="192">
        <v>44273895.899999999</v>
      </c>
      <c r="O518" s="192">
        <v>8338620.6699999999</v>
      </c>
      <c r="P518" s="192">
        <v>2944974.55</v>
      </c>
      <c r="Q518" s="192">
        <v>3101563.46</v>
      </c>
      <c r="R518" s="192">
        <v>208309.7</v>
      </c>
      <c r="S518" s="192">
        <v>6270361.54</v>
      </c>
      <c r="T518" s="192">
        <v>8853397.6999999993</v>
      </c>
      <c r="U518" s="192">
        <v>2575894.5</v>
      </c>
      <c r="V518" s="192">
        <v>1629.46</v>
      </c>
      <c r="W518" s="192">
        <v>232043.27</v>
      </c>
      <c r="X518" s="192">
        <v>1337237.8400000001</v>
      </c>
      <c r="Y518" s="192">
        <v>291847.87</v>
      </c>
      <c r="Z518" s="192">
        <v>34521432.310000002</v>
      </c>
      <c r="AA518" s="192">
        <v>22770144.449999999</v>
      </c>
      <c r="AB518" s="192">
        <v>2664758.31</v>
      </c>
      <c r="AC518" s="192">
        <v>16354971.390000001</v>
      </c>
      <c r="AD518" s="192">
        <v>4180156</v>
      </c>
      <c r="AE518" s="192">
        <v>5167061.51</v>
      </c>
      <c r="AF518" s="192">
        <v>18310322.059999999</v>
      </c>
      <c r="AG518" s="192">
        <v>47737.75</v>
      </c>
      <c r="AH518" s="192">
        <v>5556377.2300000004</v>
      </c>
      <c r="AI518" s="192">
        <v>14902944.98</v>
      </c>
      <c r="AJ518" s="192">
        <v>420748.92</v>
      </c>
      <c r="AK518" s="192">
        <v>424013.16</v>
      </c>
      <c r="AL518" s="192">
        <v>550125.87</v>
      </c>
      <c r="AM518" s="192">
        <v>303831.77</v>
      </c>
      <c r="AN518" s="192">
        <v>371817.3</v>
      </c>
      <c r="AO518" s="192">
        <v>1049025.74</v>
      </c>
      <c r="AP518" s="192">
        <v>320214.3</v>
      </c>
      <c r="AQ518" s="192">
        <v>448112.69</v>
      </c>
      <c r="AR518" s="192">
        <v>291870.11</v>
      </c>
      <c r="AS518" s="192">
        <v>548323.43999999994</v>
      </c>
      <c r="AT518" s="192">
        <v>176096.26</v>
      </c>
      <c r="AU518" s="192">
        <v>1116920</v>
      </c>
      <c r="AV518" s="192">
        <v>401144</v>
      </c>
      <c r="AW518" s="192">
        <v>358438</v>
      </c>
      <c r="AX518" s="192">
        <v>135038.37</v>
      </c>
      <c r="AY518" s="192">
        <v>330000</v>
      </c>
      <c r="AZ518" s="192">
        <v>206712.1</v>
      </c>
      <c r="BA518" s="192">
        <v>600856.75</v>
      </c>
      <c r="BB518" s="192">
        <v>14805458.24</v>
      </c>
      <c r="BC518" s="192">
        <v>752419.54</v>
      </c>
      <c r="BD518" s="192">
        <v>496366.21</v>
      </c>
      <c r="BE518" s="192">
        <v>4768006.91</v>
      </c>
      <c r="BF518" s="192">
        <v>113556.22</v>
      </c>
      <c r="BG518" s="192">
        <v>4091642.46</v>
      </c>
      <c r="BH518" s="192">
        <v>1734754.89</v>
      </c>
      <c r="BI518" s="192">
        <v>1068962.92</v>
      </c>
      <c r="BJ518" s="192">
        <v>4052640.5</v>
      </c>
      <c r="BK518" s="192">
        <v>411363.8</v>
      </c>
      <c r="BL518" s="192">
        <v>96461.14</v>
      </c>
      <c r="BM518" s="192">
        <v>28681970.75</v>
      </c>
      <c r="BN518" s="192">
        <v>22698837.350000001</v>
      </c>
      <c r="BO518" s="192">
        <v>2593997</v>
      </c>
      <c r="BP518" s="192">
        <v>1296523.3799999999</v>
      </c>
      <c r="BQ518" s="192">
        <v>1226602.8600000001</v>
      </c>
      <c r="BR518" s="192">
        <v>5239404</v>
      </c>
      <c r="BS518" s="192">
        <v>1089516.8</v>
      </c>
      <c r="BT518" s="192">
        <v>6127273.7400000002</v>
      </c>
      <c r="BU518" s="192">
        <v>220584.75</v>
      </c>
      <c r="BV518" s="192">
        <v>735602.67</v>
      </c>
      <c r="BW518" s="192">
        <v>289597.59000000003</v>
      </c>
      <c r="BX518" s="192">
        <v>825233.45</v>
      </c>
      <c r="BY518" s="192">
        <v>1272865.7</v>
      </c>
      <c r="BZ518" s="192">
        <v>226735.45</v>
      </c>
      <c r="CA518" s="192">
        <v>1458565.51</v>
      </c>
      <c r="CB518" s="192">
        <v>1172623.75</v>
      </c>
      <c r="CC518" s="201">
        <f t="shared" si="75"/>
        <v>322190972.75</v>
      </c>
    </row>
    <row r="519" spans="1:81" s="278" customFormat="1">
      <c r="A519" s="320"/>
      <c r="B519" s="319"/>
      <c r="C519" s="321"/>
      <c r="D519" s="321"/>
      <c r="E519" s="321"/>
      <c r="F519" s="324" t="s">
        <v>1686</v>
      </c>
      <c r="G519" s="325" t="s">
        <v>1687</v>
      </c>
      <c r="H519" s="192">
        <v>1062640.1000000001</v>
      </c>
      <c r="I519" s="192">
        <v>0</v>
      </c>
      <c r="J519" s="192">
        <v>0</v>
      </c>
      <c r="K519" s="192">
        <v>6828</v>
      </c>
      <c r="L519" s="192">
        <v>126290.5</v>
      </c>
      <c r="M519" s="192">
        <v>0</v>
      </c>
      <c r="N519" s="192">
        <v>36177292.549999997</v>
      </c>
      <c r="O519" s="192">
        <v>3728559.6</v>
      </c>
      <c r="P519" s="192">
        <v>509542</v>
      </c>
      <c r="Q519" s="192">
        <v>636862.38</v>
      </c>
      <c r="R519" s="192">
        <v>16526.5</v>
      </c>
      <c r="S519" s="192">
        <v>1052745.75</v>
      </c>
      <c r="T519" s="192">
        <v>4093827.3</v>
      </c>
      <c r="U519" s="192">
        <v>1393914.5</v>
      </c>
      <c r="V519" s="192">
        <v>0</v>
      </c>
      <c r="W519" s="192">
        <v>6988.85</v>
      </c>
      <c r="X519" s="192">
        <v>622406.09</v>
      </c>
      <c r="Y519" s="192">
        <v>449675.36</v>
      </c>
      <c r="Z519" s="192">
        <v>56170786.670000002</v>
      </c>
      <c r="AA519" s="192">
        <v>20785696.329999998</v>
      </c>
      <c r="AB519" s="192">
        <v>952598.25</v>
      </c>
      <c r="AC519" s="192">
        <v>13539339.59</v>
      </c>
      <c r="AD519" s="192">
        <v>726514</v>
      </c>
      <c r="AE519" s="192">
        <v>1512543.49</v>
      </c>
      <c r="AF519" s="192">
        <v>6280181.5300000003</v>
      </c>
      <c r="AG519" s="192">
        <v>88329.07</v>
      </c>
      <c r="AH519" s="192">
        <v>941876.36</v>
      </c>
      <c r="AI519" s="192">
        <v>12193318.619999999</v>
      </c>
      <c r="AJ519" s="192">
        <v>194169.52</v>
      </c>
      <c r="AK519" s="192">
        <v>97907.53</v>
      </c>
      <c r="AL519" s="192">
        <v>119985.44</v>
      </c>
      <c r="AM519" s="192">
        <v>87962</v>
      </c>
      <c r="AN519" s="192">
        <v>204675.8</v>
      </c>
      <c r="AO519" s="192">
        <v>236454.2</v>
      </c>
      <c r="AP519" s="192">
        <v>86773.58</v>
      </c>
      <c r="AQ519" s="192">
        <v>298025.06</v>
      </c>
      <c r="AR519" s="192">
        <v>77668.59</v>
      </c>
      <c r="AS519" s="192">
        <v>52204.32</v>
      </c>
      <c r="AT519" s="192">
        <v>46415.75</v>
      </c>
      <c r="AU519" s="192">
        <v>1052076</v>
      </c>
      <c r="AV519" s="192">
        <v>45159</v>
      </c>
      <c r="AW519" s="192">
        <v>12230</v>
      </c>
      <c r="AX519" s="192">
        <v>64587.839999999997</v>
      </c>
      <c r="AY519" s="192">
        <v>25000</v>
      </c>
      <c r="AZ519" s="192">
        <v>25827.25</v>
      </c>
      <c r="BA519" s="192">
        <v>130673.5</v>
      </c>
      <c r="BB519" s="192">
        <v>12113556.74</v>
      </c>
      <c r="BC519" s="192">
        <v>765870.07</v>
      </c>
      <c r="BD519" s="192">
        <v>154657.28</v>
      </c>
      <c r="BE519" s="192">
        <v>801925.81</v>
      </c>
      <c r="BF519" s="192">
        <v>97626.62</v>
      </c>
      <c r="BG519" s="192">
        <v>1245954.79</v>
      </c>
      <c r="BH519" s="192">
        <v>1296146.42</v>
      </c>
      <c r="BI519" s="192">
        <v>1072397.3</v>
      </c>
      <c r="BJ519" s="192">
        <v>807488.2</v>
      </c>
      <c r="BK519" s="192">
        <v>78133.259999999995</v>
      </c>
      <c r="BL519" s="192">
        <v>82860.5</v>
      </c>
      <c r="BM519" s="192">
        <v>20117962.73</v>
      </c>
      <c r="BN519" s="192">
        <v>5946898.1699999999</v>
      </c>
      <c r="BO519" s="192">
        <v>341562</v>
      </c>
      <c r="BP519" s="192">
        <v>77853.03</v>
      </c>
      <c r="BQ519" s="192">
        <v>106814</v>
      </c>
      <c r="BR519" s="192">
        <v>606711</v>
      </c>
      <c r="BS519" s="192">
        <v>183174.75</v>
      </c>
      <c r="BT519" s="192">
        <v>6972072.4299999997</v>
      </c>
      <c r="BU519" s="192">
        <v>78741.399999999994</v>
      </c>
      <c r="BV519" s="192">
        <v>487668.98</v>
      </c>
      <c r="BW519" s="192">
        <v>36380.33</v>
      </c>
      <c r="BX519" s="192">
        <v>338101</v>
      </c>
      <c r="BY519" s="192">
        <v>789800.5</v>
      </c>
      <c r="BZ519" s="192">
        <v>134131.97</v>
      </c>
      <c r="CA519" s="192">
        <v>528112.31999999995</v>
      </c>
      <c r="CB519" s="192">
        <v>366833.31</v>
      </c>
      <c r="CC519" s="201">
        <f t="shared" si="75"/>
        <v>221562513.68000001</v>
      </c>
    </row>
    <row r="520" spans="1:81" s="278" customFormat="1">
      <c r="A520" s="320"/>
      <c r="B520" s="319"/>
      <c r="C520" s="321"/>
      <c r="D520" s="321"/>
      <c r="E520" s="321"/>
      <c r="F520" s="324" t="s">
        <v>1688</v>
      </c>
      <c r="G520" s="325" t="s">
        <v>1689</v>
      </c>
      <c r="H520" s="192">
        <v>1784606.75</v>
      </c>
      <c r="I520" s="192">
        <v>1102520.75</v>
      </c>
      <c r="J520" s="192">
        <v>510296.47</v>
      </c>
      <c r="K520" s="192">
        <v>87451</v>
      </c>
      <c r="L520" s="192">
        <v>0</v>
      </c>
      <c r="M520" s="192">
        <v>158527.21</v>
      </c>
      <c r="N520" s="192">
        <v>17155846.050000001</v>
      </c>
      <c r="O520" s="192">
        <v>114021</v>
      </c>
      <c r="P520" s="192">
        <v>75976</v>
      </c>
      <c r="Q520" s="192">
        <v>10628.75</v>
      </c>
      <c r="R520" s="192">
        <v>0</v>
      </c>
      <c r="S520" s="192">
        <v>116693.75</v>
      </c>
      <c r="T520" s="192">
        <v>1627615.5</v>
      </c>
      <c r="U520" s="192">
        <v>183952.25</v>
      </c>
      <c r="V520" s="192">
        <v>0</v>
      </c>
      <c r="W520" s="192">
        <v>93428.73</v>
      </c>
      <c r="X520" s="192">
        <v>85884.14</v>
      </c>
      <c r="Y520" s="192">
        <v>0</v>
      </c>
      <c r="Z520" s="192">
        <v>5903092.21</v>
      </c>
      <c r="AA520" s="192">
        <v>0</v>
      </c>
      <c r="AB520" s="192">
        <v>0</v>
      </c>
      <c r="AC520" s="192">
        <v>332764.95</v>
      </c>
      <c r="AD520" s="192">
        <v>255332.5</v>
      </c>
      <c r="AE520" s="192">
        <v>128237</v>
      </c>
      <c r="AF520" s="192">
        <v>75990.25</v>
      </c>
      <c r="AG520" s="192">
        <v>1787356.75</v>
      </c>
      <c r="AH520" s="192">
        <v>30060</v>
      </c>
      <c r="AI520" s="192">
        <v>4106936.5</v>
      </c>
      <c r="AJ520" s="192">
        <v>37708</v>
      </c>
      <c r="AK520" s="192">
        <v>0</v>
      </c>
      <c r="AL520" s="192">
        <v>0</v>
      </c>
      <c r="AM520" s="192">
        <v>0</v>
      </c>
      <c r="AN520" s="192">
        <v>1384</v>
      </c>
      <c r="AO520" s="192">
        <v>11503</v>
      </c>
      <c r="AP520" s="192">
        <v>0</v>
      </c>
      <c r="AQ520" s="192">
        <v>0</v>
      </c>
      <c r="AR520" s="192">
        <v>20850</v>
      </c>
      <c r="AS520" s="192">
        <v>81287.5</v>
      </c>
      <c r="AT520" s="192">
        <v>0</v>
      </c>
      <c r="AU520" s="192">
        <v>8262.25</v>
      </c>
      <c r="AV520" s="192">
        <v>32355</v>
      </c>
      <c r="AW520" s="192">
        <v>2890</v>
      </c>
      <c r="AX520" s="192">
        <v>0</v>
      </c>
      <c r="AY520" s="192">
        <v>16653</v>
      </c>
      <c r="AZ520" s="192">
        <v>0</v>
      </c>
      <c r="BA520" s="192">
        <v>0</v>
      </c>
      <c r="BB520" s="192">
        <v>482006.25</v>
      </c>
      <c r="BC520" s="192">
        <v>0</v>
      </c>
      <c r="BD520" s="192">
        <v>17258.97</v>
      </c>
      <c r="BE520" s="192">
        <v>225717</v>
      </c>
      <c r="BF520" s="192">
        <v>179036</v>
      </c>
      <c r="BG520" s="192">
        <v>12277</v>
      </c>
      <c r="BH520" s="192">
        <v>110343.5</v>
      </c>
      <c r="BI520" s="192">
        <v>46410.25</v>
      </c>
      <c r="BJ520" s="192">
        <v>55089</v>
      </c>
      <c r="BK520" s="192">
        <v>228648.1</v>
      </c>
      <c r="BL520" s="192">
        <v>6973</v>
      </c>
      <c r="BM520" s="192">
        <v>1925262.72</v>
      </c>
      <c r="BN520" s="192">
        <v>6970143.0999999996</v>
      </c>
      <c r="BO520" s="192">
        <v>350610</v>
      </c>
      <c r="BP520" s="192">
        <v>0</v>
      </c>
      <c r="BQ520" s="192">
        <v>48212</v>
      </c>
      <c r="BR520" s="192">
        <v>159347</v>
      </c>
      <c r="BS520" s="192">
        <v>0</v>
      </c>
      <c r="BT520" s="192">
        <v>812962</v>
      </c>
      <c r="BU520" s="192">
        <v>0</v>
      </c>
      <c r="BV520" s="192">
        <v>0</v>
      </c>
      <c r="BW520" s="192">
        <v>5840</v>
      </c>
      <c r="BX520" s="192">
        <v>28197.5</v>
      </c>
      <c r="BY520" s="192">
        <v>136087.54</v>
      </c>
      <c r="BZ520" s="192">
        <v>0</v>
      </c>
      <c r="CA520" s="192">
        <v>20189</v>
      </c>
      <c r="CB520" s="192">
        <v>0</v>
      </c>
      <c r="CC520" s="201">
        <f t="shared" si="75"/>
        <v>47760721.190000005</v>
      </c>
    </row>
    <row r="521" spans="1:81" s="278" customFormat="1">
      <c r="A521" s="320"/>
      <c r="B521" s="319"/>
      <c r="C521" s="321"/>
      <c r="D521" s="321"/>
      <c r="E521" s="321"/>
      <c r="F521" s="324" t="s">
        <v>1690</v>
      </c>
      <c r="G521" s="325" t="s">
        <v>1691</v>
      </c>
      <c r="H521" s="192">
        <v>6097927.4100000001</v>
      </c>
      <c r="I521" s="192">
        <v>173633.5</v>
      </c>
      <c r="J521" s="192">
        <v>4060750.18</v>
      </c>
      <c r="K521" s="192">
        <v>50398</v>
      </c>
      <c r="L521" s="192">
        <v>0</v>
      </c>
      <c r="M521" s="192">
        <v>9689.0400000000009</v>
      </c>
      <c r="N521" s="192">
        <v>18572363.949999999</v>
      </c>
      <c r="O521" s="192">
        <v>7333.75</v>
      </c>
      <c r="P521" s="192">
        <v>10724</v>
      </c>
      <c r="Q521" s="192">
        <v>153892.5</v>
      </c>
      <c r="R521" s="192">
        <v>0</v>
      </c>
      <c r="S521" s="192">
        <v>0</v>
      </c>
      <c r="T521" s="192">
        <v>785041.5</v>
      </c>
      <c r="U521" s="192">
        <v>208995.25</v>
      </c>
      <c r="V521" s="192">
        <v>0</v>
      </c>
      <c r="W521" s="192">
        <v>0</v>
      </c>
      <c r="X521" s="192">
        <v>57395.5</v>
      </c>
      <c r="Y521" s="192">
        <v>0</v>
      </c>
      <c r="Z521" s="192">
        <v>9372773.25</v>
      </c>
      <c r="AA521" s="192">
        <v>136592</v>
      </c>
      <c r="AB521" s="192">
        <v>0</v>
      </c>
      <c r="AC521" s="192">
        <v>599831</v>
      </c>
      <c r="AD521" s="192">
        <v>0</v>
      </c>
      <c r="AE521" s="192">
        <v>35876</v>
      </c>
      <c r="AF521" s="192">
        <v>284151.75</v>
      </c>
      <c r="AG521" s="192">
        <v>36196</v>
      </c>
      <c r="AH521" s="192">
        <v>7640.2</v>
      </c>
      <c r="AI521" s="192">
        <v>8514230.25</v>
      </c>
      <c r="AJ521" s="192">
        <v>2287</v>
      </c>
      <c r="AK521" s="192">
        <v>0</v>
      </c>
      <c r="AL521" s="192">
        <v>0</v>
      </c>
      <c r="AM521" s="192">
        <v>53866.75</v>
      </c>
      <c r="AN521" s="192">
        <v>2269</v>
      </c>
      <c r="AO521" s="192">
        <v>3279</v>
      </c>
      <c r="AP521" s="192">
        <v>0</v>
      </c>
      <c r="AQ521" s="192">
        <v>0</v>
      </c>
      <c r="AR521" s="192">
        <v>20412.5</v>
      </c>
      <c r="AS521" s="192">
        <v>6679.5</v>
      </c>
      <c r="AT521" s="192">
        <v>0</v>
      </c>
      <c r="AU521" s="192">
        <v>1597080.85</v>
      </c>
      <c r="AV521" s="192">
        <v>65643</v>
      </c>
      <c r="AW521" s="192">
        <v>0</v>
      </c>
      <c r="AX521" s="192">
        <v>0</v>
      </c>
      <c r="AY521" s="192">
        <v>39143</v>
      </c>
      <c r="AZ521" s="192">
        <v>0</v>
      </c>
      <c r="BA521" s="192">
        <v>0</v>
      </c>
      <c r="BB521" s="192">
        <v>3386935.5</v>
      </c>
      <c r="BC521" s="192">
        <v>0</v>
      </c>
      <c r="BD521" s="192">
        <v>26498</v>
      </c>
      <c r="BE521" s="192">
        <v>35605</v>
      </c>
      <c r="BF521" s="192">
        <v>97670</v>
      </c>
      <c r="BG521" s="192">
        <v>0</v>
      </c>
      <c r="BH521" s="192">
        <v>717358.5</v>
      </c>
      <c r="BI521" s="192">
        <v>144338.45000000001</v>
      </c>
      <c r="BJ521" s="192">
        <v>0</v>
      </c>
      <c r="BK521" s="192">
        <v>47773</v>
      </c>
      <c r="BL521" s="192">
        <v>0</v>
      </c>
      <c r="BM521" s="192">
        <v>7355686.1399999997</v>
      </c>
      <c r="BN521" s="192">
        <v>2615355.9</v>
      </c>
      <c r="BO521" s="192">
        <v>228904</v>
      </c>
      <c r="BP521" s="192">
        <v>0</v>
      </c>
      <c r="BQ521" s="192">
        <v>1618</v>
      </c>
      <c r="BR521" s="192">
        <v>73222</v>
      </c>
      <c r="BS521" s="192">
        <v>0</v>
      </c>
      <c r="BT521" s="192">
        <v>2246712</v>
      </c>
      <c r="BU521" s="192">
        <v>0</v>
      </c>
      <c r="BV521" s="192">
        <v>0</v>
      </c>
      <c r="BW521" s="192">
        <v>56057.75</v>
      </c>
      <c r="BX521" s="192">
        <v>19400</v>
      </c>
      <c r="BY521" s="192">
        <v>327042.23</v>
      </c>
      <c r="BZ521" s="192">
        <v>7391</v>
      </c>
      <c r="CA521" s="192">
        <v>0</v>
      </c>
      <c r="CB521" s="192">
        <v>0</v>
      </c>
      <c r="CC521" s="201">
        <f t="shared" si="75"/>
        <v>68353663.100000009</v>
      </c>
    </row>
    <row r="522" spans="1:81" s="278" customFormat="1">
      <c r="A522" s="320"/>
      <c r="B522" s="319"/>
      <c r="C522" s="321"/>
      <c r="D522" s="321"/>
      <c r="E522" s="321"/>
      <c r="F522" s="324" t="s">
        <v>1692</v>
      </c>
      <c r="G522" s="325" t="s">
        <v>1693</v>
      </c>
      <c r="H522" s="192">
        <v>7788170.5999999996</v>
      </c>
      <c r="I522" s="192">
        <v>5581671.0199999996</v>
      </c>
      <c r="J522" s="192">
        <v>4525</v>
      </c>
      <c r="K522" s="192">
        <v>645289.30000000005</v>
      </c>
      <c r="L522" s="192">
        <v>70063</v>
      </c>
      <c r="M522" s="192">
        <v>7786.08</v>
      </c>
      <c r="N522" s="192">
        <v>4297605.3</v>
      </c>
      <c r="O522" s="192">
        <v>878927.25</v>
      </c>
      <c r="P522" s="192">
        <v>264160</v>
      </c>
      <c r="Q522" s="192">
        <v>301226.90999999997</v>
      </c>
      <c r="R522" s="192">
        <v>7358.09</v>
      </c>
      <c r="S522" s="192">
        <v>618822</v>
      </c>
      <c r="T522" s="192">
        <v>954424</v>
      </c>
      <c r="U522" s="192">
        <v>933184.3</v>
      </c>
      <c r="V522" s="192">
        <v>5752.2</v>
      </c>
      <c r="W522" s="192">
        <v>7128.55</v>
      </c>
      <c r="X522" s="192">
        <v>160637.62</v>
      </c>
      <c r="Y522" s="192">
        <v>127750.84</v>
      </c>
      <c r="Z522" s="192">
        <v>2808177.2</v>
      </c>
      <c r="AA522" s="192">
        <v>2796912.5</v>
      </c>
      <c r="AB522" s="192">
        <v>54833.17</v>
      </c>
      <c r="AC522" s="192">
        <v>1395059.69</v>
      </c>
      <c r="AD522" s="192">
        <v>651190.5</v>
      </c>
      <c r="AE522" s="192">
        <v>215475.20000000001</v>
      </c>
      <c r="AF522" s="192">
        <v>211416.56</v>
      </c>
      <c r="AG522" s="192">
        <v>41534.639999999999</v>
      </c>
      <c r="AH522" s="192">
        <v>179220.37</v>
      </c>
      <c r="AI522" s="192">
        <v>2657369.2599999998</v>
      </c>
      <c r="AJ522" s="192">
        <v>204771.5</v>
      </c>
      <c r="AK522" s="192">
        <v>75601</v>
      </c>
      <c r="AL522" s="192">
        <v>24876</v>
      </c>
      <c r="AM522" s="192">
        <v>69652.25</v>
      </c>
      <c r="AN522" s="192">
        <v>17450</v>
      </c>
      <c r="AO522" s="192">
        <v>118839</v>
      </c>
      <c r="AP522" s="192">
        <v>14050</v>
      </c>
      <c r="AQ522" s="192">
        <v>174652</v>
      </c>
      <c r="AR522" s="192">
        <v>14856</v>
      </c>
      <c r="AS522" s="192">
        <v>74541.5</v>
      </c>
      <c r="AT522" s="192">
        <v>80731.25</v>
      </c>
      <c r="AU522" s="192">
        <v>286986.31</v>
      </c>
      <c r="AV522" s="192">
        <v>0</v>
      </c>
      <c r="AW522" s="192">
        <v>32631</v>
      </c>
      <c r="AX522" s="192">
        <v>110484.85</v>
      </c>
      <c r="AY522" s="192">
        <v>60247.5</v>
      </c>
      <c r="AZ522" s="192">
        <v>19071</v>
      </c>
      <c r="BA522" s="192">
        <v>35641</v>
      </c>
      <c r="BB522" s="192">
        <v>7227005.75</v>
      </c>
      <c r="BC522" s="192">
        <v>183184.7</v>
      </c>
      <c r="BD522" s="192">
        <v>149039.23000000001</v>
      </c>
      <c r="BE522" s="192">
        <v>152642.29999999999</v>
      </c>
      <c r="BF522" s="192">
        <v>352379.25</v>
      </c>
      <c r="BG522" s="192">
        <v>4857767.91</v>
      </c>
      <c r="BH522" s="192">
        <v>835208.09990000003</v>
      </c>
      <c r="BI522" s="192">
        <v>201380.82</v>
      </c>
      <c r="BJ522" s="192">
        <v>469106.95</v>
      </c>
      <c r="BK522" s="192">
        <v>40391</v>
      </c>
      <c r="BL522" s="192">
        <v>45763.5</v>
      </c>
      <c r="BM522" s="192">
        <v>2925056.54</v>
      </c>
      <c r="BN522" s="192">
        <v>889787.96</v>
      </c>
      <c r="BO522" s="192">
        <v>102076.11</v>
      </c>
      <c r="BP522" s="192">
        <v>552847</v>
      </c>
      <c r="BQ522" s="192">
        <v>88755</v>
      </c>
      <c r="BR522" s="192">
        <v>98563.8</v>
      </c>
      <c r="BS522" s="192">
        <v>98309.5</v>
      </c>
      <c r="BT522" s="192">
        <v>3454577.7</v>
      </c>
      <c r="BU522" s="192">
        <v>269980.2</v>
      </c>
      <c r="BV522" s="192">
        <v>332549.5</v>
      </c>
      <c r="BW522" s="192">
        <v>73330.45</v>
      </c>
      <c r="BX522" s="192">
        <v>100273.5</v>
      </c>
      <c r="BY522" s="192">
        <v>485214.01</v>
      </c>
      <c r="BZ522" s="192">
        <v>17301</v>
      </c>
      <c r="CA522" s="192">
        <v>62004.38</v>
      </c>
      <c r="CB522" s="192">
        <v>75597.570000000007</v>
      </c>
      <c r="CC522" s="201">
        <f t="shared" si="75"/>
        <v>59220847.039900012</v>
      </c>
    </row>
    <row r="523" spans="1:81" s="278" customFormat="1">
      <c r="A523" s="320"/>
      <c r="B523" s="319"/>
      <c r="C523" s="321"/>
      <c r="D523" s="321"/>
      <c r="E523" s="321"/>
      <c r="F523" s="324" t="s">
        <v>1694</v>
      </c>
      <c r="G523" s="325" t="s">
        <v>1197</v>
      </c>
      <c r="H523" s="192">
        <v>2462881.25</v>
      </c>
      <c r="I523" s="192">
        <v>1017319.8</v>
      </c>
      <c r="J523" s="192">
        <v>744656</v>
      </c>
      <c r="K523" s="192">
        <v>204529</v>
      </c>
      <c r="L523" s="192">
        <v>11176</v>
      </c>
      <c r="M523" s="192">
        <v>4785.25</v>
      </c>
      <c r="N523" s="192">
        <v>8479859.6500000004</v>
      </c>
      <c r="O523" s="192">
        <v>281645</v>
      </c>
      <c r="P523" s="192">
        <v>174620</v>
      </c>
      <c r="Q523" s="192">
        <v>158888</v>
      </c>
      <c r="R523" s="192">
        <v>59648</v>
      </c>
      <c r="S523" s="192">
        <v>303880</v>
      </c>
      <c r="T523" s="192">
        <v>666772</v>
      </c>
      <c r="U523" s="192">
        <v>1701675.5</v>
      </c>
      <c r="V523" s="192">
        <v>257.89999999999998</v>
      </c>
      <c r="W523" s="192">
        <v>1465307.78</v>
      </c>
      <c r="X523" s="192">
        <v>47549.15</v>
      </c>
      <c r="Y523" s="192">
        <v>587152</v>
      </c>
      <c r="Z523" s="192">
        <v>2335436.67</v>
      </c>
      <c r="AA523" s="192">
        <v>2474348.5</v>
      </c>
      <c r="AB523" s="192">
        <v>237950.25</v>
      </c>
      <c r="AC523" s="192">
        <v>1059421.5</v>
      </c>
      <c r="AD523" s="192">
        <v>118223.5</v>
      </c>
      <c r="AE523" s="192">
        <v>79918</v>
      </c>
      <c r="AF523" s="192">
        <v>2920251.5</v>
      </c>
      <c r="AG523" s="192">
        <v>466093</v>
      </c>
      <c r="AH523" s="192">
        <v>55503</v>
      </c>
      <c r="AI523" s="192">
        <v>1334635.6000000001</v>
      </c>
      <c r="AJ523" s="192">
        <v>29350</v>
      </c>
      <c r="AK523" s="192">
        <v>53525</v>
      </c>
      <c r="AL523" s="192">
        <v>14823</v>
      </c>
      <c r="AM523" s="192">
        <v>13669</v>
      </c>
      <c r="AN523" s="192">
        <v>7920</v>
      </c>
      <c r="AO523" s="192">
        <v>28732</v>
      </c>
      <c r="AP523" s="192">
        <v>5912</v>
      </c>
      <c r="AQ523" s="192">
        <v>101675</v>
      </c>
      <c r="AR523" s="192">
        <v>4900</v>
      </c>
      <c r="AS523" s="192">
        <v>68033.5</v>
      </c>
      <c r="AT523" s="192">
        <v>0</v>
      </c>
      <c r="AU523" s="192">
        <v>440241.23</v>
      </c>
      <c r="AV523" s="192">
        <v>0</v>
      </c>
      <c r="AW523" s="192">
        <v>23060</v>
      </c>
      <c r="AX523" s="192">
        <v>9822</v>
      </c>
      <c r="AY523" s="192">
        <v>13378</v>
      </c>
      <c r="AZ523" s="192">
        <v>0</v>
      </c>
      <c r="BA523" s="192">
        <v>0</v>
      </c>
      <c r="BB523" s="192">
        <v>4329872.5</v>
      </c>
      <c r="BC523" s="192">
        <v>181793</v>
      </c>
      <c r="BD523" s="192">
        <v>20473.5</v>
      </c>
      <c r="BE523" s="192">
        <v>110686</v>
      </c>
      <c r="BF523" s="192">
        <v>0</v>
      </c>
      <c r="BG523" s="192">
        <v>412922.5</v>
      </c>
      <c r="BH523" s="192">
        <v>1940512</v>
      </c>
      <c r="BI523" s="192">
        <v>943315.17</v>
      </c>
      <c r="BJ523" s="192">
        <v>787757</v>
      </c>
      <c r="BK523" s="192">
        <v>0</v>
      </c>
      <c r="BL523" s="192">
        <v>39800</v>
      </c>
      <c r="BM523" s="192">
        <v>4206557.0599999996</v>
      </c>
      <c r="BN523" s="192">
        <v>4891338.82</v>
      </c>
      <c r="BO523" s="192">
        <v>21872</v>
      </c>
      <c r="BP523" s="192">
        <v>11130</v>
      </c>
      <c r="BQ523" s="192">
        <v>0</v>
      </c>
      <c r="BR523" s="192">
        <v>0</v>
      </c>
      <c r="BS523" s="192">
        <v>0</v>
      </c>
      <c r="BT523" s="192">
        <v>1227013</v>
      </c>
      <c r="BU523" s="192">
        <v>150283.74</v>
      </c>
      <c r="BV523" s="192">
        <v>0</v>
      </c>
      <c r="BW523" s="192">
        <v>81481.45</v>
      </c>
      <c r="BX523" s="192">
        <v>44742.5</v>
      </c>
      <c r="BY523" s="192">
        <v>183551.75</v>
      </c>
      <c r="BZ523" s="192">
        <v>83876</v>
      </c>
      <c r="CA523" s="192">
        <v>0</v>
      </c>
      <c r="CB523" s="192">
        <v>159282.76999999999</v>
      </c>
      <c r="CC523" s="201">
        <f t="shared" si="75"/>
        <v>50097685.290000014</v>
      </c>
    </row>
    <row r="524" spans="1:81" s="278" customFormat="1">
      <c r="A524" s="320"/>
      <c r="B524" s="319"/>
      <c r="C524" s="321"/>
      <c r="D524" s="321"/>
      <c r="E524" s="321"/>
      <c r="F524" s="324" t="s">
        <v>1695</v>
      </c>
      <c r="G524" s="325" t="s">
        <v>1696</v>
      </c>
      <c r="H524" s="192">
        <v>8257836.25</v>
      </c>
      <c r="I524" s="192">
        <v>490990</v>
      </c>
      <c r="J524" s="192">
        <v>279000</v>
      </c>
      <c r="K524" s="192">
        <v>13836</v>
      </c>
      <c r="L524" s="192">
        <v>35720</v>
      </c>
      <c r="M524" s="192">
        <v>13386.2</v>
      </c>
      <c r="N524" s="192">
        <v>3892352.65</v>
      </c>
      <c r="O524" s="192">
        <v>247396.5</v>
      </c>
      <c r="P524" s="192">
        <v>14704</v>
      </c>
      <c r="Q524" s="192">
        <v>547617</v>
      </c>
      <c r="R524" s="192">
        <v>22498</v>
      </c>
      <c r="S524" s="192">
        <v>1025171.75</v>
      </c>
      <c r="T524" s="192">
        <v>148138</v>
      </c>
      <c r="U524" s="192">
        <v>446120</v>
      </c>
      <c r="V524" s="192">
        <v>27242.5</v>
      </c>
      <c r="W524" s="192">
        <v>0</v>
      </c>
      <c r="X524" s="192">
        <v>102377.66</v>
      </c>
      <c r="Y524" s="192">
        <v>0</v>
      </c>
      <c r="Z524" s="192">
        <v>411884</v>
      </c>
      <c r="AA524" s="192">
        <v>582579</v>
      </c>
      <c r="AB524" s="192">
        <v>0</v>
      </c>
      <c r="AC524" s="192">
        <v>490640.85</v>
      </c>
      <c r="AD524" s="192">
        <v>48251</v>
      </c>
      <c r="AE524" s="192">
        <v>44107.25</v>
      </c>
      <c r="AF524" s="192">
        <v>7272694.9100000001</v>
      </c>
      <c r="AG524" s="192">
        <v>0</v>
      </c>
      <c r="AH524" s="192">
        <v>0</v>
      </c>
      <c r="AI524" s="192">
        <v>2800173.5</v>
      </c>
      <c r="AJ524" s="192">
        <v>0</v>
      </c>
      <c r="AK524" s="192">
        <v>24239</v>
      </c>
      <c r="AL524" s="192">
        <v>0</v>
      </c>
      <c r="AM524" s="192">
        <v>7306.25</v>
      </c>
      <c r="AN524" s="192">
        <v>26081</v>
      </c>
      <c r="AO524" s="192">
        <v>0</v>
      </c>
      <c r="AP524" s="192">
        <v>0</v>
      </c>
      <c r="AQ524" s="192">
        <v>26303</v>
      </c>
      <c r="AR524" s="192">
        <v>16369</v>
      </c>
      <c r="AS524" s="192">
        <v>38600.25</v>
      </c>
      <c r="AT524" s="192">
        <v>30436.75</v>
      </c>
      <c r="AU524" s="192">
        <v>969283</v>
      </c>
      <c r="AV524" s="192">
        <v>0</v>
      </c>
      <c r="AW524" s="192">
        <v>3700</v>
      </c>
      <c r="AX524" s="192">
        <v>44053</v>
      </c>
      <c r="AY524" s="192">
        <v>41892.800000000003</v>
      </c>
      <c r="AZ524" s="192">
        <v>4001</v>
      </c>
      <c r="BA524" s="192">
        <v>2925</v>
      </c>
      <c r="BB524" s="192">
        <v>0</v>
      </c>
      <c r="BC524" s="192">
        <v>0</v>
      </c>
      <c r="BD524" s="192">
        <v>368071.11</v>
      </c>
      <c r="BE524" s="192">
        <v>0</v>
      </c>
      <c r="BF524" s="192">
        <v>149049</v>
      </c>
      <c r="BG524" s="192">
        <v>3753385</v>
      </c>
      <c r="BH524" s="192">
        <v>1293588</v>
      </c>
      <c r="BI524" s="192">
        <v>639442.05000000005</v>
      </c>
      <c r="BJ524" s="192">
        <v>338375</v>
      </c>
      <c r="BK524" s="192">
        <v>0</v>
      </c>
      <c r="BL524" s="192">
        <v>14762</v>
      </c>
      <c r="BM524" s="192">
        <v>4268487.5</v>
      </c>
      <c r="BN524" s="192">
        <v>0</v>
      </c>
      <c r="BO524" s="192">
        <v>0</v>
      </c>
      <c r="BP524" s="192">
        <v>0</v>
      </c>
      <c r="BQ524" s="192">
        <v>0</v>
      </c>
      <c r="BR524" s="192">
        <v>85404.5</v>
      </c>
      <c r="BS524" s="192">
        <v>39901.5</v>
      </c>
      <c r="BT524" s="192">
        <v>4702280</v>
      </c>
      <c r="BU524" s="192">
        <v>12690.75</v>
      </c>
      <c r="BV524" s="192">
        <v>306596.5</v>
      </c>
      <c r="BW524" s="192">
        <v>149774.09</v>
      </c>
      <c r="BX524" s="192">
        <v>0</v>
      </c>
      <c r="BY524" s="192">
        <v>293385.57</v>
      </c>
      <c r="BZ524" s="192">
        <v>20599</v>
      </c>
      <c r="CA524" s="192">
        <v>212339.20000000001</v>
      </c>
      <c r="CB524" s="192">
        <v>73519.25</v>
      </c>
      <c r="CC524" s="201">
        <f t="shared" si="75"/>
        <v>45171557.090000004</v>
      </c>
    </row>
    <row r="525" spans="1:81" s="278" customFormat="1">
      <c r="A525" s="320"/>
      <c r="B525" s="319"/>
      <c r="C525" s="321"/>
      <c r="D525" s="321"/>
      <c r="E525" s="321"/>
      <c r="F525" s="324" t="s">
        <v>1697</v>
      </c>
      <c r="G525" s="325" t="s">
        <v>1698</v>
      </c>
      <c r="H525" s="192">
        <v>10872</v>
      </c>
      <c r="I525" s="192">
        <v>0</v>
      </c>
      <c r="J525" s="192">
        <v>0</v>
      </c>
      <c r="K525" s="192">
        <v>9945</v>
      </c>
      <c r="L525" s="192">
        <v>15344</v>
      </c>
      <c r="M525" s="192">
        <v>7596.04</v>
      </c>
      <c r="N525" s="192">
        <v>4427753</v>
      </c>
      <c r="O525" s="192">
        <v>0</v>
      </c>
      <c r="P525" s="192">
        <v>0</v>
      </c>
      <c r="Q525" s="192">
        <v>2503666</v>
      </c>
      <c r="R525" s="192">
        <v>0</v>
      </c>
      <c r="S525" s="192">
        <v>0</v>
      </c>
      <c r="T525" s="192">
        <v>0</v>
      </c>
      <c r="U525" s="192">
        <v>0</v>
      </c>
      <c r="V525" s="192">
        <v>0</v>
      </c>
      <c r="W525" s="192">
        <v>0</v>
      </c>
      <c r="X525" s="192">
        <v>0</v>
      </c>
      <c r="Y525" s="192">
        <v>0</v>
      </c>
      <c r="Z525" s="192">
        <v>6891324.75</v>
      </c>
      <c r="AA525" s="192">
        <v>0</v>
      </c>
      <c r="AB525" s="192">
        <v>0</v>
      </c>
      <c r="AC525" s="192">
        <v>0</v>
      </c>
      <c r="AD525" s="192">
        <v>0</v>
      </c>
      <c r="AE525" s="192">
        <v>0</v>
      </c>
      <c r="AF525" s="192">
        <v>0</v>
      </c>
      <c r="AG525" s="192">
        <v>0</v>
      </c>
      <c r="AH525" s="192">
        <v>0</v>
      </c>
      <c r="AI525" s="192">
        <v>2079378.5</v>
      </c>
      <c r="AJ525" s="192">
        <v>0</v>
      </c>
      <c r="AK525" s="192">
        <v>0</v>
      </c>
      <c r="AL525" s="192">
        <v>0</v>
      </c>
      <c r="AM525" s="192">
        <v>0</v>
      </c>
      <c r="AN525" s="192">
        <v>0</v>
      </c>
      <c r="AO525" s="192">
        <v>0</v>
      </c>
      <c r="AP525" s="192">
        <v>0</v>
      </c>
      <c r="AQ525" s="192">
        <v>30971</v>
      </c>
      <c r="AR525" s="192">
        <v>0</v>
      </c>
      <c r="AS525" s="192">
        <v>0</v>
      </c>
      <c r="AT525" s="192">
        <v>20863.5</v>
      </c>
      <c r="AU525" s="192">
        <v>18078</v>
      </c>
      <c r="AV525" s="192">
        <v>0</v>
      </c>
      <c r="AW525" s="192">
        <v>0</v>
      </c>
      <c r="AX525" s="192">
        <v>30299</v>
      </c>
      <c r="AY525" s="192">
        <v>3901</v>
      </c>
      <c r="AZ525" s="192">
        <v>0</v>
      </c>
      <c r="BA525" s="192">
        <v>44979</v>
      </c>
      <c r="BB525" s="192">
        <v>1880</v>
      </c>
      <c r="BC525" s="192">
        <v>0</v>
      </c>
      <c r="BD525" s="192">
        <v>0</v>
      </c>
      <c r="BE525" s="192">
        <v>0</v>
      </c>
      <c r="BF525" s="192">
        <v>351991</v>
      </c>
      <c r="BG525" s="192">
        <v>276344</v>
      </c>
      <c r="BH525" s="192">
        <v>0</v>
      </c>
      <c r="BI525" s="192">
        <v>0</v>
      </c>
      <c r="BJ525" s="192">
        <v>0</v>
      </c>
      <c r="BK525" s="192">
        <v>0</v>
      </c>
      <c r="BL525" s="192">
        <v>0</v>
      </c>
      <c r="BM525" s="192">
        <v>205776.86</v>
      </c>
      <c r="BN525" s="192">
        <v>0</v>
      </c>
      <c r="BO525" s="192">
        <v>19432.8</v>
      </c>
      <c r="BP525" s="192">
        <v>0</v>
      </c>
      <c r="BQ525" s="192">
        <v>0</v>
      </c>
      <c r="BR525" s="192">
        <v>49534.1</v>
      </c>
      <c r="BS525" s="192">
        <v>6249</v>
      </c>
      <c r="BT525" s="192">
        <v>1334049</v>
      </c>
      <c r="BU525" s="192">
        <v>0</v>
      </c>
      <c r="BV525" s="192">
        <v>620558.25</v>
      </c>
      <c r="BW525" s="192">
        <v>73268.5</v>
      </c>
      <c r="BX525" s="192">
        <v>0</v>
      </c>
      <c r="BY525" s="192">
        <v>0</v>
      </c>
      <c r="BZ525" s="192">
        <v>1907</v>
      </c>
      <c r="CA525" s="192">
        <v>310966</v>
      </c>
      <c r="CB525" s="192">
        <v>3147</v>
      </c>
      <c r="CC525" s="201">
        <f t="shared" si="75"/>
        <v>19350074.300000001</v>
      </c>
    </row>
    <row r="526" spans="1:81" s="278" customFormat="1">
      <c r="A526" s="320"/>
      <c r="B526" s="319"/>
      <c r="C526" s="321"/>
      <c r="D526" s="321"/>
      <c r="E526" s="321"/>
      <c r="F526" s="324" t="s">
        <v>1699</v>
      </c>
      <c r="G526" s="325" t="s">
        <v>1198</v>
      </c>
      <c r="H526" s="192">
        <v>3907026.5</v>
      </c>
      <c r="I526" s="192">
        <v>1652231.25</v>
      </c>
      <c r="J526" s="192">
        <v>3055726.5</v>
      </c>
      <c r="K526" s="192">
        <v>291526</v>
      </c>
      <c r="L526" s="192">
        <v>856158.1</v>
      </c>
      <c r="M526" s="192">
        <v>190269.64</v>
      </c>
      <c r="N526" s="192">
        <v>50034286.5</v>
      </c>
      <c r="O526" s="192">
        <v>1881054.5</v>
      </c>
      <c r="P526" s="192">
        <v>191267.5</v>
      </c>
      <c r="Q526" s="192">
        <v>2952628.15</v>
      </c>
      <c r="R526" s="192">
        <v>382307.38</v>
      </c>
      <c r="S526" s="192">
        <v>1435186</v>
      </c>
      <c r="T526" s="192">
        <v>7054311.9000000004</v>
      </c>
      <c r="U526" s="192">
        <v>954281</v>
      </c>
      <c r="V526" s="192">
        <v>181453</v>
      </c>
      <c r="W526" s="192">
        <v>1062883.22</v>
      </c>
      <c r="X526" s="192">
        <v>785835.55</v>
      </c>
      <c r="Y526" s="192">
        <v>1074878.3500000001</v>
      </c>
      <c r="Z526" s="192">
        <v>6162961.75</v>
      </c>
      <c r="AA526" s="192">
        <v>334185.36</v>
      </c>
      <c r="AB526" s="192">
        <v>584637.59</v>
      </c>
      <c r="AC526" s="192">
        <v>2399709.64</v>
      </c>
      <c r="AD526" s="192">
        <v>1230352</v>
      </c>
      <c r="AE526" s="192">
        <v>2904760.67</v>
      </c>
      <c r="AF526" s="192">
        <v>542678.75</v>
      </c>
      <c r="AG526" s="192">
        <v>1066932.77</v>
      </c>
      <c r="AH526" s="192">
        <v>726568.19</v>
      </c>
      <c r="AI526" s="192">
        <v>8244842.7999999998</v>
      </c>
      <c r="AJ526" s="192">
        <v>1594600.4</v>
      </c>
      <c r="AK526" s="192">
        <v>725193</v>
      </c>
      <c r="AL526" s="192">
        <v>331312</v>
      </c>
      <c r="AM526" s="192">
        <v>1253844.1599999999</v>
      </c>
      <c r="AN526" s="192">
        <v>848344.5</v>
      </c>
      <c r="AO526" s="192">
        <v>446208.5</v>
      </c>
      <c r="AP526" s="192">
        <v>529089</v>
      </c>
      <c r="AQ526" s="192">
        <v>391258</v>
      </c>
      <c r="AR526" s="192">
        <v>772301</v>
      </c>
      <c r="AS526" s="192">
        <v>1965462.5</v>
      </c>
      <c r="AT526" s="192">
        <v>858466</v>
      </c>
      <c r="AU526" s="192">
        <v>26626185.899999999</v>
      </c>
      <c r="AV526" s="192">
        <v>474053</v>
      </c>
      <c r="AW526" s="192">
        <v>1356838</v>
      </c>
      <c r="AX526" s="192">
        <v>558801.75</v>
      </c>
      <c r="AY526" s="192">
        <v>1113297.0900000001</v>
      </c>
      <c r="AZ526" s="192">
        <v>329505.75</v>
      </c>
      <c r="BA526" s="192">
        <v>115597.25</v>
      </c>
      <c r="BB526" s="192">
        <v>31711680.5</v>
      </c>
      <c r="BC526" s="192">
        <v>465537.5</v>
      </c>
      <c r="BD526" s="192">
        <v>2641478</v>
      </c>
      <c r="BE526" s="192">
        <v>708033.1</v>
      </c>
      <c r="BF526" s="192">
        <v>490928.5</v>
      </c>
      <c r="BG526" s="192">
        <v>3582357.2</v>
      </c>
      <c r="BH526" s="192">
        <v>4959307.1299000001</v>
      </c>
      <c r="BI526" s="192">
        <v>1381424.25</v>
      </c>
      <c r="BJ526" s="192">
        <v>763975.15</v>
      </c>
      <c r="BK526" s="192">
        <v>473490.44</v>
      </c>
      <c r="BL526" s="192">
        <v>372448.1</v>
      </c>
      <c r="BM526" s="192">
        <v>33972369.899999999</v>
      </c>
      <c r="BN526" s="192">
        <v>6699485.9199999999</v>
      </c>
      <c r="BO526" s="192">
        <v>736654</v>
      </c>
      <c r="BP526" s="192">
        <v>542877</v>
      </c>
      <c r="BQ526" s="192">
        <v>362125</v>
      </c>
      <c r="BR526" s="192">
        <v>605248.43999999994</v>
      </c>
      <c r="BS526" s="192">
        <v>625508.25</v>
      </c>
      <c r="BT526" s="192">
        <v>13666994.439999999</v>
      </c>
      <c r="BU526" s="192">
        <v>486578.35</v>
      </c>
      <c r="BV526" s="192">
        <v>1020600.81</v>
      </c>
      <c r="BW526" s="192">
        <v>515839.25</v>
      </c>
      <c r="BX526" s="192">
        <v>1905614.21</v>
      </c>
      <c r="BY526" s="192">
        <v>9036973.3800000008</v>
      </c>
      <c r="BZ526" s="192">
        <v>552312</v>
      </c>
      <c r="CA526" s="192">
        <v>970261.74</v>
      </c>
      <c r="CB526" s="192">
        <v>360887.87</v>
      </c>
      <c r="CC526" s="201">
        <f t="shared" si="75"/>
        <v>262042288.78989998</v>
      </c>
    </row>
    <row r="527" spans="1:81" s="278" customFormat="1">
      <c r="A527" s="320"/>
      <c r="B527" s="319"/>
      <c r="C527" s="321"/>
      <c r="D527" s="321"/>
      <c r="E527" s="321"/>
      <c r="F527" s="324" t="s">
        <v>1700</v>
      </c>
      <c r="G527" s="325" t="s">
        <v>1701</v>
      </c>
      <c r="H527" s="192">
        <v>6504504.2999999998</v>
      </c>
      <c r="I527" s="192">
        <v>1421839.66</v>
      </c>
      <c r="J527" s="192">
        <v>3741721.17</v>
      </c>
      <c r="K527" s="192">
        <v>1074864.03</v>
      </c>
      <c r="L527" s="192">
        <v>150541.5</v>
      </c>
      <c r="M527" s="192">
        <v>133174.67000000001</v>
      </c>
      <c r="N527" s="192">
        <v>26105392.5</v>
      </c>
      <c r="O527" s="192">
        <v>2175631.89</v>
      </c>
      <c r="P527" s="192">
        <v>121318.29</v>
      </c>
      <c r="Q527" s="192">
        <v>3466624.84</v>
      </c>
      <c r="R527" s="192">
        <v>289017.96000000002</v>
      </c>
      <c r="S527" s="192">
        <v>451982.9</v>
      </c>
      <c r="T527" s="192">
        <v>12270284.199999999</v>
      </c>
      <c r="U527" s="192">
        <v>1256435.6000000001</v>
      </c>
      <c r="V527" s="192">
        <v>11572</v>
      </c>
      <c r="W527" s="192">
        <v>398930.6</v>
      </c>
      <c r="X527" s="192">
        <v>95687.14</v>
      </c>
      <c r="Y527" s="192">
        <v>194403.20000000001</v>
      </c>
      <c r="Z527" s="192">
        <v>3257584.34</v>
      </c>
      <c r="AA527" s="192">
        <v>686432.92</v>
      </c>
      <c r="AB527" s="192">
        <v>311413.46000000002</v>
      </c>
      <c r="AC527" s="192">
        <v>4981033.18</v>
      </c>
      <c r="AD527" s="192">
        <v>463487</v>
      </c>
      <c r="AE527" s="192">
        <v>915993.28</v>
      </c>
      <c r="AF527" s="192">
        <v>985598.41</v>
      </c>
      <c r="AG527" s="192">
        <v>77848.55</v>
      </c>
      <c r="AH527" s="192">
        <v>212579.46</v>
      </c>
      <c r="AI527" s="192">
        <v>27508960.82</v>
      </c>
      <c r="AJ527" s="192">
        <v>354166</v>
      </c>
      <c r="AK527" s="192">
        <v>237403</v>
      </c>
      <c r="AL527" s="192">
        <v>203163</v>
      </c>
      <c r="AM527" s="192">
        <v>253346.68</v>
      </c>
      <c r="AN527" s="192">
        <v>170367.5</v>
      </c>
      <c r="AO527" s="192">
        <v>79563.5</v>
      </c>
      <c r="AP527" s="192">
        <v>396884</v>
      </c>
      <c r="AQ527" s="192">
        <v>420444</v>
      </c>
      <c r="AR527" s="192">
        <v>283892</v>
      </c>
      <c r="AS527" s="192">
        <v>388368</v>
      </c>
      <c r="AT527" s="192">
        <v>172786</v>
      </c>
      <c r="AU527" s="192">
        <v>23348886.079999998</v>
      </c>
      <c r="AV527" s="192">
        <v>99248</v>
      </c>
      <c r="AW527" s="192">
        <v>81748</v>
      </c>
      <c r="AX527" s="192">
        <v>92001</v>
      </c>
      <c r="AY527" s="192">
        <v>247735.1</v>
      </c>
      <c r="AZ527" s="192">
        <v>0</v>
      </c>
      <c r="BA527" s="192">
        <v>73675.25</v>
      </c>
      <c r="BB527" s="192">
        <v>12415418.4</v>
      </c>
      <c r="BC527" s="192">
        <v>350062.09</v>
      </c>
      <c r="BD527" s="192">
        <v>3378276.47</v>
      </c>
      <c r="BE527" s="192">
        <v>84102.64</v>
      </c>
      <c r="BF527" s="192">
        <v>775539.75</v>
      </c>
      <c r="BG527" s="192">
        <v>2189622.34</v>
      </c>
      <c r="BH527" s="192">
        <v>3295976.3298999998</v>
      </c>
      <c r="BI527" s="192">
        <v>725158.46</v>
      </c>
      <c r="BJ527" s="192">
        <v>508275.09</v>
      </c>
      <c r="BK527" s="192">
        <v>323026.52</v>
      </c>
      <c r="BL527" s="192">
        <v>80730.48</v>
      </c>
      <c r="BM527" s="192">
        <v>30532041.899999999</v>
      </c>
      <c r="BN527" s="192">
        <v>2604202.77</v>
      </c>
      <c r="BO527" s="192">
        <v>210032.82</v>
      </c>
      <c r="BP527" s="192">
        <v>84876.9</v>
      </c>
      <c r="BQ527" s="192">
        <v>113115</v>
      </c>
      <c r="BR527" s="192">
        <v>118803.7</v>
      </c>
      <c r="BS527" s="192">
        <v>164535.75</v>
      </c>
      <c r="BT527" s="192">
        <v>7022463.0899999999</v>
      </c>
      <c r="BU527" s="192">
        <v>142080.82</v>
      </c>
      <c r="BV527" s="192">
        <v>184218.83</v>
      </c>
      <c r="BW527" s="192">
        <v>261250.5</v>
      </c>
      <c r="BX527" s="192">
        <v>748645.27</v>
      </c>
      <c r="BY527" s="192">
        <v>7594526.4000000004</v>
      </c>
      <c r="BZ527" s="192">
        <v>203637</v>
      </c>
      <c r="CA527" s="192">
        <v>266343.81</v>
      </c>
      <c r="CB527" s="192">
        <v>405766.75</v>
      </c>
      <c r="CC527" s="201">
        <f t="shared" si="75"/>
        <v>200951264.85990003</v>
      </c>
    </row>
    <row r="528" spans="1:81" s="278" customFormat="1">
      <c r="A528" s="320"/>
      <c r="B528" s="319"/>
      <c r="C528" s="321"/>
      <c r="D528" s="321"/>
      <c r="E528" s="321"/>
      <c r="F528" s="324" t="s">
        <v>1702</v>
      </c>
      <c r="G528" s="325" t="s">
        <v>1703</v>
      </c>
      <c r="H528" s="192">
        <v>0</v>
      </c>
      <c r="I528" s="192">
        <v>109500.25</v>
      </c>
      <c r="J528" s="192">
        <v>0</v>
      </c>
      <c r="K528" s="192">
        <v>0</v>
      </c>
      <c r="L528" s="192">
        <v>0</v>
      </c>
      <c r="M528" s="192">
        <v>0</v>
      </c>
      <c r="N528" s="192">
        <v>0</v>
      </c>
      <c r="O528" s="192">
        <v>0</v>
      </c>
      <c r="P528" s="192">
        <v>0</v>
      </c>
      <c r="Q528" s="192">
        <v>0</v>
      </c>
      <c r="R528" s="192">
        <v>0</v>
      </c>
      <c r="S528" s="192">
        <v>0</v>
      </c>
      <c r="T528" s="192">
        <v>0</v>
      </c>
      <c r="U528" s="192">
        <v>0</v>
      </c>
      <c r="V528" s="192">
        <v>0</v>
      </c>
      <c r="W528" s="192">
        <v>0</v>
      </c>
      <c r="X528" s="192">
        <v>0</v>
      </c>
      <c r="Y528" s="192">
        <v>0</v>
      </c>
      <c r="Z528" s="192">
        <v>0</v>
      </c>
      <c r="AA528" s="192">
        <v>0</v>
      </c>
      <c r="AB528" s="192">
        <v>13056.84</v>
      </c>
      <c r="AC528" s="192">
        <v>0</v>
      </c>
      <c r="AD528" s="192">
        <v>0</v>
      </c>
      <c r="AE528" s="192">
        <v>0</v>
      </c>
      <c r="AF528" s="192">
        <v>0</v>
      </c>
      <c r="AG528" s="192">
        <v>0</v>
      </c>
      <c r="AH528" s="192">
        <v>0</v>
      </c>
      <c r="AI528" s="192">
        <v>0</v>
      </c>
      <c r="AJ528" s="192">
        <v>0</v>
      </c>
      <c r="AK528" s="192">
        <v>0</v>
      </c>
      <c r="AL528" s="192">
        <v>13236</v>
      </c>
      <c r="AM528" s="192">
        <v>0</v>
      </c>
      <c r="AN528" s="192">
        <v>0</v>
      </c>
      <c r="AO528" s="192">
        <v>0</v>
      </c>
      <c r="AP528" s="192">
        <v>0</v>
      </c>
      <c r="AQ528" s="192">
        <v>0</v>
      </c>
      <c r="AR528" s="192">
        <v>0</v>
      </c>
      <c r="AS528" s="192">
        <v>0</v>
      </c>
      <c r="AT528" s="192">
        <v>0</v>
      </c>
      <c r="AU528" s="192">
        <v>0</v>
      </c>
      <c r="AV528" s="192">
        <v>0</v>
      </c>
      <c r="AW528" s="192">
        <v>0</v>
      </c>
      <c r="AX528" s="192">
        <v>0</v>
      </c>
      <c r="AY528" s="192">
        <v>0</v>
      </c>
      <c r="AZ528" s="192">
        <v>0</v>
      </c>
      <c r="BA528" s="192">
        <v>0</v>
      </c>
      <c r="BB528" s="192">
        <v>0</v>
      </c>
      <c r="BC528" s="192">
        <v>69006</v>
      </c>
      <c r="BD528" s="192">
        <v>0</v>
      </c>
      <c r="BE528" s="192">
        <v>0</v>
      </c>
      <c r="BF528" s="192">
        <v>0</v>
      </c>
      <c r="BG528" s="192">
        <v>0</v>
      </c>
      <c r="BH528" s="192">
        <v>0</v>
      </c>
      <c r="BI528" s="192">
        <v>0</v>
      </c>
      <c r="BJ528" s="192">
        <v>0</v>
      </c>
      <c r="BK528" s="192">
        <v>0</v>
      </c>
      <c r="BL528" s="192">
        <v>0</v>
      </c>
      <c r="BM528" s="192">
        <v>0</v>
      </c>
      <c r="BN528" s="192">
        <v>0</v>
      </c>
      <c r="BO528" s="192">
        <v>0</v>
      </c>
      <c r="BP528" s="192">
        <v>0</v>
      </c>
      <c r="BQ528" s="192">
        <v>0</v>
      </c>
      <c r="BR528" s="192">
        <v>0</v>
      </c>
      <c r="BS528" s="192">
        <v>0</v>
      </c>
      <c r="BT528" s="192">
        <v>0</v>
      </c>
      <c r="BU528" s="192">
        <v>0</v>
      </c>
      <c r="BV528" s="192">
        <v>0</v>
      </c>
      <c r="BW528" s="192">
        <v>0</v>
      </c>
      <c r="BX528" s="192">
        <v>0</v>
      </c>
      <c r="BY528" s="192">
        <v>0</v>
      </c>
      <c r="BZ528" s="192">
        <v>0</v>
      </c>
      <c r="CA528" s="192">
        <v>1300.25</v>
      </c>
      <c r="CB528" s="192">
        <v>0</v>
      </c>
      <c r="CC528" s="201">
        <f t="shared" si="75"/>
        <v>206099.34</v>
      </c>
    </row>
    <row r="529" spans="1:81" s="278" customFormat="1">
      <c r="A529" s="320"/>
      <c r="B529" s="319"/>
      <c r="C529" s="321"/>
      <c r="D529" s="321"/>
      <c r="E529" s="321"/>
      <c r="F529" s="324" t="s">
        <v>1704</v>
      </c>
      <c r="G529" s="325" t="s">
        <v>1705</v>
      </c>
      <c r="H529" s="192">
        <v>0</v>
      </c>
      <c r="I529" s="192">
        <v>285529.75</v>
      </c>
      <c r="J529" s="192">
        <v>0</v>
      </c>
      <c r="K529" s="192">
        <v>0</v>
      </c>
      <c r="L529" s="192">
        <v>0</v>
      </c>
      <c r="M529" s="192">
        <v>0</v>
      </c>
      <c r="N529" s="192">
        <v>0</v>
      </c>
      <c r="O529" s="192">
        <v>0</v>
      </c>
      <c r="P529" s="192">
        <v>0</v>
      </c>
      <c r="Q529" s="192">
        <v>0</v>
      </c>
      <c r="R529" s="192">
        <v>0</v>
      </c>
      <c r="S529" s="192">
        <v>0</v>
      </c>
      <c r="T529" s="192">
        <v>0</v>
      </c>
      <c r="U529" s="192">
        <v>0</v>
      </c>
      <c r="V529" s="192">
        <v>0</v>
      </c>
      <c r="W529" s="192">
        <v>0</v>
      </c>
      <c r="X529" s="192">
        <v>0</v>
      </c>
      <c r="Y529" s="192">
        <v>0</v>
      </c>
      <c r="Z529" s="192">
        <v>0</v>
      </c>
      <c r="AA529" s="192">
        <v>0</v>
      </c>
      <c r="AB529" s="192">
        <v>22368.5</v>
      </c>
      <c r="AC529" s="192">
        <v>0</v>
      </c>
      <c r="AD529" s="192">
        <v>0</v>
      </c>
      <c r="AE529" s="192">
        <v>0</v>
      </c>
      <c r="AF529" s="192">
        <v>0</v>
      </c>
      <c r="AG529" s="192">
        <v>0</v>
      </c>
      <c r="AH529" s="192">
        <v>0</v>
      </c>
      <c r="AI529" s="192">
        <v>0</v>
      </c>
      <c r="AJ529" s="192">
        <v>0</v>
      </c>
      <c r="AK529" s="192">
        <v>0</v>
      </c>
      <c r="AL529" s="192">
        <v>0</v>
      </c>
      <c r="AM529" s="192">
        <v>0</v>
      </c>
      <c r="AN529" s="192">
        <v>0</v>
      </c>
      <c r="AO529" s="192">
        <v>0</v>
      </c>
      <c r="AP529" s="192">
        <v>0</v>
      </c>
      <c r="AQ529" s="192">
        <v>0</v>
      </c>
      <c r="AR529" s="192">
        <v>0</v>
      </c>
      <c r="AS529" s="192">
        <v>0</v>
      </c>
      <c r="AT529" s="192">
        <v>0.2</v>
      </c>
      <c r="AU529" s="192">
        <v>0</v>
      </c>
      <c r="AV529" s="192">
        <v>0</v>
      </c>
      <c r="AW529" s="192">
        <v>0</v>
      </c>
      <c r="AX529" s="192">
        <v>0</v>
      </c>
      <c r="AY529" s="192">
        <v>0</v>
      </c>
      <c r="AZ529" s="192">
        <v>0</v>
      </c>
      <c r="BA529" s="192">
        <v>0</v>
      </c>
      <c r="BB529" s="192">
        <v>0</v>
      </c>
      <c r="BC529" s="192">
        <v>0</v>
      </c>
      <c r="BD529" s="192">
        <v>0</v>
      </c>
      <c r="BE529" s="192">
        <v>0</v>
      </c>
      <c r="BF529" s="192">
        <v>0</v>
      </c>
      <c r="BG529" s="192">
        <v>0</v>
      </c>
      <c r="BH529" s="192">
        <v>0</v>
      </c>
      <c r="BI529" s="192">
        <v>0</v>
      </c>
      <c r="BJ529" s="192">
        <v>0</v>
      </c>
      <c r="BK529" s="192">
        <v>0</v>
      </c>
      <c r="BL529" s="192">
        <v>0</v>
      </c>
      <c r="BM529" s="192">
        <v>0</v>
      </c>
      <c r="BN529" s="192">
        <v>0</v>
      </c>
      <c r="BO529" s="192">
        <v>0</v>
      </c>
      <c r="BP529" s="192">
        <v>0</v>
      </c>
      <c r="BQ529" s="192">
        <v>0</v>
      </c>
      <c r="BR529" s="192">
        <v>0</v>
      </c>
      <c r="BS529" s="192">
        <v>0</v>
      </c>
      <c r="BT529" s="192">
        <v>0</v>
      </c>
      <c r="BU529" s="192">
        <v>0</v>
      </c>
      <c r="BV529" s="192">
        <v>0</v>
      </c>
      <c r="BW529" s="192">
        <v>0</v>
      </c>
      <c r="BX529" s="192">
        <v>0</v>
      </c>
      <c r="BY529" s="192">
        <v>0</v>
      </c>
      <c r="BZ529" s="192">
        <v>0</v>
      </c>
      <c r="CA529" s="192">
        <v>2231</v>
      </c>
      <c r="CB529" s="192">
        <v>0</v>
      </c>
      <c r="CC529" s="201">
        <f t="shared" si="75"/>
        <v>310129.45</v>
      </c>
    </row>
    <row r="530" spans="1:81" s="278" customFormat="1">
      <c r="A530" s="320"/>
      <c r="B530" s="319"/>
      <c r="C530" s="321"/>
      <c r="D530" s="321"/>
      <c r="E530" s="321"/>
      <c r="F530" s="324" t="s">
        <v>1706</v>
      </c>
      <c r="G530" s="325" t="s">
        <v>1707</v>
      </c>
      <c r="H530" s="192">
        <v>191263</v>
      </c>
      <c r="I530" s="192">
        <v>0</v>
      </c>
      <c r="J530" s="192">
        <v>0</v>
      </c>
      <c r="K530" s="192">
        <v>0</v>
      </c>
      <c r="L530" s="192">
        <v>0</v>
      </c>
      <c r="M530" s="192">
        <v>0</v>
      </c>
      <c r="N530" s="192">
        <v>1885595.1</v>
      </c>
      <c r="O530" s="192">
        <v>7972.5</v>
      </c>
      <c r="P530" s="192">
        <v>0</v>
      </c>
      <c r="Q530" s="192">
        <v>25300</v>
      </c>
      <c r="R530" s="192">
        <v>5330</v>
      </c>
      <c r="S530" s="192">
        <v>0</v>
      </c>
      <c r="T530" s="192">
        <v>58358</v>
      </c>
      <c r="U530" s="192">
        <v>0</v>
      </c>
      <c r="V530" s="192">
        <v>0</v>
      </c>
      <c r="W530" s="192">
        <v>0</v>
      </c>
      <c r="X530" s="192">
        <v>72662</v>
      </c>
      <c r="Y530" s="192">
        <v>903</v>
      </c>
      <c r="Z530" s="192">
        <v>384168.99</v>
      </c>
      <c r="AA530" s="192">
        <v>3702</v>
      </c>
      <c r="AB530" s="192">
        <v>700</v>
      </c>
      <c r="AC530" s="192">
        <v>231348.26</v>
      </c>
      <c r="AD530" s="192">
        <v>14612</v>
      </c>
      <c r="AE530" s="192">
        <v>10501</v>
      </c>
      <c r="AF530" s="192">
        <v>37558</v>
      </c>
      <c r="AG530" s="192">
        <v>0</v>
      </c>
      <c r="AH530" s="192">
        <v>0</v>
      </c>
      <c r="AI530" s="192">
        <v>42721.26</v>
      </c>
      <c r="AJ530" s="192">
        <v>0</v>
      </c>
      <c r="AK530" s="192">
        <v>3321</v>
      </c>
      <c r="AL530" s="192">
        <v>0</v>
      </c>
      <c r="AM530" s="192">
        <v>2160</v>
      </c>
      <c r="AN530" s="192">
        <v>0</v>
      </c>
      <c r="AO530" s="192">
        <v>0</v>
      </c>
      <c r="AP530" s="192">
        <v>0</v>
      </c>
      <c r="AQ530" s="192">
        <v>0</v>
      </c>
      <c r="AR530" s="192">
        <v>0</v>
      </c>
      <c r="AS530" s="192">
        <v>483.5</v>
      </c>
      <c r="AT530" s="192">
        <v>0</v>
      </c>
      <c r="AU530" s="192">
        <v>41767.75</v>
      </c>
      <c r="AV530" s="192">
        <v>23275</v>
      </c>
      <c r="AW530" s="192">
        <v>2814</v>
      </c>
      <c r="AX530" s="192">
        <v>20327</v>
      </c>
      <c r="AY530" s="192">
        <v>3356</v>
      </c>
      <c r="AZ530" s="192">
        <v>1769</v>
      </c>
      <c r="BA530" s="192">
        <v>678</v>
      </c>
      <c r="BB530" s="192">
        <v>845654.1</v>
      </c>
      <c r="BC530" s="192">
        <v>0</v>
      </c>
      <c r="BD530" s="192">
        <v>2616</v>
      </c>
      <c r="BE530" s="192">
        <v>0</v>
      </c>
      <c r="BF530" s="192">
        <v>0</v>
      </c>
      <c r="BG530" s="192">
        <v>0</v>
      </c>
      <c r="BH530" s="192">
        <v>4998</v>
      </c>
      <c r="BI530" s="192">
        <v>22512</v>
      </c>
      <c r="BJ530" s="192">
        <v>0</v>
      </c>
      <c r="BK530" s="192">
        <v>0</v>
      </c>
      <c r="BL530" s="192">
        <v>0</v>
      </c>
      <c r="BM530" s="192">
        <v>142312.65</v>
      </c>
      <c r="BN530" s="192">
        <v>11982.06</v>
      </c>
      <c r="BO530" s="192">
        <v>0</v>
      </c>
      <c r="BP530" s="192">
        <v>0</v>
      </c>
      <c r="BQ530" s="192">
        <v>0</v>
      </c>
      <c r="BR530" s="192">
        <v>0</v>
      </c>
      <c r="BS530" s="192">
        <v>0</v>
      </c>
      <c r="BT530" s="192">
        <v>93679</v>
      </c>
      <c r="BU530" s="192">
        <v>1797</v>
      </c>
      <c r="BV530" s="192">
        <v>0</v>
      </c>
      <c r="BW530" s="192">
        <v>0</v>
      </c>
      <c r="BX530" s="192">
        <v>0</v>
      </c>
      <c r="BY530" s="192">
        <v>3352</v>
      </c>
      <c r="BZ530" s="192">
        <v>0</v>
      </c>
      <c r="CA530" s="192">
        <v>0</v>
      </c>
      <c r="CB530" s="192">
        <v>700</v>
      </c>
      <c r="CC530" s="201">
        <f t="shared" si="75"/>
        <v>4202249.17</v>
      </c>
    </row>
    <row r="531" spans="1:81" s="278" customFormat="1">
      <c r="A531" s="320"/>
      <c r="B531" s="319"/>
      <c r="C531" s="321"/>
      <c r="D531" s="321"/>
      <c r="E531" s="321"/>
      <c r="F531" s="324" t="s">
        <v>1708</v>
      </c>
      <c r="G531" s="325" t="s">
        <v>1709</v>
      </c>
      <c r="H531" s="192">
        <v>1691328.57</v>
      </c>
      <c r="I531" s="192">
        <v>0</v>
      </c>
      <c r="J531" s="192">
        <v>315700</v>
      </c>
      <c r="K531" s="192">
        <v>0</v>
      </c>
      <c r="L531" s="192">
        <v>0</v>
      </c>
      <c r="M531" s="192">
        <v>0</v>
      </c>
      <c r="N531" s="192">
        <v>6316411.5999999996</v>
      </c>
      <c r="O531" s="192">
        <v>52710.15</v>
      </c>
      <c r="P531" s="192">
        <v>0</v>
      </c>
      <c r="Q531" s="192">
        <v>157791.79999999999</v>
      </c>
      <c r="R531" s="192">
        <v>12204.6</v>
      </c>
      <c r="S531" s="192">
        <v>0</v>
      </c>
      <c r="T531" s="192">
        <v>544854</v>
      </c>
      <c r="U531" s="192">
        <v>25946</v>
      </c>
      <c r="V531" s="192">
        <v>0</v>
      </c>
      <c r="W531" s="192">
        <v>0</v>
      </c>
      <c r="X531" s="192">
        <v>62942</v>
      </c>
      <c r="Y531" s="192">
        <v>111</v>
      </c>
      <c r="Z531" s="192">
        <v>6065062.2000000002</v>
      </c>
      <c r="AA531" s="192">
        <v>55647.8</v>
      </c>
      <c r="AB531" s="192">
        <v>0</v>
      </c>
      <c r="AC531" s="192">
        <v>1246186.69</v>
      </c>
      <c r="AD531" s="192">
        <v>5695</v>
      </c>
      <c r="AE531" s="192">
        <v>33754</v>
      </c>
      <c r="AF531" s="192">
        <v>81896.5</v>
      </c>
      <c r="AG531" s="192">
        <v>0</v>
      </c>
      <c r="AH531" s="192">
        <v>0</v>
      </c>
      <c r="AI531" s="192">
        <v>370650.4</v>
      </c>
      <c r="AJ531" s="192">
        <v>0</v>
      </c>
      <c r="AK531" s="192">
        <v>2039</v>
      </c>
      <c r="AL531" s="192">
        <v>0</v>
      </c>
      <c r="AM531" s="192">
        <v>2693</v>
      </c>
      <c r="AN531" s="192">
        <v>0</v>
      </c>
      <c r="AO531" s="192">
        <v>0</v>
      </c>
      <c r="AP531" s="192">
        <v>0</v>
      </c>
      <c r="AQ531" s="192">
        <v>0</v>
      </c>
      <c r="AR531" s="192">
        <v>0</v>
      </c>
      <c r="AS531" s="192">
        <v>0</v>
      </c>
      <c r="AT531" s="192">
        <v>0</v>
      </c>
      <c r="AU531" s="192">
        <v>2958787.46</v>
      </c>
      <c r="AV531" s="192">
        <v>26555.63</v>
      </c>
      <c r="AW531" s="192">
        <v>0</v>
      </c>
      <c r="AX531" s="192">
        <v>13735</v>
      </c>
      <c r="AY531" s="192">
        <v>0</v>
      </c>
      <c r="AZ531" s="192">
        <v>0</v>
      </c>
      <c r="BA531" s="192">
        <v>0</v>
      </c>
      <c r="BB531" s="192">
        <v>2031226.02</v>
      </c>
      <c r="BC531" s="192">
        <v>0</v>
      </c>
      <c r="BD531" s="192">
        <v>680</v>
      </c>
      <c r="BE531" s="192">
        <v>0</v>
      </c>
      <c r="BF531" s="192">
        <v>0</v>
      </c>
      <c r="BG531" s="192">
        <v>0</v>
      </c>
      <c r="BH531" s="192">
        <v>16139</v>
      </c>
      <c r="BI531" s="192">
        <v>613848</v>
      </c>
      <c r="BJ531" s="192">
        <v>0</v>
      </c>
      <c r="BK531" s="192">
        <v>0</v>
      </c>
      <c r="BL531" s="192">
        <v>0</v>
      </c>
      <c r="BM531" s="192">
        <v>531443.36</v>
      </c>
      <c r="BN531" s="192">
        <v>338752.09</v>
      </c>
      <c r="BO531" s="192">
        <v>0</v>
      </c>
      <c r="BP531" s="192">
        <v>0</v>
      </c>
      <c r="BQ531" s="192">
        <v>0</v>
      </c>
      <c r="BR531" s="192">
        <v>0</v>
      </c>
      <c r="BS531" s="192">
        <v>0</v>
      </c>
      <c r="BT531" s="192">
        <v>663603.88</v>
      </c>
      <c r="BU531" s="192">
        <v>23952</v>
      </c>
      <c r="BV531" s="192">
        <v>0</v>
      </c>
      <c r="BW531" s="192">
        <v>12825.7</v>
      </c>
      <c r="BX531" s="192">
        <v>0</v>
      </c>
      <c r="BY531" s="192">
        <v>45419</v>
      </c>
      <c r="BZ531" s="192">
        <v>0</v>
      </c>
      <c r="CA531" s="192">
        <v>0</v>
      </c>
      <c r="CB531" s="192">
        <v>0</v>
      </c>
      <c r="CC531" s="201">
        <f t="shared" si="75"/>
        <v>24320591.449999999</v>
      </c>
    </row>
    <row r="532" spans="1:81" s="278" customFormat="1">
      <c r="A532" s="320"/>
      <c r="B532" s="319"/>
      <c r="C532" s="321"/>
      <c r="D532" s="321"/>
      <c r="E532" s="321"/>
      <c r="F532" s="324" t="s">
        <v>1710</v>
      </c>
      <c r="G532" s="325" t="s">
        <v>1711</v>
      </c>
      <c r="H532" s="192">
        <v>17309.599999999999</v>
      </c>
      <c r="I532" s="192">
        <v>0</v>
      </c>
      <c r="J532" s="192">
        <v>0</v>
      </c>
      <c r="K532" s="192">
        <v>0</v>
      </c>
      <c r="L532" s="192">
        <v>0</v>
      </c>
      <c r="M532" s="192">
        <v>0</v>
      </c>
      <c r="N532" s="192">
        <v>1264279.25</v>
      </c>
      <c r="O532" s="192">
        <v>11727.4</v>
      </c>
      <c r="P532" s="192">
        <v>18016</v>
      </c>
      <c r="Q532" s="192">
        <v>183593.95</v>
      </c>
      <c r="R532" s="192">
        <v>65341.49</v>
      </c>
      <c r="S532" s="192">
        <v>0</v>
      </c>
      <c r="T532" s="192">
        <v>0</v>
      </c>
      <c r="U532" s="192">
        <v>0</v>
      </c>
      <c r="V532" s="192">
        <v>0</v>
      </c>
      <c r="W532" s="192">
        <v>0</v>
      </c>
      <c r="X532" s="192">
        <v>4825.5</v>
      </c>
      <c r="Y532" s="192">
        <v>0</v>
      </c>
      <c r="Z532" s="192">
        <v>256691.79</v>
      </c>
      <c r="AA532" s="192">
        <v>23256</v>
      </c>
      <c r="AB532" s="192">
        <v>25312.62</v>
      </c>
      <c r="AC532" s="192">
        <v>0</v>
      </c>
      <c r="AD532" s="192">
        <v>0</v>
      </c>
      <c r="AE532" s="192">
        <v>523462.84</v>
      </c>
      <c r="AF532" s="192">
        <v>0</v>
      </c>
      <c r="AG532" s="192">
        <v>0</v>
      </c>
      <c r="AH532" s="192">
        <v>0</v>
      </c>
      <c r="AI532" s="192">
        <v>12800</v>
      </c>
      <c r="AJ532" s="192">
        <v>0</v>
      </c>
      <c r="AK532" s="192">
        <v>0</v>
      </c>
      <c r="AL532" s="192">
        <v>0</v>
      </c>
      <c r="AM532" s="192">
        <v>0</v>
      </c>
      <c r="AN532" s="192">
        <v>0</v>
      </c>
      <c r="AO532" s="192">
        <v>0</v>
      </c>
      <c r="AP532" s="192">
        <v>0</v>
      </c>
      <c r="AQ532" s="192">
        <v>0</v>
      </c>
      <c r="AR532" s="192">
        <v>0</v>
      </c>
      <c r="AS532" s="192">
        <v>0</v>
      </c>
      <c r="AT532" s="192">
        <v>0</v>
      </c>
      <c r="AU532" s="192">
        <v>247437.85</v>
      </c>
      <c r="AV532" s="192">
        <v>0</v>
      </c>
      <c r="AW532" s="192">
        <v>0</v>
      </c>
      <c r="AX532" s="192">
        <v>0</v>
      </c>
      <c r="AY532" s="192">
        <v>0</v>
      </c>
      <c r="AZ532" s="192">
        <v>0</v>
      </c>
      <c r="BA532" s="192">
        <v>0</v>
      </c>
      <c r="BB532" s="192">
        <v>0</v>
      </c>
      <c r="BC532" s="192">
        <v>3183</v>
      </c>
      <c r="BD532" s="192">
        <v>37138.1</v>
      </c>
      <c r="BE532" s="192">
        <v>0</v>
      </c>
      <c r="BF532" s="192">
        <v>0</v>
      </c>
      <c r="BG532" s="192">
        <v>0</v>
      </c>
      <c r="BH532" s="192">
        <v>270</v>
      </c>
      <c r="BI532" s="192">
        <v>0</v>
      </c>
      <c r="BJ532" s="192">
        <v>0</v>
      </c>
      <c r="BK532" s="192">
        <v>0</v>
      </c>
      <c r="BL532" s="192">
        <v>0</v>
      </c>
      <c r="BM532" s="192">
        <v>0</v>
      </c>
      <c r="BN532" s="192">
        <v>174241.15</v>
      </c>
      <c r="BO532" s="192">
        <v>0</v>
      </c>
      <c r="BP532" s="192">
        <v>0</v>
      </c>
      <c r="BQ532" s="192">
        <v>480</v>
      </c>
      <c r="BR532" s="192">
        <v>0</v>
      </c>
      <c r="BS532" s="192">
        <v>0</v>
      </c>
      <c r="BT532" s="192">
        <v>0</v>
      </c>
      <c r="BU532" s="192">
        <v>0</v>
      </c>
      <c r="BV532" s="192">
        <v>0</v>
      </c>
      <c r="BW532" s="192">
        <v>0</v>
      </c>
      <c r="BX532" s="192">
        <v>0</v>
      </c>
      <c r="BY532" s="192">
        <v>0</v>
      </c>
      <c r="BZ532" s="192">
        <v>0</v>
      </c>
      <c r="CA532" s="192">
        <v>0</v>
      </c>
      <c r="CB532" s="192">
        <v>0</v>
      </c>
      <c r="CC532" s="201">
        <f t="shared" si="75"/>
        <v>2869366.54</v>
      </c>
    </row>
    <row r="533" spans="1:81" s="278" customFormat="1">
      <c r="A533" s="320"/>
      <c r="B533" s="319"/>
      <c r="C533" s="321"/>
      <c r="D533" s="321"/>
      <c r="E533" s="321"/>
      <c r="F533" s="324" t="s">
        <v>1712</v>
      </c>
      <c r="G533" s="325" t="s">
        <v>1713</v>
      </c>
      <c r="H533" s="192">
        <v>851747.6</v>
      </c>
      <c r="I533" s="192">
        <v>0</v>
      </c>
      <c r="J533" s="192">
        <v>78923.75</v>
      </c>
      <c r="K533" s="192">
        <v>0</v>
      </c>
      <c r="L533" s="192">
        <v>0</v>
      </c>
      <c r="M533" s="192">
        <v>0</v>
      </c>
      <c r="N533" s="192">
        <v>1755645.5</v>
      </c>
      <c r="O533" s="192">
        <v>86410.69</v>
      </c>
      <c r="P533" s="192">
        <v>0</v>
      </c>
      <c r="Q533" s="192">
        <v>226830</v>
      </c>
      <c r="R533" s="192">
        <v>0</v>
      </c>
      <c r="S533" s="192">
        <v>0</v>
      </c>
      <c r="T533" s="192">
        <v>0</v>
      </c>
      <c r="U533" s="192">
        <v>0</v>
      </c>
      <c r="V533" s="192">
        <v>0</v>
      </c>
      <c r="W533" s="192">
        <v>40980.06</v>
      </c>
      <c r="X533" s="192">
        <v>128919.49</v>
      </c>
      <c r="Y533" s="192">
        <v>0</v>
      </c>
      <c r="Z533" s="192">
        <v>3882691.57</v>
      </c>
      <c r="AA533" s="192">
        <v>394023.49</v>
      </c>
      <c r="AB533" s="192">
        <v>42744.62</v>
      </c>
      <c r="AC533" s="192">
        <v>1067166.3</v>
      </c>
      <c r="AD533" s="192">
        <v>183573</v>
      </c>
      <c r="AE533" s="192">
        <v>174556.91</v>
      </c>
      <c r="AF533" s="192">
        <v>38116</v>
      </c>
      <c r="AG533" s="192">
        <v>18706</v>
      </c>
      <c r="AH533" s="192">
        <v>0</v>
      </c>
      <c r="AI533" s="192">
        <v>1382648.64</v>
      </c>
      <c r="AJ533" s="192">
        <v>0</v>
      </c>
      <c r="AK533" s="192">
        <v>0</v>
      </c>
      <c r="AL533" s="192">
        <v>0</v>
      </c>
      <c r="AM533" s="192">
        <v>0</v>
      </c>
      <c r="AN533" s="192">
        <v>27409</v>
      </c>
      <c r="AO533" s="192">
        <v>0</v>
      </c>
      <c r="AP533" s="192">
        <v>0</v>
      </c>
      <c r="AQ533" s="192">
        <v>10810</v>
      </c>
      <c r="AR533" s="192">
        <v>1921</v>
      </c>
      <c r="AS533" s="192">
        <v>1703</v>
      </c>
      <c r="AT533" s="192">
        <v>0</v>
      </c>
      <c r="AU533" s="192">
        <v>2404641.34</v>
      </c>
      <c r="AV533" s="192">
        <v>0</v>
      </c>
      <c r="AW533" s="192">
        <v>0</v>
      </c>
      <c r="AX533" s="192">
        <v>109071</v>
      </c>
      <c r="AY533" s="192">
        <v>0</v>
      </c>
      <c r="AZ533" s="192">
        <v>0</v>
      </c>
      <c r="BA533" s="192">
        <v>14008</v>
      </c>
      <c r="BB533" s="192">
        <v>0</v>
      </c>
      <c r="BC533" s="192">
        <v>0</v>
      </c>
      <c r="BD533" s="192">
        <v>10057.450000000001</v>
      </c>
      <c r="BE533" s="192">
        <v>0</v>
      </c>
      <c r="BF533" s="192">
        <v>42816</v>
      </c>
      <c r="BG533" s="192">
        <v>0</v>
      </c>
      <c r="BH533" s="192">
        <v>0</v>
      </c>
      <c r="BI533" s="192">
        <v>18852</v>
      </c>
      <c r="BJ533" s="192">
        <v>0</v>
      </c>
      <c r="BK533" s="192">
        <v>0</v>
      </c>
      <c r="BL533" s="192">
        <v>0</v>
      </c>
      <c r="BM533" s="192">
        <v>0</v>
      </c>
      <c r="BN533" s="192">
        <v>84056.44</v>
      </c>
      <c r="BO533" s="192">
        <v>0</v>
      </c>
      <c r="BP533" s="192">
        <v>0</v>
      </c>
      <c r="BQ533" s="192">
        <v>0</v>
      </c>
      <c r="BR533" s="192">
        <v>0</v>
      </c>
      <c r="BS533" s="192">
        <v>0</v>
      </c>
      <c r="BT533" s="192">
        <v>0</v>
      </c>
      <c r="BU533" s="192">
        <v>0</v>
      </c>
      <c r="BV533" s="192">
        <v>0</v>
      </c>
      <c r="BW533" s="192">
        <v>0</v>
      </c>
      <c r="BX533" s="192">
        <v>0</v>
      </c>
      <c r="BY533" s="192">
        <v>0</v>
      </c>
      <c r="BZ533" s="192">
        <v>0</v>
      </c>
      <c r="CA533" s="192">
        <v>0</v>
      </c>
      <c r="CB533" s="192">
        <v>0</v>
      </c>
      <c r="CC533" s="201">
        <f t="shared" si="75"/>
        <v>13079028.85</v>
      </c>
    </row>
    <row r="534" spans="1:81" s="278" customFormat="1">
      <c r="A534" s="320"/>
      <c r="B534" s="319"/>
      <c r="C534" s="321"/>
      <c r="D534" s="321"/>
      <c r="E534" s="321"/>
      <c r="F534" s="324" t="s">
        <v>1714</v>
      </c>
      <c r="G534" s="325" t="s">
        <v>1715</v>
      </c>
      <c r="H534" s="192">
        <v>330820</v>
      </c>
      <c r="I534" s="192">
        <v>17122.25</v>
      </c>
      <c r="J534" s="192">
        <v>0</v>
      </c>
      <c r="K534" s="192">
        <v>0</v>
      </c>
      <c r="L534" s="192">
        <v>0</v>
      </c>
      <c r="M534" s="192">
        <v>0</v>
      </c>
      <c r="N534" s="192">
        <v>463120.43</v>
      </c>
      <c r="O534" s="192">
        <v>23001.75</v>
      </c>
      <c r="P534" s="192">
        <v>1378</v>
      </c>
      <c r="Q534" s="192">
        <v>0</v>
      </c>
      <c r="R534" s="192">
        <v>0</v>
      </c>
      <c r="S534" s="192">
        <v>0</v>
      </c>
      <c r="T534" s="192">
        <v>0</v>
      </c>
      <c r="U534" s="192">
        <v>0</v>
      </c>
      <c r="V534" s="192">
        <v>0</v>
      </c>
      <c r="W534" s="192">
        <v>0</v>
      </c>
      <c r="X534" s="192">
        <v>0</v>
      </c>
      <c r="Y534" s="192">
        <v>6335</v>
      </c>
      <c r="Z534" s="192">
        <v>0</v>
      </c>
      <c r="AA534" s="192">
        <v>0</v>
      </c>
      <c r="AB534" s="192">
        <v>3411</v>
      </c>
      <c r="AC534" s="192">
        <v>108166.93</v>
      </c>
      <c r="AD534" s="192">
        <v>0</v>
      </c>
      <c r="AE534" s="192">
        <v>17143</v>
      </c>
      <c r="AF534" s="192">
        <v>170739</v>
      </c>
      <c r="AG534" s="192">
        <v>346010</v>
      </c>
      <c r="AH534" s="192">
        <v>1367</v>
      </c>
      <c r="AI534" s="192">
        <v>0</v>
      </c>
      <c r="AJ534" s="192">
        <v>2890</v>
      </c>
      <c r="AK534" s="192">
        <v>0</v>
      </c>
      <c r="AL534" s="192">
        <v>0</v>
      </c>
      <c r="AM534" s="192">
        <v>0</v>
      </c>
      <c r="AN534" s="192">
        <v>0</v>
      </c>
      <c r="AO534" s="192">
        <v>0</v>
      </c>
      <c r="AP534" s="192">
        <v>0</v>
      </c>
      <c r="AQ534" s="192">
        <v>0</v>
      </c>
      <c r="AR534" s="192">
        <v>0</v>
      </c>
      <c r="AS534" s="192">
        <v>0</v>
      </c>
      <c r="AT534" s="192">
        <v>0</v>
      </c>
      <c r="AU534" s="192">
        <v>0</v>
      </c>
      <c r="AV534" s="192">
        <v>0</v>
      </c>
      <c r="AW534" s="192">
        <v>0</v>
      </c>
      <c r="AX534" s="192">
        <v>0</v>
      </c>
      <c r="AY534" s="192">
        <v>26521.72</v>
      </c>
      <c r="AZ534" s="192">
        <v>0</v>
      </c>
      <c r="BA534" s="192">
        <v>0</v>
      </c>
      <c r="BB534" s="192">
        <v>0</v>
      </c>
      <c r="BC534" s="192">
        <v>10016</v>
      </c>
      <c r="BD534" s="192">
        <v>0</v>
      </c>
      <c r="BE534" s="192">
        <v>0</v>
      </c>
      <c r="BF534" s="192">
        <v>0</v>
      </c>
      <c r="BG534" s="192">
        <v>26278.44</v>
      </c>
      <c r="BH534" s="192">
        <v>1828</v>
      </c>
      <c r="BI534" s="192">
        <v>0</v>
      </c>
      <c r="BJ534" s="192">
        <v>0</v>
      </c>
      <c r="BK534" s="192">
        <v>0</v>
      </c>
      <c r="BL534" s="192">
        <v>0</v>
      </c>
      <c r="BM534" s="192">
        <v>15322.5</v>
      </c>
      <c r="BN534" s="192">
        <v>55722.59</v>
      </c>
      <c r="BO534" s="192">
        <v>0</v>
      </c>
      <c r="BP534" s="192">
        <v>0</v>
      </c>
      <c r="BQ534" s="192">
        <v>0</v>
      </c>
      <c r="BR534" s="192">
        <v>0</v>
      </c>
      <c r="BS534" s="192">
        <v>0</v>
      </c>
      <c r="BT534" s="192">
        <v>0</v>
      </c>
      <c r="BU534" s="192">
        <v>1157</v>
      </c>
      <c r="BV534" s="192">
        <v>0</v>
      </c>
      <c r="BW534" s="192">
        <v>0</v>
      </c>
      <c r="BX534" s="192">
        <v>0</v>
      </c>
      <c r="BY534" s="192">
        <v>0</v>
      </c>
      <c r="BZ534" s="192">
        <v>1197</v>
      </c>
      <c r="CA534" s="192">
        <v>10726</v>
      </c>
      <c r="CB534" s="192">
        <v>89710.66</v>
      </c>
      <c r="CC534" s="201">
        <f t="shared" si="75"/>
        <v>1729984.2699999998</v>
      </c>
    </row>
    <row r="535" spans="1:81" s="278" customFormat="1">
      <c r="A535" s="320"/>
      <c r="B535" s="319"/>
      <c r="C535" s="321"/>
      <c r="D535" s="321"/>
      <c r="E535" s="321"/>
      <c r="F535" s="324" t="s">
        <v>1716</v>
      </c>
      <c r="G535" s="325" t="s">
        <v>1717</v>
      </c>
      <c r="H535" s="192">
        <v>220733</v>
      </c>
      <c r="I535" s="192">
        <v>0</v>
      </c>
      <c r="J535" s="192">
        <v>0</v>
      </c>
      <c r="K535" s="192">
        <v>0</v>
      </c>
      <c r="L535" s="192">
        <v>0</v>
      </c>
      <c r="M535" s="192">
        <v>0</v>
      </c>
      <c r="N535" s="192">
        <v>70563.360000000001</v>
      </c>
      <c r="O535" s="192">
        <v>1985.5</v>
      </c>
      <c r="P535" s="192">
        <v>0</v>
      </c>
      <c r="Q535" s="192">
        <v>5252.5</v>
      </c>
      <c r="R535" s="192">
        <v>425</v>
      </c>
      <c r="S535" s="192">
        <v>0</v>
      </c>
      <c r="T535" s="192">
        <v>680</v>
      </c>
      <c r="U535" s="192">
        <v>170</v>
      </c>
      <c r="V535" s="192">
        <v>0</v>
      </c>
      <c r="W535" s="192">
        <v>0</v>
      </c>
      <c r="X535" s="192">
        <v>0</v>
      </c>
      <c r="Y535" s="192">
        <v>23040</v>
      </c>
      <c r="Z535" s="192">
        <v>26373.45</v>
      </c>
      <c r="AA535" s="192">
        <v>0</v>
      </c>
      <c r="AB535" s="192">
        <v>0</v>
      </c>
      <c r="AC535" s="192">
        <v>41215.22</v>
      </c>
      <c r="AD535" s="192">
        <v>0</v>
      </c>
      <c r="AE535" s="192">
        <v>0</v>
      </c>
      <c r="AF535" s="192">
        <v>23624.5</v>
      </c>
      <c r="AG535" s="192">
        <v>0</v>
      </c>
      <c r="AH535" s="192">
        <v>0</v>
      </c>
      <c r="AI535" s="192">
        <v>31960.5</v>
      </c>
      <c r="AJ535" s="192">
        <v>0</v>
      </c>
      <c r="AK535" s="192">
        <v>0</v>
      </c>
      <c r="AL535" s="192">
        <v>0</v>
      </c>
      <c r="AM535" s="192">
        <v>0</v>
      </c>
      <c r="AN535" s="192">
        <v>0</v>
      </c>
      <c r="AO535" s="192">
        <v>0</v>
      </c>
      <c r="AP535" s="192">
        <v>0</v>
      </c>
      <c r="AQ535" s="192">
        <v>0</v>
      </c>
      <c r="AR535" s="192">
        <v>0</v>
      </c>
      <c r="AS535" s="192">
        <v>0</v>
      </c>
      <c r="AT535" s="192">
        <v>0</v>
      </c>
      <c r="AU535" s="192">
        <v>73489.740000000005</v>
      </c>
      <c r="AV535" s="192">
        <v>20718</v>
      </c>
      <c r="AW535" s="192">
        <v>14983</v>
      </c>
      <c r="AX535" s="192">
        <v>36359</v>
      </c>
      <c r="AY535" s="192">
        <v>3671</v>
      </c>
      <c r="AZ535" s="192">
        <v>6291</v>
      </c>
      <c r="BA535" s="192">
        <v>36429</v>
      </c>
      <c r="BB535" s="192">
        <v>0</v>
      </c>
      <c r="BC535" s="192">
        <v>0</v>
      </c>
      <c r="BD535" s="192">
        <v>0</v>
      </c>
      <c r="BE535" s="192">
        <v>0</v>
      </c>
      <c r="BF535" s="192">
        <v>0</v>
      </c>
      <c r="BG535" s="192">
        <v>0</v>
      </c>
      <c r="BH535" s="192">
        <v>0</v>
      </c>
      <c r="BI535" s="192">
        <v>0</v>
      </c>
      <c r="BJ535" s="192">
        <v>0</v>
      </c>
      <c r="BK535" s="192">
        <v>0</v>
      </c>
      <c r="BL535" s="192">
        <v>0</v>
      </c>
      <c r="BM535" s="192">
        <v>0</v>
      </c>
      <c r="BN535" s="192">
        <v>0</v>
      </c>
      <c r="BO535" s="192">
        <v>0</v>
      </c>
      <c r="BP535" s="192">
        <v>0</v>
      </c>
      <c r="BQ535" s="192">
        <v>0</v>
      </c>
      <c r="BR535" s="192">
        <v>0</v>
      </c>
      <c r="BS535" s="192">
        <v>0</v>
      </c>
      <c r="BT535" s="192">
        <v>764230</v>
      </c>
      <c r="BU535" s="192">
        <v>0</v>
      </c>
      <c r="BV535" s="192">
        <v>0</v>
      </c>
      <c r="BW535" s="192">
        <v>700</v>
      </c>
      <c r="BX535" s="192">
        <v>0</v>
      </c>
      <c r="BY535" s="192">
        <v>14823</v>
      </c>
      <c r="BZ535" s="192">
        <v>0</v>
      </c>
      <c r="CA535" s="192">
        <v>1559</v>
      </c>
      <c r="CB535" s="192">
        <v>10399</v>
      </c>
      <c r="CC535" s="201">
        <f t="shared" si="75"/>
        <v>1429674.77</v>
      </c>
    </row>
    <row r="536" spans="1:81" s="278" customFormat="1">
      <c r="A536" s="320"/>
      <c r="B536" s="319"/>
      <c r="C536" s="321"/>
      <c r="D536" s="321"/>
      <c r="E536" s="321"/>
      <c r="F536" s="324" t="s">
        <v>1718</v>
      </c>
      <c r="G536" s="325" t="s">
        <v>1719</v>
      </c>
      <c r="H536" s="192">
        <v>523561.38</v>
      </c>
      <c r="I536" s="192">
        <v>0</v>
      </c>
      <c r="J536" s="192">
        <v>0</v>
      </c>
      <c r="K536" s="192">
        <v>0</v>
      </c>
      <c r="L536" s="192">
        <v>0</v>
      </c>
      <c r="M536" s="192">
        <v>0</v>
      </c>
      <c r="N536" s="192">
        <v>0</v>
      </c>
      <c r="O536" s="192">
        <v>2085</v>
      </c>
      <c r="P536" s="192">
        <v>0</v>
      </c>
      <c r="Q536" s="192">
        <v>5577</v>
      </c>
      <c r="R536" s="192">
        <v>0</v>
      </c>
      <c r="S536" s="192">
        <v>0</v>
      </c>
      <c r="T536" s="192">
        <v>0</v>
      </c>
      <c r="U536" s="192">
        <v>0</v>
      </c>
      <c r="V536" s="192">
        <v>0</v>
      </c>
      <c r="W536" s="192">
        <v>0</v>
      </c>
      <c r="X536" s="192">
        <v>0</v>
      </c>
      <c r="Y536" s="192">
        <v>8873</v>
      </c>
      <c r="Z536" s="192">
        <v>45840</v>
      </c>
      <c r="AA536" s="192">
        <v>16342</v>
      </c>
      <c r="AB536" s="192">
        <v>669.25</v>
      </c>
      <c r="AC536" s="192">
        <v>0</v>
      </c>
      <c r="AD536" s="192">
        <v>0</v>
      </c>
      <c r="AE536" s="192">
        <v>0</v>
      </c>
      <c r="AF536" s="192">
        <v>5752.75</v>
      </c>
      <c r="AG536" s="192">
        <v>16761.14</v>
      </c>
      <c r="AH536" s="192">
        <v>0</v>
      </c>
      <c r="AI536" s="192">
        <v>472559.21</v>
      </c>
      <c r="AJ536" s="192">
        <v>42655</v>
      </c>
      <c r="AK536" s="192">
        <v>0</v>
      </c>
      <c r="AL536" s="192">
        <v>0</v>
      </c>
      <c r="AM536" s="192">
        <v>2327</v>
      </c>
      <c r="AN536" s="192">
        <v>0</v>
      </c>
      <c r="AO536" s="192">
        <v>0</v>
      </c>
      <c r="AP536" s="192">
        <v>0</v>
      </c>
      <c r="AQ536" s="192">
        <v>0</v>
      </c>
      <c r="AR536" s="192">
        <v>0</v>
      </c>
      <c r="AS536" s="192">
        <v>3433</v>
      </c>
      <c r="AT536" s="192">
        <v>12637</v>
      </c>
      <c r="AU536" s="192">
        <v>41815.379999999997</v>
      </c>
      <c r="AV536" s="192">
        <v>0</v>
      </c>
      <c r="AW536" s="192">
        <v>0</v>
      </c>
      <c r="AX536" s="192">
        <v>90</v>
      </c>
      <c r="AY536" s="192">
        <v>0</v>
      </c>
      <c r="AZ536" s="192">
        <v>0</v>
      </c>
      <c r="BA536" s="192">
        <v>7926</v>
      </c>
      <c r="BB536" s="192">
        <v>0</v>
      </c>
      <c r="BC536" s="192">
        <v>370</v>
      </c>
      <c r="BD536" s="192">
        <v>0</v>
      </c>
      <c r="BE536" s="192">
        <v>0</v>
      </c>
      <c r="BF536" s="192">
        <v>0</v>
      </c>
      <c r="BG536" s="192">
        <v>25990.54</v>
      </c>
      <c r="BH536" s="192">
        <v>8286</v>
      </c>
      <c r="BI536" s="192">
        <v>0</v>
      </c>
      <c r="BJ536" s="192">
        <v>0</v>
      </c>
      <c r="BK536" s="192">
        <v>0</v>
      </c>
      <c r="BL536" s="192">
        <v>0</v>
      </c>
      <c r="BM536" s="192">
        <v>0</v>
      </c>
      <c r="BN536" s="192">
        <v>453848.82</v>
      </c>
      <c r="BO536" s="192">
        <v>0</v>
      </c>
      <c r="BP536" s="192">
        <v>0</v>
      </c>
      <c r="BQ536" s="192">
        <v>0</v>
      </c>
      <c r="BR536" s="192">
        <v>0</v>
      </c>
      <c r="BS536" s="192">
        <v>0</v>
      </c>
      <c r="BT536" s="192">
        <v>0</v>
      </c>
      <c r="BU536" s="192">
        <v>0</v>
      </c>
      <c r="BV536" s="192">
        <v>25230</v>
      </c>
      <c r="BW536" s="192">
        <v>0</v>
      </c>
      <c r="BX536" s="192">
        <v>0</v>
      </c>
      <c r="BY536" s="192">
        <v>2190</v>
      </c>
      <c r="BZ536" s="192">
        <v>0</v>
      </c>
      <c r="CA536" s="192">
        <v>0</v>
      </c>
      <c r="CB536" s="192">
        <v>2300</v>
      </c>
      <c r="CC536" s="201">
        <f t="shared" si="75"/>
        <v>1727119.47</v>
      </c>
    </row>
    <row r="537" spans="1:81" s="278" customFormat="1">
      <c r="A537" s="320"/>
      <c r="B537" s="319"/>
      <c r="C537" s="321"/>
      <c r="D537" s="321"/>
      <c r="E537" s="321"/>
      <c r="F537" s="324" t="s">
        <v>1720</v>
      </c>
      <c r="G537" s="325" t="s">
        <v>1721</v>
      </c>
      <c r="H537" s="192">
        <v>323647.2</v>
      </c>
      <c r="I537" s="192">
        <v>10132.25</v>
      </c>
      <c r="J537" s="192">
        <v>0</v>
      </c>
      <c r="K537" s="192">
        <v>0</v>
      </c>
      <c r="L537" s="192">
        <v>0</v>
      </c>
      <c r="M537" s="192">
        <v>0</v>
      </c>
      <c r="N537" s="192">
        <v>886323.25</v>
      </c>
      <c r="O537" s="192">
        <v>241292.91</v>
      </c>
      <c r="P537" s="192">
        <v>0</v>
      </c>
      <c r="Q537" s="192">
        <v>182830.52</v>
      </c>
      <c r="R537" s="192">
        <v>15679</v>
      </c>
      <c r="S537" s="192">
        <v>0</v>
      </c>
      <c r="T537" s="192">
        <v>0</v>
      </c>
      <c r="U537" s="192">
        <v>404248</v>
      </c>
      <c r="V537" s="192">
        <v>0</v>
      </c>
      <c r="W537" s="192">
        <v>0</v>
      </c>
      <c r="X537" s="192">
        <v>0</v>
      </c>
      <c r="Y537" s="192">
        <v>0</v>
      </c>
      <c r="Z537" s="192">
        <v>0</v>
      </c>
      <c r="AA537" s="192">
        <v>73648.399999999994</v>
      </c>
      <c r="AB537" s="192">
        <v>4223</v>
      </c>
      <c r="AC537" s="192">
        <v>345115.67</v>
      </c>
      <c r="AD537" s="192">
        <v>29223.5</v>
      </c>
      <c r="AE537" s="192">
        <v>7042</v>
      </c>
      <c r="AF537" s="192">
        <v>40073.5</v>
      </c>
      <c r="AG537" s="192">
        <v>71244</v>
      </c>
      <c r="AH537" s="192">
        <v>0</v>
      </c>
      <c r="AI537" s="192">
        <v>301404.92</v>
      </c>
      <c r="AJ537" s="192">
        <v>24796</v>
      </c>
      <c r="AK537" s="192">
        <v>0</v>
      </c>
      <c r="AL537" s="192">
        <v>10602</v>
      </c>
      <c r="AM537" s="192">
        <v>7077</v>
      </c>
      <c r="AN537" s="192">
        <v>77953</v>
      </c>
      <c r="AO537" s="192">
        <v>0</v>
      </c>
      <c r="AP537" s="192">
        <v>0</v>
      </c>
      <c r="AQ537" s="192">
        <v>0</v>
      </c>
      <c r="AR537" s="192">
        <v>0</v>
      </c>
      <c r="AS537" s="192">
        <v>0</v>
      </c>
      <c r="AT537" s="192">
        <v>30366</v>
      </c>
      <c r="AU537" s="192">
        <v>1028884.4</v>
      </c>
      <c r="AV537" s="192">
        <v>43748</v>
      </c>
      <c r="AW537" s="192">
        <v>0</v>
      </c>
      <c r="AX537" s="192">
        <v>21989</v>
      </c>
      <c r="AY537" s="192">
        <v>7966.64</v>
      </c>
      <c r="AZ537" s="192">
        <v>5328</v>
      </c>
      <c r="BA537" s="192">
        <v>22720.04</v>
      </c>
      <c r="BB537" s="192">
        <v>0</v>
      </c>
      <c r="BC537" s="192">
        <v>11835</v>
      </c>
      <c r="BD537" s="192">
        <v>0</v>
      </c>
      <c r="BE537" s="192">
        <v>0</v>
      </c>
      <c r="BF537" s="192">
        <v>139259.19</v>
      </c>
      <c r="BG537" s="192">
        <v>3645</v>
      </c>
      <c r="BH537" s="192">
        <v>11385.05</v>
      </c>
      <c r="BI537" s="192">
        <v>120179.84</v>
      </c>
      <c r="BJ537" s="192">
        <v>6992</v>
      </c>
      <c r="BK537" s="192">
        <v>0</v>
      </c>
      <c r="BL537" s="192">
        <v>0</v>
      </c>
      <c r="BM537" s="192">
        <v>124574.75</v>
      </c>
      <c r="BN537" s="192">
        <v>521704.44</v>
      </c>
      <c r="BO537" s="192">
        <v>0</v>
      </c>
      <c r="BP537" s="192">
        <v>0</v>
      </c>
      <c r="BQ537" s="192">
        <v>0</v>
      </c>
      <c r="BR537" s="192">
        <v>0</v>
      </c>
      <c r="BS537" s="192">
        <v>17106</v>
      </c>
      <c r="BT537" s="192">
        <v>427286</v>
      </c>
      <c r="BU537" s="192">
        <v>12269</v>
      </c>
      <c r="BV537" s="192">
        <v>9485</v>
      </c>
      <c r="BW537" s="192">
        <v>36868.769999999997</v>
      </c>
      <c r="BX537" s="192">
        <v>0</v>
      </c>
      <c r="BY537" s="192">
        <v>893577.06</v>
      </c>
      <c r="BZ537" s="192">
        <v>3908</v>
      </c>
      <c r="CA537" s="192">
        <v>24708</v>
      </c>
      <c r="CB537" s="192">
        <v>29087.03</v>
      </c>
      <c r="CC537" s="201">
        <f t="shared" si="75"/>
        <v>6611428.330000001</v>
      </c>
    </row>
    <row r="538" spans="1:81" s="278" customFormat="1">
      <c r="A538" s="320"/>
      <c r="B538" s="319"/>
      <c r="C538" s="321"/>
      <c r="D538" s="321"/>
      <c r="E538" s="321"/>
      <c r="F538" s="324" t="s">
        <v>1722</v>
      </c>
      <c r="G538" s="325" t="s">
        <v>1186</v>
      </c>
      <c r="H538" s="192">
        <v>0</v>
      </c>
      <c r="I538" s="192">
        <v>0</v>
      </c>
      <c r="J538" s="192">
        <v>0</v>
      </c>
      <c r="K538" s="192">
        <v>0</v>
      </c>
      <c r="L538" s="192">
        <v>0</v>
      </c>
      <c r="M538" s="192">
        <v>0</v>
      </c>
      <c r="N538" s="192">
        <v>0</v>
      </c>
      <c r="O538" s="192">
        <v>0</v>
      </c>
      <c r="P538" s="192">
        <v>0</v>
      </c>
      <c r="Q538" s="192">
        <v>0</v>
      </c>
      <c r="R538" s="192">
        <v>0</v>
      </c>
      <c r="S538" s="192">
        <v>0</v>
      </c>
      <c r="T538" s="192">
        <v>0</v>
      </c>
      <c r="U538" s="192">
        <v>0</v>
      </c>
      <c r="V538" s="192">
        <v>0</v>
      </c>
      <c r="W538" s="192">
        <v>0</v>
      </c>
      <c r="X538" s="192">
        <v>0</v>
      </c>
      <c r="Y538" s="192">
        <v>0</v>
      </c>
      <c r="Z538" s="192">
        <v>6877743</v>
      </c>
      <c r="AA538" s="192">
        <v>0</v>
      </c>
      <c r="AB538" s="192">
        <v>0</v>
      </c>
      <c r="AC538" s="192">
        <v>0</v>
      </c>
      <c r="AD538" s="192">
        <v>0</v>
      </c>
      <c r="AE538" s="192">
        <v>0</v>
      </c>
      <c r="AF538" s="192">
        <v>0</v>
      </c>
      <c r="AG538" s="192">
        <v>0</v>
      </c>
      <c r="AH538" s="192">
        <v>0</v>
      </c>
      <c r="AI538" s="192">
        <v>0</v>
      </c>
      <c r="AJ538" s="192">
        <v>0</v>
      </c>
      <c r="AK538" s="192">
        <v>0</v>
      </c>
      <c r="AL538" s="192">
        <v>0</v>
      </c>
      <c r="AM538" s="192">
        <v>0</v>
      </c>
      <c r="AN538" s="192">
        <v>0</v>
      </c>
      <c r="AO538" s="192">
        <v>0</v>
      </c>
      <c r="AP538" s="192">
        <v>0</v>
      </c>
      <c r="AQ538" s="192">
        <v>0</v>
      </c>
      <c r="AR538" s="192">
        <v>0</v>
      </c>
      <c r="AS538" s="192">
        <v>0</v>
      </c>
      <c r="AT538" s="192">
        <v>0</v>
      </c>
      <c r="AU538" s="192">
        <v>0</v>
      </c>
      <c r="AV538" s="192">
        <v>0</v>
      </c>
      <c r="AW538" s="192">
        <v>0</v>
      </c>
      <c r="AX538" s="192">
        <v>0</v>
      </c>
      <c r="AY538" s="192">
        <v>0</v>
      </c>
      <c r="AZ538" s="192">
        <v>0</v>
      </c>
      <c r="BA538" s="192">
        <v>0</v>
      </c>
      <c r="BB538" s="192">
        <v>0</v>
      </c>
      <c r="BC538" s="192">
        <v>1960</v>
      </c>
      <c r="BD538" s="192">
        <v>0</v>
      </c>
      <c r="BE538" s="192">
        <v>0</v>
      </c>
      <c r="BF538" s="192">
        <v>0</v>
      </c>
      <c r="BG538" s="192">
        <v>11021</v>
      </c>
      <c r="BH538" s="192">
        <v>0</v>
      </c>
      <c r="BI538" s="192">
        <v>0</v>
      </c>
      <c r="BJ538" s="192">
        <v>0</v>
      </c>
      <c r="BK538" s="192">
        <v>0</v>
      </c>
      <c r="BL538" s="192">
        <v>0</v>
      </c>
      <c r="BM538" s="192">
        <v>0</v>
      </c>
      <c r="BN538" s="192">
        <v>0</v>
      </c>
      <c r="BO538" s="192">
        <v>0</v>
      </c>
      <c r="BP538" s="192">
        <v>0</v>
      </c>
      <c r="BQ538" s="192">
        <v>0</v>
      </c>
      <c r="BR538" s="192">
        <v>0</v>
      </c>
      <c r="BS538" s="192">
        <v>0</v>
      </c>
      <c r="BT538" s="192">
        <v>0</v>
      </c>
      <c r="BU538" s="192">
        <v>0</v>
      </c>
      <c r="BV538" s="192">
        <v>0</v>
      </c>
      <c r="BW538" s="192">
        <v>0</v>
      </c>
      <c r="BX538" s="192">
        <v>0</v>
      </c>
      <c r="BY538" s="192">
        <v>1600</v>
      </c>
      <c r="BZ538" s="192">
        <v>0</v>
      </c>
      <c r="CA538" s="192">
        <v>0</v>
      </c>
      <c r="CB538" s="192">
        <v>0</v>
      </c>
      <c r="CC538" s="201">
        <f t="shared" si="75"/>
        <v>6892324</v>
      </c>
    </row>
    <row r="539" spans="1:81" s="278" customFormat="1">
      <c r="A539" s="320"/>
      <c r="B539" s="319"/>
      <c r="C539" s="321"/>
      <c r="D539" s="321"/>
      <c r="E539" s="321"/>
      <c r="F539" s="324" t="s">
        <v>1723</v>
      </c>
      <c r="G539" s="325" t="s">
        <v>1724</v>
      </c>
      <c r="H539" s="192">
        <v>0</v>
      </c>
      <c r="I539" s="192">
        <v>46945</v>
      </c>
      <c r="J539" s="192">
        <v>0</v>
      </c>
      <c r="K539" s="192">
        <v>0</v>
      </c>
      <c r="L539" s="192">
        <v>0</v>
      </c>
      <c r="M539" s="192">
        <v>0</v>
      </c>
      <c r="N539" s="192">
        <v>0</v>
      </c>
      <c r="O539" s="192">
        <v>47782.25</v>
      </c>
      <c r="P539" s="192">
        <v>0</v>
      </c>
      <c r="Q539" s="192">
        <v>0</v>
      </c>
      <c r="R539" s="192">
        <v>0</v>
      </c>
      <c r="S539" s="192">
        <v>182990</v>
      </c>
      <c r="T539" s="192">
        <v>0</v>
      </c>
      <c r="U539" s="192">
        <v>0</v>
      </c>
      <c r="V539" s="192">
        <v>0</v>
      </c>
      <c r="W539" s="192">
        <v>0</v>
      </c>
      <c r="X539" s="192">
        <v>0</v>
      </c>
      <c r="Y539" s="192">
        <v>9890</v>
      </c>
      <c r="Z539" s="192">
        <v>2704540</v>
      </c>
      <c r="AA539" s="192">
        <v>720875</v>
      </c>
      <c r="AB539" s="192">
        <v>61540</v>
      </c>
      <c r="AC539" s="192">
        <v>0</v>
      </c>
      <c r="AD539" s="192">
        <v>0</v>
      </c>
      <c r="AE539" s="192">
        <v>0</v>
      </c>
      <c r="AF539" s="192">
        <v>0</v>
      </c>
      <c r="AG539" s="192">
        <v>0</v>
      </c>
      <c r="AH539" s="192">
        <v>0</v>
      </c>
      <c r="AI539" s="192">
        <v>0</v>
      </c>
      <c r="AJ539" s="192">
        <v>0</v>
      </c>
      <c r="AK539" s="192">
        <v>0</v>
      </c>
      <c r="AL539" s="192">
        <v>0</v>
      </c>
      <c r="AM539" s="192">
        <v>0</v>
      </c>
      <c r="AN539" s="192">
        <v>0</v>
      </c>
      <c r="AO539" s="192">
        <v>0</v>
      </c>
      <c r="AP539" s="192">
        <v>0</v>
      </c>
      <c r="AQ539" s="192">
        <v>0</v>
      </c>
      <c r="AR539" s="192">
        <v>0</v>
      </c>
      <c r="AS539" s="192">
        <v>0</v>
      </c>
      <c r="AT539" s="192">
        <v>0</v>
      </c>
      <c r="AU539" s="192">
        <v>0</v>
      </c>
      <c r="AV539" s="192">
        <v>0</v>
      </c>
      <c r="AW539" s="192">
        <v>2520</v>
      </c>
      <c r="AX539" s="192">
        <v>33150</v>
      </c>
      <c r="AY539" s="192">
        <v>0</v>
      </c>
      <c r="AZ539" s="192">
        <v>259240</v>
      </c>
      <c r="BA539" s="192">
        <v>33035</v>
      </c>
      <c r="BB539" s="192">
        <v>0</v>
      </c>
      <c r="BC539" s="192">
        <v>0</v>
      </c>
      <c r="BD539" s="192">
        <v>0</v>
      </c>
      <c r="BE539" s="192">
        <v>0</v>
      </c>
      <c r="BF539" s="192">
        <v>21290</v>
      </c>
      <c r="BG539" s="192">
        <v>32010</v>
      </c>
      <c r="BH539" s="192">
        <v>122766</v>
      </c>
      <c r="BI539" s="192">
        <v>0</v>
      </c>
      <c r="BJ539" s="192">
        <v>28020</v>
      </c>
      <c r="BK539" s="192">
        <v>0</v>
      </c>
      <c r="BL539" s="192">
        <v>0</v>
      </c>
      <c r="BM539" s="192">
        <v>0</v>
      </c>
      <c r="BN539" s="192">
        <v>220977.38</v>
      </c>
      <c r="BO539" s="192">
        <v>221839</v>
      </c>
      <c r="BP539" s="192">
        <v>0</v>
      </c>
      <c r="BQ539" s="192">
        <v>0</v>
      </c>
      <c r="BR539" s="192">
        <v>135870</v>
      </c>
      <c r="BS539" s="192">
        <v>3930</v>
      </c>
      <c r="BT539" s="192">
        <v>39060</v>
      </c>
      <c r="BU539" s="192">
        <v>0</v>
      </c>
      <c r="BV539" s="192">
        <v>0</v>
      </c>
      <c r="BW539" s="192">
        <v>115845</v>
      </c>
      <c r="BX539" s="192">
        <v>0</v>
      </c>
      <c r="BY539" s="192">
        <v>3550</v>
      </c>
      <c r="BZ539" s="192">
        <v>0</v>
      </c>
      <c r="CA539" s="192">
        <v>0</v>
      </c>
      <c r="CB539" s="192">
        <v>270</v>
      </c>
      <c r="CC539" s="201">
        <f t="shared" si="75"/>
        <v>5047934.63</v>
      </c>
    </row>
    <row r="540" spans="1:81" s="278" customFormat="1">
      <c r="A540" s="320"/>
      <c r="B540" s="319"/>
      <c r="C540" s="321"/>
      <c r="D540" s="321"/>
      <c r="E540" s="321"/>
      <c r="F540" s="324" t="s">
        <v>1725</v>
      </c>
      <c r="G540" s="325" t="s">
        <v>1189</v>
      </c>
      <c r="H540" s="192">
        <v>0</v>
      </c>
      <c r="I540" s="192">
        <v>0</v>
      </c>
      <c r="J540" s="192">
        <v>0</v>
      </c>
      <c r="K540" s="192">
        <v>0</v>
      </c>
      <c r="L540" s="192">
        <v>0</v>
      </c>
      <c r="M540" s="192">
        <v>0</v>
      </c>
      <c r="N540" s="192">
        <v>0</v>
      </c>
      <c r="O540" s="192">
        <v>0</v>
      </c>
      <c r="P540" s="192">
        <v>0</v>
      </c>
      <c r="Q540" s="192">
        <v>0</v>
      </c>
      <c r="R540" s="192">
        <v>0</v>
      </c>
      <c r="S540" s="192">
        <v>0</v>
      </c>
      <c r="T540" s="192">
        <v>0</v>
      </c>
      <c r="U540" s="192">
        <v>0</v>
      </c>
      <c r="V540" s="192">
        <v>0</v>
      </c>
      <c r="W540" s="192">
        <v>0</v>
      </c>
      <c r="X540" s="192">
        <v>0</v>
      </c>
      <c r="Y540" s="192">
        <v>0</v>
      </c>
      <c r="Z540" s="192">
        <v>0</v>
      </c>
      <c r="AA540" s="192">
        <v>0</v>
      </c>
      <c r="AB540" s="192">
        <v>0</v>
      </c>
      <c r="AC540" s="192">
        <v>0</v>
      </c>
      <c r="AD540" s="192">
        <v>0</v>
      </c>
      <c r="AE540" s="192">
        <v>0</v>
      </c>
      <c r="AF540" s="192">
        <v>0</v>
      </c>
      <c r="AG540" s="192">
        <v>0</v>
      </c>
      <c r="AH540" s="192">
        <v>0</v>
      </c>
      <c r="AI540" s="192">
        <v>0</v>
      </c>
      <c r="AJ540" s="192">
        <v>0</v>
      </c>
      <c r="AK540" s="192">
        <v>0</v>
      </c>
      <c r="AL540" s="192">
        <v>0</v>
      </c>
      <c r="AM540" s="192">
        <v>0</v>
      </c>
      <c r="AN540" s="192">
        <v>0</v>
      </c>
      <c r="AO540" s="192">
        <v>0</v>
      </c>
      <c r="AP540" s="192">
        <v>0</v>
      </c>
      <c r="AQ540" s="192">
        <v>0</v>
      </c>
      <c r="AR540" s="192">
        <v>0</v>
      </c>
      <c r="AS540" s="192">
        <v>0</v>
      </c>
      <c r="AT540" s="192">
        <v>0</v>
      </c>
      <c r="AU540" s="192">
        <v>0</v>
      </c>
      <c r="AV540" s="192">
        <v>0</v>
      </c>
      <c r="AW540" s="192">
        <v>0</v>
      </c>
      <c r="AX540" s="192">
        <v>0</v>
      </c>
      <c r="AY540" s="192">
        <v>0</v>
      </c>
      <c r="AZ540" s="192">
        <v>0</v>
      </c>
      <c r="BA540" s="192">
        <v>0</v>
      </c>
      <c r="BB540" s="192">
        <v>0</v>
      </c>
      <c r="BC540" s="192">
        <v>0</v>
      </c>
      <c r="BD540" s="192">
        <v>0</v>
      </c>
      <c r="BE540" s="192">
        <v>0</v>
      </c>
      <c r="BF540" s="192">
        <v>0</v>
      </c>
      <c r="BG540" s="192">
        <v>1222</v>
      </c>
      <c r="BH540" s="192">
        <v>0</v>
      </c>
      <c r="BI540" s="192">
        <v>0</v>
      </c>
      <c r="BJ540" s="192">
        <v>0</v>
      </c>
      <c r="BK540" s="192">
        <v>0</v>
      </c>
      <c r="BL540" s="192">
        <v>0</v>
      </c>
      <c r="BM540" s="192">
        <v>9300</v>
      </c>
      <c r="BN540" s="192">
        <v>0</v>
      </c>
      <c r="BO540" s="192">
        <v>10920.27</v>
      </c>
      <c r="BP540" s="192">
        <v>0</v>
      </c>
      <c r="BQ540" s="192">
        <v>0</v>
      </c>
      <c r="BR540" s="192">
        <v>0</v>
      </c>
      <c r="BS540" s="192">
        <v>0</v>
      </c>
      <c r="BT540" s="192">
        <v>0</v>
      </c>
      <c r="BU540" s="192">
        <v>0</v>
      </c>
      <c r="BV540" s="192">
        <v>0</v>
      </c>
      <c r="BW540" s="192">
        <v>6355</v>
      </c>
      <c r="BX540" s="192">
        <v>0</v>
      </c>
      <c r="BY540" s="192">
        <v>0</v>
      </c>
      <c r="BZ540" s="192">
        <v>0</v>
      </c>
      <c r="CA540" s="192">
        <v>0</v>
      </c>
      <c r="CB540" s="192">
        <v>0</v>
      </c>
      <c r="CC540" s="201">
        <f t="shared" si="75"/>
        <v>27797.27</v>
      </c>
    </row>
    <row r="541" spans="1:81" s="278" customFormat="1">
      <c r="A541" s="320"/>
      <c r="B541" s="319"/>
      <c r="C541" s="321"/>
      <c r="D541" s="321"/>
      <c r="E541" s="321"/>
      <c r="F541" s="324" t="s">
        <v>1726</v>
      </c>
      <c r="G541" s="325" t="s">
        <v>1191</v>
      </c>
      <c r="H541" s="192">
        <v>0</v>
      </c>
      <c r="I541" s="192">
        <v>0</v>
      </c>
      <c r="J541" s="192">
        <v>0</v>
      </c>
      <c r="K541" s="192">
        <v>0</v>
      </c>
      <c r="L541" s="192">
        <v>0</v>
      </c>
      <c r="M541" s="192">
        <v>0</v>
      </c>
      <c r="N541" s="192">
        <v>0</v>
      </c>
      <c r="O541" s="192">
        <v>0</v>
      </c>
      <c r="P541" s="192">
        <v>0</v>
      </c>
      <c r="Q541" s="192">
        <v>0</v>
      </c>
      <c r="R541" s="192">
        <v>0</v>
      </c>
      <c r="S541" s="192">
        <v>0</v>
      </c>
      <c r="T541" s="192">
        <v>0</v>
      </c>
      <c r="U541" s="192">
        <v>0</v>
      </c>
      <c r="V541" s="192">
        <v>0</v>
      </c>
      <c r="W541" s="192">
        <v>0</v>
      </c>
      <c r="X541" s="192">
        <v>0</v>
      </c>
      <c r="Y541" s="192">
        <v>0</v>
      </c>
      <c r="Z541" s="192">
        <v>0</v>
      </c>
      <c r="AA541" s="192">
        <v>0</v>
      </c>
      <c r="AB541" s="192">
        <v>0</v>
      </c>
      <c r="AC541" s="192">
        <v>0</v>
      </c>
      <c r="AD541" s="192">
        <v>0</v>
      </c>
      <c r="AE541" s="192">
        <v>0</v>
      </c>
      <c r="AF541" s="192">
        <v>0</v>
      </c>
      <c r="AG541" s="192">
        <v>0</v>
      </c>
      <c r="AH541" s="192">
        <v>0</v>
      </c>
      <c r="AI541" s="192">
        <v>0</v>
      </c>
      <c r="AJ541" s="192">
        <v>0</v>
      </c>
      <c r="AK541" s="192">
        <v>0</v>
      </c>
      <c r="AL541" s="192">
        <v>0</v>
      </c>
      <c r="AM541" s="192">
        <v>0</v>
      </c>
      <c r="AN541" s="192">
        <v>0</v>
      </c>
      <c r="AO541" s="192">
        <v>0</v>
      </c>
      <c r="AP541" s="192">
        <v>0</v>
      </c>
      <c r="AQ541" s="192">
        <v>0</v>
      </c>
      <c r="AR541" s="192">
        <v>0</v>
      </c>
      <c r="AS541" s="192">
        <v>0</v>
      </c>
      <c r="AT541" s="192">
        <v>1504472.5</v>
      </c>
      <c r="AU541" s="192">
        <v>0</v>
      </c>
      <c r="AV541" s="192">
        <v>0</v>
      </c>
      <c r="AW541" s="192">
        <v>0</v>
      </c>
      <c r="AX541" s="192">
        <v>0</v>
      </c>
      <c r="AY541" s="192">
        <v>0</v>
      </c>
      <c r="AZ541" s="192">
        <v>0</v>
      </c>
      <c r="BA541" s="192">
        <v>0</v>
      </c>
      <c r="BB541" s="192">
        <v>0</v>
      </c>
      <c r="BC541" s="192">
        <v>0</v>
      </c>
      <c r="BD541" s="192">
        <v>0</v>
      </c>
      <c r="BE541" s="192">
        <v>0</v>
      </c>
      <c r="BF541" s="192">
        <v>0</v>
      </c>
      <c r="BG541" s="192">
        <v>0</v>
      </c>
      <c r="BH541" s="192">
        <v>0</v>
      </c>
      <c r="BI541" s="192">
        <v>0</v>
      </c>
      <c r="BJ541" s="192">
        <v>0</v>
      </c>
      <c r="BK541" s="192">
        <v>0</v>
      </c>
      <c r="BL541" s="192">
        <v>0</v>
      </c>
      <c r="BM541" s="192">
        <v>0</v>
      </c>
      <c r="BN541" s="192">
        <v>0</v>
      </c>
      <c r="BO541" s="192">
        <v>0</v>
      </c>
      <c r="BP541" s="192">
        <v>0</v>
      </c>
      <c r="BQ541" s="192">
        <v>0</v>
      </c>
      <c r="BR541" s="192">
        <v>0</v>
      </c>
      <c r="BS541" s="192">
        <v>0</v>
      </c>
      <c r="BT541" s="192">
        <v>0</v>
      </c>
      <c r="BU541" s="192">
        <v>0</v>
      </c>
      <c r="BV541" s="192">
        <v>0</v>
      </c>
      <c r="BW541" s="192">
        <v>1655725</v>
      </c>
      <c r="BX541" s="192">
        <v>0</v>
      </c>
      <c r="BY541" s="192">
        <v>0</v>
      </c>
      <c r="BZ541" s="192">
        <v>0</v>
      </c>
      <c r="CA541" s="192">
        <v>0</v>
      </c>
      <c r="CB541" s="192">
        <v>0</v>
      </c>
      <c r="CC541" s="201">
        <f t="shared" si="75"/>
        <v>3160197.5</v>
      </c>
    </row>
    <row r="542" spans="1:81" s="278" customFormat="1">
      <c r="A542" s="320"/>
      <c r="B542" s="319"/>
      <c r="C542" s="321"/>
      <c r="D542" s="321"/>
      <c r="E542" s="321"/>
      <c r="F542" s="324" t="s">
        <v>1727</v>
      </c>
      <c r="G542" s="325" t="s">
        <v>1728</v>
      </c>
      <c r="H542" s="192">
        <v>0</v>
      </c>
      <c r="I542" s="192">
        <v>2383522.5</v>
      </c>
      <c r="J542" s="192">
        <v>0</v>
      </c>
      <c r="K542" s="192">
        <v>238592</v>
      </c>
      <c r="L542" s="192">
        <v>166882</v>
      </c>
      <c r="M542" s="192">
        <v>132467.17000000001</v>
      </c>
      <c r="N542" s="192">
        <v>6551027</v>
      </c>
      <c r="O542" s="192">
        <v>1678272.25</v>
      </c>
      <c r="P542" s="192">
        <v>1354420</v>
      </c>
      <c r="Q542" s="192">
        <v>0</v>
      </c>
      <c r="R542" s="192">
        <v>974933</v>
      </c>
      <c r="S542" s="192">
        <v>556064</v>
      </c>
      <c r="T542" s="192">
        <v>0</v>
      </c>
      <c r="U542" s="192">
        <v>0</v>
      </c>
      <c r="V542" s="192">
        <v>159139</v>
      </c>
      <c r="W542" s="192">
        <v>51493.25</v>
      </c>
      <c r="X542" s="192">
        <v>727583</v>
      </c>
      <c r="Y542" s="192">
        <v>1563248.7</v>
      </c>
      <c r="Z542" s="192">
        <v>1356513.58</v>
      </c>
      <c r="AA542" s="192">
        <v>2907978</v>
      </c>
      <c r="AB542" s="192">
        <v>383251.13</v>
      </c>
      <c r="AC542" s="192">
        <v>5415504.4400000004</v>
      </c>
      <c r="AD542" s="192">
        <v>2944331.5</v>
      </c>
      <c r="AE542" s="192">
        <v>2823423.25</v>
      </c>
      <c r="AF542" s="192">
        <v>1232675.6299999999</v>
      </c>
      <c r="AG542" s="192">
        <v>1230332</v>
      </c>
      <c r="AH542" s="192">
        <v>2060524.95</v>
      </c>
      <c r="AI542" s="192">
        <v>0</v>
      </c>
      <c r="AJ542" s="192">
        <v>1202464</v>
      </c>
      <c r="AK542" s="192">
        <v>382005</v>
      </c>
      <c r="AL542" s="192">
        <v>336507</v>
      </c>
      <c r="AM542" s="192">
        <v>433879</v>
      </c>
      <c r="AN542" s="192">
        <v>261071</v>
      </c>
      <c r="AO542" s="192">
        <v>536700</v>
      </c>
      <c r="AP542" s="192">
        <v>36152</v>
      </c>
      <c r="AQ542" s="192">
        <v>1124049</v>
      </c>
      <c r="AR542" s="192">
        <v>472110</v>
      </c>
      <c r="AS542" s="192">
        <v>454961.25</v>
      </c>
      <c r="AT542" s="192">
        <v>468266</v>
      </c>
      <c r="AU542" s="192">
        <v>2306633</v>
      </c>
      <c r="AV542" s="192">
        <v>189860</v>
      </c>
      <c r="AW542" s="192">
        <v>1681163</v>
      </c>
      <c r="AX542" s="192">
        <v>2317959</v>
      </c>
      <c r="AY542" s="192">
        <v>575303</v>
      </c>
      <c r="AZ542" s="192">
        <v>0</v>
      </c>
      <c r="BA542" s="192">
        <v>1471501</v>
      </c>
      <c r="BB542" s="192">
        <v>860556</v>
      </c>
      <c r="BC542" s="192">
        <v>2271173.5</v>
      </c>
      <c r="BD542" s="192">
        <v>12268185.4</v>
      </c>
      <c r="BE542" s="192">
        <v>6507981</v>
      </c>
      <c r="BF542" s="192">
        <v>179556</v>
      </c>
      <c r="BG542" s="192">
        <v>1047936.45</v>
      </c>
      <c r="BH542" s="192">
        <v>1815010.5</v>
      </c>
      <c r="BI542" s="192">
        <v>1657428.9</v>
      </c>
      <c r="BJ542" s="192">
        <v>418121.5</v>
      </c>
      <c r="BK542" s="192">
        <v>746017</v>
      </c>
      <c r="BL542" s="192">
        <v>368922</v>
      </c>
      <c r="BM542" s="192">
        <v>1313739.1599999999</v>
      </c>
      <c r="BN542" s="192">
        <v>2499556.94</v>
      </c>
      <c r="BO542" s="192">
        <v>4096607.5</v>
      </c>
      <c r="BP542" s="192">
        <v>1350510</v>
      </c>
      <c r="BQ542" s="192">
        <v>267417</v>
      </c>
      <c r="BR542" s="192">
        <v>247072</v>
      </c>
      <c r="BS542" s="192">
        <v>931034.5</v>
      </c>
      <c r="BT542" s="192">
        <v>13626601.73</v>
      </c>
      <c r="BU542" s="192">
        <v>239138.06</v>
      </c>
      <c r="BV542" s="192">
        <v>1020031.3</v>
      </c>
      <c r="BW542" s="192">
        <v>3141146.74</v>
      </c>
      <c r="BX542" s="192">
        <v>888668.43</v>
      </c>
      <c r="BY542" s="192">
        <v>3717588.76</v>
      </c>
      <c r="BZ542" s="192">
        <v>211618.27</v>
      </c>
      <c r="CA542" s="192">
        <v>1851181.5</v>
      </c>
      <c r="CB542" s="192">
        <v>776021.47</v>
      </c>
      <c r="CC542" s="201">
        <f t="shared" si="75"/>
        <v>115461583.21000001</v>
      </c>
    </row>
    <row r="543" spans="1:81" s="278" customFormat="1">
      <c r="A543" s="320"/>
      <c r="B543" s="319"/>
      <c r="C543" s="321"/>
      <c r="D543" s="321"/>
      <c r="E543" s="321"/>
      <c r="F543" s="324" t="s">
        <v>1729</v>
      </c>
      <c r="G543" s="325" t="s">
        <v>1730</v>
      </c>
      <c r="H543" s="192">
        <v>0</v>
      </c>
      <c r="I543" s="192">
        <v>35646880.450000003</v>
      </c>
      <c r="J543" s="192">
        <v>0</v>
      </c>
      <c r="K543" s="192">
        <v>275897</v>
      </c>
      <c r="L543" s="192">
        <v>74561</v>
      </c>
      <c r="M543" s="192">
        <v>44371.87</v>
      </c>
      <c r="N543" s="192">
        <v>0</v>
      </c>
      <c r="O543" s="192">
        <v>3039848.25</v>
      </c>
      <c r="P543" s="192">
        <v>538562</v>
      </c>
      <c r="Q543" s="192">
        <v>0</v>
      </c>
      <c r="R543" s="192">
        <v>495504</v>
      </c>
      <c r="S543" s="192">
        <v>586983</v>
      </c>
      <c r="T543" s="192">
        <v>0</v>
      </c>
      <c r="U543" s="192">
        <v>0</v>
      </c>
      <c r="V543" s="192">
        <v>52240</v>
      </c>
      <c r="W543" s="192">
        <v>0</v>
      </c>
      <c r="X543" s="192">
        <v>258140</v>
      </c>
      <c r="Y543" s="192">
        <v>459821.8</v>
      </c>
      <c r="Z543" s="192">
        <v>4028619.31</v>
      </c>
      <c r="AA543" s="192">
        <v>2738621.5</v>
      </c>
      <c r="AB543" s="192">
        <v>222670.34</v>
      </c>
      <c r="AC543" s="192">
        <v>22826724.91</v>
      </c>
      <c r="AD543" s="192">
        <v>1497245.5</v>
      </c>
      <c r="AE543" s="192">
        <v>1328382.5</v>
      </c>
      <c r="AF543" s="192">
        <v>578473</v>
      </c>
      <c r="AG543" s="192">
        <v>725036</v>
      </c>
      <c r="AH543" s="192">
        <v>37399</v>
      </c>
      <c r="AI543" s="192">
        <v>0</v>
      </c>
      <c r="AJ543" s="192">
        <v>191127</v>
      </c>
      <c r="AK543" s="192">
        <v>47811</v>
      </c>
      <c r="AL543" s="192">
        <v>0</v>
      </c>
      <c r="AM543" s="192">
        <v>34596</v>
      </c>
      <c r="AN543" s="192">
        <v>395696</v>
      </c>
      <c r="AO543" s="192">
        <v>106377</v>
      </c>
      <c r="AP543" s="192">
        <v>6763</v>
      </c>
      <c r="AQ543" s="192">
        <v>581334</v>
      </c>
      <c r="AR543" s="192">
        <v>316838</v>
      </c>
      <c r="AS543" s="192">
        <v>250382</v>
      </c>
      <c r="AT543" s="192">
        <v>56823</v>
      </c>
      <c r="AU543" s="192">
        <v>34985725.409999996</v>
      </c>
      <c r="AV543" s="192">
        <v>346549</v>
      </c>
      <c r="AW543" s="192">
        <v>0</v>
      </c>
      <c r="AX543" s="192">
        <v>1738176</v>
      </c>
      <c r="AY543" s="192">
        <v>320756</v>
      </c>
      <c r="AZ543" s="192">
        <v>0</v>
      </c>
      <c r="BA543" s="192">
        <v>1215878</v>
      </c>
      <c r="BB543" s="192">
        <v>3384720</v>
      </c>
      <c r="BC543" s="192">
        <v>1103086</v>
      </c>
      <c r="BD543" s="192">
        <v>361900.81</v>
      </c>
      <c r="BE543" s="192">
        <v>3970714</v>
      </c>
      <c r="BF543" s="192">
        <v>241927</v>
      </c>
      <c r="BG543" s="192">
        <v>241274.5</v>
      </c>
      <c r="BH543" s="192">
        <v>2668087</v>
      </c>
      <c r="BI543" s="192">
        <v>4479583.3499999996</v>
      </c>
      <c r="BJ543" s="192">
        <v>63763</v>
      </c>
      <c r="BK543" s="192">
        <v>242755</v>
      </c>
      <c r="BL543" s="192">
        <v>28805</v>
      </c>
      <c r="BM543" s="192">
        <v>1649881.01</v>
      </c>
      <c r="BN543" s="192">
        <v>5459763</v>
      </c>
      <c r="BO543" s="192">
        <v>863955</v>
      </c>
      <c r="BP543" s="192">
        <v>192668</v>
      </c>
      <c r="BQ543" s="192">
        <v>9009</v>
      </c>
      <c r="BR543" s="192">
        <v>61044</v>
      </c>
      <c r="BS543" s="192">
        <v>90893</v>
      </c>
      <c r="BT543" s="192">
        <v>25733089.199999999</v>
      </c>
      <c r="BU543" s="192">
        <v>436932.06</v>
      </c>
      <c r="BV543" s="192">
        <v>975657.79</v>
      </c>
      <c r="BW543" s="192">
        <v>904811.63</v>
      </c>
      <c r="BX543" s="192">
        <v>408690.5</v>
      </c>
      <c r="BY543" s="192">
        <v>4546060.47</v>
      </c>
      <c r="BZ543" s="192">
        <v>92479.78</v>
      </c>
      <c r="CA543" s="192">
        <v>528324</v>
      </c>
      <c r="CB543" s="192">
        <v>285414.38</v>
      </c>
      <c r="CC543" s="201">
        <f t="shared" si="75"/>
        <v>175076101.31999996</v>
      </c>
    </row>
    <row r="544" spans="1:81" s="278" customFormat="1">
      <c r="A544" s="320"/>
      <c r="B544" s="319"/>
      <c r="C544" s="321"/>
      <c r="D544" s="321"/>
      <c r="E544" s="321"/>
      <c r="F544" s="324" t="s">
        <v>1731</v>
      </c>
      <c r="G544" s="325" t="s">
        <v>1732</v>
      </c>
      <c r="H544" s="192">
        <v>7607497.6799999997</v>
      </c>
      <c r="I544" s="192">
        <v>54707</v>
      </c>
      <c r="J544" s="192">
        <v>253089</v>
      </c>
      <c r="K544" s="192">
        <v>2029</v>
      </c>
      <c r="L544" s="192">
        <v>30090</v>
      </c>
      <c r="M544" s="192">
        <v>0</v>
      </c>
      <c r="N544" s="192">
        <v>401692.25</v>
      </c>
      <c r="O544" s="192">
        <v>9582</v>
      </c>
      <c r="P544" s="192">
        <v>23825</v>
      </c>
      <c r="Q544" s="192">
        <v>318939.15999999997</v>
      </c>
      <c r="R544" s="192">
        <v>39706</v>
      </c>
      <c r="S544" s="192">
        <v>80404</v>
      </c>
      <c r="T544" s="192">
        <v>637911</v>
      </c>
      <c r="U544" s="192">
        <v>145171.25</v>
      </c>
      <c r="V544" s="192">
        <v>21173</v>
      </c>
      <c r="W544" s="192">
        <v>0</v>
      </c>
      <c r="X544" s="192">
        <v>44618.5</v>
      </c>
      <c r="Y544" s="192">
        <v>0</v>
      </c>
      <c r="Z544" s="192">
        <v>349133.1</v>
      </c>
      <c r="AA544" s="192">
        <v>217153</v>
      </c>
      <c r="AB544" s="192">
        <v>106389.55</v>
      </c>
      <c r="AC544" s="192">
        <v>793806.7</v>
      </c>
      <c r="AD544" s="192">
        <v>0</v>
      </c>
      <c r="AE544" s="192">
        <v>74266</v>
      </c>
      <c r="AF544" s="192">
        <v>668803.63</v>
      </c>
      <c r="AG544" s="192">
        <v>0</v>
      </c>
      <c r="AH544" s="192">
        <v>119148</v>
      </c>
      <c r="AI544" s="192">
        <v>285228.5</v>
      </c>
      <c r="AJ544" s="192">
        <v>123620</v>
      </c>
      <c r="AK544" s="192">
        <v>46915</v>
      </c>
      <c r="AL544" s="192">
        <v>0</v>
      </c>
      <c r="AM544" s="192">
        <v>0</v>
      </c>
      <c r="AN544" s="192">
        <v>57362</v>
      </c>
      <c r="AO544" s="192">
        <v>200</v>
      </c>
      <c r="AP544" s="192">
        <v>0</v>
      </c>
      <c r="AQ544" s="192">
        <v>0</v>
      </c>
      <c r="AR544" s="192">
        <v>0</v>
      </c>
      <c r="AS544" s="192">
        <v>38828</v>
      </c>
      <c r="AT544" s="192">
        <v>82410</v>
      </c>
      <c r="AU544" s="192">
        <v>26790.75</v>
      </c>
      <c r="AV544" s="192">
        <v>0</v>
      </c>
      <c r="AW544" s="192">
        <v>6471</v>
      </c>
      <c r="AX544" s="192">
        <v>0</v>
      </c>
      <c r="AY544" s="192">
        <v>49668</v>
      </c>
      <c r="AZ544" s="192">
        <v>3986</v>
      </c>
      <c r="BA544" s="192">
        <v>30780</v>
      </c>
      <c r="BB544" s="192">
        <v>210806</v>
      </c>
      <c r="BC544" s="192">
        <v>59630</v>
      </c>
      <c r="BD544" s="192">
        <v>849162.5</v>
      </c>
      <c r="BE544" s="192">
        <v>0</v>
      </c>
      <c r="BF544" s="192">
        <v>0</v>
      </c>
      <c r="BG544" s="192">
        <v>1818612.6</v>
      </c>
      <c r="BH544" s="192">
        <v>218180</v>
      </c>
      <c r="BI544" s="192">
        <v>44253.25</v>
      </c>
      <c r="BJ544" s="192">
        <v>51380</v>
      </c>
      <c r="BK544" s="192">
        <v>226210.5</v>
      </c>
      <c r="BL544" s="192">
        <v>48267</v>
      </c>
      <c r="BM544" s="192">
        <v>4985</v>
      </c>
      <c r="BN544" s="192">
        <v>300</v>
      </c>
      <c r="BO544" s="192">
        <v>341550</v>
      </c>
      <c r="BP544" s="192">
        <v>0</v>
      </c>
      <c r="BQ544" s="192">
        <v>0</v>
      </c>
      <c r="BR544" s="192">
        <v>0</v>
      </c>
      <c r="BS544" s="192">
        <v>0</v>
      </c>
      <c r="BT544" s="192">
        <v>170797</v>
      </c>
      <c r="BU544" s="192">
        <v>10671</v>
      </c>
      <c r="BV544" s="192">
        <v>0</v>
      </c>
      <c r="BW544" s="192">
        <v>1947</v>
      </c>
      <c r="BX544" s="192">
        <v>0</v>
      </c>
      <c r="BY544" s="192">
        <v>184163</v>
      </c>
      <c r="BZ544" s="192">
        <v>2256</v>
      </c>
      <c r="CA544" s="192">
        <v>85887.5</v>
      </c>
      <c r="CB544" s="192">
        <v>0</v>
      </c>
      <c r="CC544" s="201">
        <f t="shared" si="75"/>
        <v>17080452.420000002</v>
      </c>
    </row>
    <row r="545" spans="1:81" s="278" customFormat="1">
      <c r="A545" s="320"/>
      <c r="B545" s="319"/>
      <c r="C545" s="321"/>
      <c r="D545" s="321"/>
      <c r="E545" s="321"/>
      <c r="F545" s="324" t="s">
        <v>1733</v>
      </c>
      <c r="G545" s="325" t="s">
        <v>1734</v>
      </c>
      <c r="H545" s="192">
        <v>8934729.5399999991</v>
      </c>
      <c r="I545" s="192">
        <v>992341.76</v>
      </c>
      <c r="J545" s="192">
        <v>2050332</v>
      </c>
      <c r="K545" s="192">
        <v>75627</v>
      </c>
      <c r="L545" s="192">
        <v>124795</v>
      </c>
      <c r="M545" s="192">
        <v>0</v>
      </c>
      <c r="N545" s="192">
        <v>8286812.0700000003</v>
      </c>
      <c r="O545" s="192">
        <v>47046</v>
      </c>
      <c r="P545" s="192">
        <v>8282</v>
      </c>
      <c r="Q545" s="192">
        <v>519835</v>
      </c>
      <c r="R545" s="192">
        <v>57730.8</v>
      </c>
      <c r="S545" s="192">
        <v>24811.65</v>
      </c>
      <c r="T545" s="192">
        <v>720853.12</v>
      </c>
      <c r="U545" s="192">
        <v>250518.25</v>
      </c>
      <c r="V545" s="192">
        <v>0</v>
      </c>
      <c r="W545" s="192">
        <v>0</v>
      </c>
      <c r="X545" s="192">
        <v>13508</v>
      </c>
      <c r="Y545" s="192">
        <v>4277</v>
      </c>
      <c r="Z545" s="192">
        <v>2708980.77</v>
      </c>
      <c r="AA545" s="192">
        <v>1024780</v>
      </c>
      <c r="AB545" s="192">
        <v>6239.75</v>
      </c>
      <c r="AC545" s="192">
        <v>3012739</v>
      </c>
      <c r="AD545" s="192">
        <v>0</v>
      </c>
      <c r="AE545" s="192">
        <v>4089</v>
      </c>
      <c r="AF545" s="192">
        <v>136884.5</v>
      </c>
      <c r="AG545" s="192">
        <v>34769</v>
      </c>
      <c r="AH545" s="192">
        <v>0</v>
      </c>
      <c r="AI545" s="192">
        <v>11853924.91</v>
      </c>
      <c r="AJ545" s="192">
        <v>7080</v>
      </c>
      <c r="AK545" s="192">
        <v>0</v>
      </c>
      <c r="AL545" s="192">
        <v>0</v>
      </c>
      <c r="AM545" s="192">
        <v>8109</v>
      </c>
      <c r="AN545" s="192">
        <v>0</v>
      </c>
      <c r="AO545" s="192">
        <v>0</v>
      </c>
      <c r="AP545" s="192">
        <v>0</v>
      </c>
      <c r="AQ545" s="192">
        <v>0</v>
      </c>
      <c r="AR545" s="192">
        <v>0</v>
      </c>
      <c r="AS545" s="192">
        <v>0</v>
      </c>
      <c r="AT545" s="192">
        <v>3755</v>
      </c>
      <c r="AU545" s="192">
        <v>1888505.01</v>
      </c>
      <c r="AV545" s="192">
        <v>0</v>
      </c>
      <c r="AW545" s="192">
        <v>0</v>
      </c>
      <c r="AX545" s="192">
        <v>0</v>
      </c>
      <c r="AY545" s="192">
        <v>5665</v>
      </c>
      <c r="AZ545" s="192">
        <v>0</v>
      </c>
      <c r="BA545" s="192">
        <v>52148</v>
      </c>
      <c r="BB545" s="192">
        <v>2559829.5</v>
      </c>
      <c r="BC545" s="192">
        <v>0</v>
      </c>
      <c r="BD545" s="192">
        <v>449478</v>
      </c>
      <c r="BE545" s="192">
        <v>316823</v>
      </c>
      <c r="BF545" s="192">
        <v>47438</v>
      </c>
      <c r="BG545" s="192">
        <v>1456156.55</v>
      </c>
      <c r="BH545" s="192">
        <v>748634.78</v>
      </c>
      <c r="BI545" s="192">
        <v>52313.25</v>
      </c>
      <c r="BJ545" s="192">
        <v>24122</v>
      </c>
      <c r="BK545" s="192">
        <v>108502</v>
      </c>
      <c r="BL545" s="192">
        <v>3402</v>
      </c>
      <c r="BM545" s="192">
        <v>3037545.97</v>
      </c>
      <c r="BN545" s="192">
        <v>1040219.13</v>
      </c>
      <c r="BO545" s="192">
        <v>167686</v>
      </c>
      <c r="BP545" s="192">
        <v>22877</v>
      </c>
      <c r="BQ545" s="192">
        <v>9097</v>
      </c>
      <c r="BR545" s="192">
        <v>5653</v>
      </c>
      <c r="BS545" s="192">
        <v>3874</v>
      </c>
      <c r="BT545" s="192">
        <v>1084117.5</v>
      </c>
      <c r="BU545" s="192">
        <v>2811</v>
      </c>
      <c r="BV545" s="192">
        <v>0</v>
      </c>
      <c r="BW545" s="192">
        <v>41243.75</v>
      </c>
      <c r="BX545" s="192">
        <v>14106</v>
      </c>
      <c r="BY545" s="192">
        <v>556388.68999999994</v>
      </c>
      <c r="BZ545" s="192">
        <v>18589</v>
      </c>
      <c r="CA545" s="192">
        <v>20600</v>
      </c>
      <c r="CB545" s="192">
        <v>0</v>
      </c>
      <c r="CC545" s="201">
        <f t="shared" si="75"/>
        <v>54650675.249999993</v>
      </c>
    </row>
    <row r="546" spans="1:81" s="278" customFormat="1">
      <c r="A546" s="320"/>
      <c r="B546" s="319"/>
      <c r="C546" s="321"/>
      <c r="D546" s="321"/>
      <c r="E546" s="321"/>
      <c r="F546" s="324" t="s">
        <v>1735</v>
      </c>
      <c r="G546" s="325" t="s">
        <v>1736</v>
      </c>
      <c r="H546" s="192">
        <v>0</v>
      </c>
      <c r="I546" s="192">
        <v>0</v>
      </c>
      <c r="J546" s="192">
        <v>0</v>
      </c>
      <c r="K546" s="192">
        <v>172</v>
      </c>
      <c r="L546" s="192">
        <v>687</v>
      </c>
      <c r="M546" s="192">
        <v>0</v>
      </c>
      <c r="N546" s="192">
        <v>0</v>
      </c>
      <c r="O546" s="192">
        <v>0</v>
      </c>
      <c r="P546" s="192">
        <v>0</v>
      </c>
      <c r="Q546" s="192">
        <v>0</v>
      </c>
      <c r="R546" s="192">
        <v>0</v>
      </c>
      <c r="S546" s="192">
        <v>0</v>
      </c>
      <c r="T546" s="192">
        <v>8691</v>
      </c>
      <c r="U546" s="192">
        <v>0</v>
      </c>
      <c r="V546" s="192">
        <v>0</v>
      </c>
      <c r="W546" s="192">
        <v>0</v>
      </c>
      <c r="X546" s="192">
        <v>0</v>
      </c>
      <c r="Y546" s="192">
        <v>0</v>
      </c>
      <c r="Z546" s="192">
        <v>0</v>
      </c>
      <c r="AA546" s="192">
        <v>171</v>
      </c>
      <c r="AB546" s="192">
        <v>0</v>
      </c>
      <c r="AC546" s="192">
        <v>0</v>
      </c>
      <c r="AD546" s="192">
        <v>0</v>
      </c>
      <c r="AE546" s="192">
        <v>9898</v>
      </c>
      <c r="AF546" s="192">
        <v>0</v>
      </c>
      <c r="AG546" s="192">
        <v>4612</v>
      </c>
      <c r="AH546" s="192">
        <v>0</v>
      </c>
      <c r="AI546" s="192">
        <v>0</v>
      </c>
      <c r="AJ546" s="192">
        <v>0</v>
      </c>
      <c r="AK546" s="192">
        <v>0</v>
      </c>
      <c r="AL546" s="192">
        <v>0</v>
      </c>
      <c r="AM546" s="192">
        <v>0</v>
      </c>
      <c r="AN546" s="192">
        <v>0</v>
      </c>
      <c r="AO546" s="192">
        <v>0</v>
      </c>
      <c r="AP546" s="192">
        <v>0</v>
      </c>
      <c r="AQ546" s="192">
        <v>0</v>
      </c>
      <c r="AR546" s="192">
        <v>0</v>
      </c>
      <c r="AS546" s="192">
        <v>0</v>
      </c>
      <c r="AT546" s="192">
        <v>0</v>
      </c>
      <c r="AU546" s="192">
        <v>0</v>
      </c>
      <c r="AV546" s="192">
        <v>0</v>
      </c>
      <c r="AW546" s="192">
        <v>0</v>
      </c>
      <c r="AX546" s="192">
        <v>0</v>
      </c>
      <c r="AY546" s="192">
        <v>0</v>
      </c>
      <c r="AZ546" s="192">
        <v>0</v>
      </c>
      <c r="BA546" s="192">
        <v>0</v>
      </c>
      <c r="BB546" s="192">
        <v>60199</v>
      </c>
      <c r="BC546" s="192">
        <v>0</v>
      </c>
      <c r="BD546" s="192">
        <v>0</v>
      </c>
      <c r="BE546" s="192">
        <v>0</v>
      </c>
      <c r="BF546" s="192">
        <v>0</v>
      </c>
      <c r="BG546" s="192">
        <v>0</v>
      </c>
      <c r="BH546" s="192">
        <v>0</v>
      </c>
      <c r="BI546" s="192">
        <v>0</v>
      </c>
      <c r="BJ546" s="192">
        <v>0</v>
      </c>
      <c r="BK546" s="192">
        <v>0</v>
      </c>
      <c r="BL546" s="192">
        <v>0</v>
      </c>
      <c r="BM546" s="192">
        <v>38040</v>
      </c>
      <c r="BN546" s="192">
        <v>0</v>
      </c>
      <c r="BO546" s="192">
        <v>0</v>
      </c>
      <c r="BP546" s="192">
        <v>0</v>
      </c>
      <c r="BQ546" s="192">
        <v>0</v>
      </c>
      <c r="BR546" s="192">
        <v>0</v>
      </c>
      <c r="BS546" s="192">
        <v>0</v>
      </c>
      <c r="BT546" s="192">
        <v>0</v>
      </c>
      <c r="BU546" s="192">
        <v>0</v>
      </c>
      <c r="BV546" s="192">
        <v>0</v>
      </c>
      <c r="BW546" s="192">
        <v>0</v>
      </c>
      <c r="BX546" s="192">
        <v>0</v>
      </c>
      <c r="BY546" s="192">
        <v>0</v>
      </c>
      <c r="BZ546" s="192">
        <v>0</v>
      </c>
      <c r="CA546" s="192">
        <v>0</v>
      </c>
      <c r="CB546" s="192">
        <v>3191</v>
      </c>
      <c r="CC546" s="201">
        <f t="shared" si="75"/>
        <v>125661</v>
      </c>
    </row>
    <row r="547" spans="1:81" s="278" customFormat="1">
      <c r="A547" s="320"/>
      <c r="B547" s="319"/>
      <c r="C547" s="321"/>
      <c r="D547" s="321"/>
      <c r="E547" s="321"/>
      <c r="F547" s="324" t="s">
        <v>1737</v>
      </c>
      <c r="G547" s="325" t="s">
        <v>1738</v>
      </c>
      <c r="H547" s="192">
        <v>0</v>
      </c>
      <c r="I547" s="192">
        <v>0</v>
      </c>
      <c r="J547" s="192">
        <v>0</v>
      </c>
      <c r="K547" s="192">
        <v>0</v>
      </c>
      <c r="L547" s="192">
        <v>0</v>
      </c>
      <c r="M547" s="192">
        <v>0</v>
      </c>
      <c r="N547" s="192">
        <v>0</v>
      </c>
      <c r="O547" s="192">
        <v>0</v>
      </c>
      <c r="P547" s="192">
        <v>0</v>
      </c>
      <c r="Q547" s="192">
        <v>0</v>
      </c>
      <c r="R547" s="192">
        <v>0</v>
      </c>
      <c r="S547" s="192">
        <v>0</v>
      </c>
      <c r="T547" s="192">
        <v>0</v>
      </c>
      <c r="U547" s="192">
        <v>0</v>
      </c>
      <c r="V547" s="192">
        <v>0</v>
      </c>
      <c r="W547" s="192">
        <v>0</v>
      </c>
      <c r="X547" s="192">
        <v>0</v>
      </c>
      <c r="Y547" s="192">
        <v>0</v>
      </c>
      <c r="Z547" s="192">
        <v>0</v>
      </c>
      <c r="AA547" s="192">
        <v>0</v>
      </c>
      <c r="AB547" s="192">
        <v>0</v>
      </c>
      <c r="AC547" s="192">
        <v>0</v>
      </c>
      <c r="AD547" s="192">
        <v>0</v>
      </c>
      <c r="AE547" s="192">
        <v>0</v>
      </c>
      <c r="AF547" s="192">
        <v>0</v>
      </c>
      <c r="AG547" s="192">
        <v>0</v>
      </c>
      <c r="AH547" s="192">
        <v>0</v>
      </c>
      <c r="AI547" s="192">
        <v>0</v>
      </c>
      <c r="AJ547" s="192">
        <v>0</v>
      </c>
      <c r="AK547" s="192">
        <v>0</v>
      </c>
      <c r="AL547" s="192">
        <v>0</v>
      </c>
      <c r="AM547" s="192">
        <v>0</v>
      </c>
      <c r="AN547" s="192">
        <v>0</v>
      </c>
      <c r="AO547" s="192">
        <v>0</v>
      </c>
      <c r="AP547" s="192">
        <v>0</v>
      </c>
      <c r="AQ547" s="192">
        <v>0</v>
      </c>
      <c r="AR547" s="192">
        <v>0</v>
      </c>
      <c r="AS547" s="192">
        <v>0</v>
      </c>
      <c r="AT547" s="192">
        <v>0</v>
      </c>
      <c r="AU547" s="192">
        <v>0</v>
      </c>
      <c r="AV547" s="192">
        <v>0</v>
      </c>
      <c r="AW547" s="192">
        <v>0</v>
      </c>
      <c r="AX547" s="192">
        <v>0</v>
      </c>
      <c r="AY547" s="192">
        <v>0</v>
      </c>
      <c r="AZ547" s="192">
        <v>0</v>
      </c>
      <c r="BA547" s="192">
        <v>0</v>
      </c>
      <c r="BB547" s="192">
        <v>0</v>
      </c>
      <c r="BC547" s="192">
        <v>0</v>
      </c>
      <c r="BD547" s="192">
        <v>0</v>
      </c>
      <c r="BE547" s="192">
        <v>0</v>
      </c>
      <c r="BF547" s="192">
        <v>0</v>
      </c>
      <c r="BG547" s="192">
        <v>0</v>
      </c>
      <c r="BH547" s="192">
        <v>0</v>
      </c>
      <c r="BI547" s="192">
        <v>0</v>
      </c>
      <c r="BJ547" s="192">
        <v>0</v>
      </c>
      <c r="BK547" s="192">
        <v>0</v>
      </c>
      <c r="BL547" s="192">
        <v>0</v>
      </c>
      <c r="BM547" s="192">
        <v>64856.25</v>
      </c>
      <c r="BN547" s="192">
        <v>0</v>
      </c>
      <c r="BO547" s="192">
        <v>0</v>
      </c>
      <c r="BP547" s="192">
        <v>0</v>
      </c>
      <c r="BQ547" s="192">
        <v>0</v>
      </c>
      <c r="BR547" s="192">
        <v>0</v>
      </c>
      <c r="BS547" s="192">
        <v>0</v>
      </c>
      <c r="BT547" s="192">
        <v>0</v>
      </c>
      <c r="BU547" s="192">
        <v>0</v>
      </c>
      <c r="BV547" s="192">
        <v>0</v>
      </c>
      <c r="BW547" s="192">
        <v>0</v>
      </c>
      <c r="BX547" s="192">
        <v>0</v>
      </c>
      <c r="BY547" s="192">
        <v>0</v>
      </c>
      <c r="BZ547" s="192">
        <v>0</v>
      </c>
      <c r="CA547" s="192">
        <v>0</v>
      </c>
      <c r="CB547" s="192">
        <v>0</v>
      </c>
      <c r="CC547" s="201">
        <f t="shared" si="75"/>
        <v>64856.25</v>
      </c>
    </row>
    <row r="548" spans="1:81" s="278" customFormat="1">
      <c r="A548" s="320"/>
      <c r="B548" s="319"/>
      <c r="C548" s="321"/>
      <c r="D548" s="321"/>
      <c r="E548" s="321"/>
      <c r="F548" s="324" t="s">
        <v>1739</v>
      </c>
      <c r="G548" s="325" t="s">
        <v>1519</v>
      </c>
      <c r="H548" s="192">
        <v>3835681.5</v>
      </c>
      <c r="I548" s="192">
        <v>1088</v>
      </c>
      <c r="J548" s="192">
        <v>2362449</v>
      </c>
      <c r="K548" s="192">
        <v>5957</v>
      </c>
      <c r="L548" s="192">
        <v>5268</v>
      </c>
      <c r="M548" s="192">
        <v>1330.21</v>
      </c>
      <c r="N548" s="192">
        <v>10490752.32</v>
      </c>
      <c r="O548" s="192">
        <v>560</v>
      </c>
      <c r="P548" s="192">
        <v>0</v>
      </c>
      <c r="Q548" s="192">
        <v>8235070.5999999996</v>
      </c>
      <c r="R548" s="192">
        <v>0</v>
      </c>
      <c r="S548" s="192">
        <v>33344.5</v>
      </c>
      <c r="T548" s="192">
        <v>12295</v>
      </c>
      <c r="U548" s="192">
        <v>1432016</v>
      </c>
      <c r="V548" s="192">
        <v>0</v>
      </c>
      <c r="W548" s="192">
        <v>9040.2999999999993</v>
      </c>
      <c r="X548" s="192">
        <v>0</v>
      </c>
      <c r="Y548" s="192">
        <v>995.5</v>
      </c>
      <c r="Z548" s="192">
        <v>0</v>
      </c>
      <c r="AA548" s="192">
        <v>0</v>
      </c>
      <c r="AB548" s="192">
        <v>0</v>
      </c>
      <c r="AC548" s="192">
        <v>0</v>
      </c>
      <c r="AD548" s="192">
        <v>164023.5</v>
      </c>
      <c r="AE548" s="192">
        <v>0</v>
      </c>
      <c r="AF548" s="192">
        <v>0</v>
      </c>
      <c r="AG548" s="192">
        <v>0</v>
      </c>
      <c r="AH548" s="192">
        <v>0</v>
      </c>
      <c r="AI548" s="192">
        <v>0</v>
      </c>
      <c r="AJ548" s="192">
        <v>0</v>
      </c>
      <c r="AK548" s="192">
        <v>0</v>
      </c>
      <c r="AL548" s="192">
        <v>0</v>
      </c>
      <c r="AM548" s="192">
        <v>0</v>
      </c>
      <c r="AN548" s="192">
        <v>0</v>
      </c>
      <c r="AO548" s="192">
        <v>0</v>
      </c>
      <c r="AP548" s="192">
        <v>0</v>
      </c>
      <c r="AQ548" s="192">
        <v>0</v>
      </c>
      <c r="AR548" s="192">
        <v>0</v>
      </c>
      <c r="AS548" s="192">
        <v>0</v>
      </c>
      <c r="AT548" s="192">
        <v>0</v>
      </c>
      <c r="AU548" s="192">
        <v>0</v>
      </c>
      <c r="AV548" s="192">
        <v>0</v>
      </c>
      <c r="AW548" s="192">
        <v>0</v>
      </c>
      <c r="AX548" s="192">
        <v>0</v>
      </c>
      <c r="AY548" s="192">
        <v>0</v>
      </c>
      <c r="AZ548" s="192">
        <v>0</v>
      </c>
      <c r="BA548" s="192">
        <v>0</v>
      </c>
      <c r="BB548" s="192">
        <v>0</v>
      </c>
      <c r="BC548" s="192">
        <v>0</v>
      </c>
      <c r="BD548" s="192">
        <v>0</v>
      </c>
      <c r="BE548" s="192">
        <v>0</v>
      </c>
      <c r="BF548" s="192">
        <v>0</v>
      </c>
      <c r="BG548" s="192">
        <v>0</v>
      </c>
      <c r="BH548" s="192">
        <v>0</v>
      </c>
      <c r="BI548" s="192">
        <v>0</v>
      </c>
      <c r="BJ548" s="192">
        <v>0</v>
      </c>
      <c r="BK548" s="192">
        <v>0</v>
      </c>
      <c r="BL548" s="192">
        <v>0</v>
      </c>
      <c r="BM548" s="192">
        <v>1648497.9</v>
      </c>
      <c r="BN548" s="192">
        <v>0</v>
      </c>
      <c r="BO548" s="192">
        <v>0</v>
      </c>
      <c r="BP548" s="192">
        <v>0</v>
      </c>
      <c r="BQ548" s="192">
        <v>8955</v>
      </c>
      <c r="BR548" s="192">
        <v>0</v>
      </c>
      <c r="BS548" s="192">
        <v>5185</v>
      </c>
      <c r="BT548" s="192">
        <v>3194</v>
      </c>
      <c r="BU548" s="192">
        <v>13826</v>
      </c>
      <c r="BV548" s="192">
        <v>16421</v>
      </c>
      <c r="BW548" s="192">
        <v>0</v>
      </c>
      <c r="BX548" s="192">
        <v>2603</v>
      </c>
      <c r="BY548" s="192">
        <v>33420</v>
      </c>
      <c r="BZ548" s="192">
        <v>3047</v>
      </c>
      <c r="CA548" s="192">
        <v>0</v>
      </c>
      <c r="CB548" s="192">
        <v>0</v>
      </c>
      <c r="CC548" s="201">
        <f t="shared" si="75"/>
        <v>28325020.330000002</v>
      </c>
    </row>
    <row r="549" spans="1:81" s="278" customFormat="1">
      <c r="A549" s="320"/>
      <c r="B549" s="319"/>
      <c r="C549" s="321"/>
      <c r="D549" s="321"/>
      <c r="E549" s="321"/>
      <c r="F549" s="324" t="s">
        <v>1740</v>
      </c>
      <c r="G549" s="325" t="s">
        <v>1741</v>
      </c>
      <c r="H549" s="192">
        <v>548498</v>
      </c>
      <c r="I549" s="192">
        <v>0</v>
      </c>
      <c r="J549" s="192">
        <v>0</v>
      </c>
      <c r="K549" s="192">
        <v>0</v>
      </c>
      <c r="L549" s="192">
        <v>7785</v>
      </c>
      <c r="M549" s="192">
        <v>0</v>
      </c>
      <c r="N549" s="192">
        <v>22391248.149999999</v>
      </c>
      <c r="O549" s="192">
        <v>0</v>
      </c>
      <c r="P549" s="192">
        <v>0</v>
      </c>
      <c r="Q549" s="192">
        <v>4564535.95</v>
      </c>
      <c r="R549" s="192">
        <v>631364.30000000005</v>
      </c>
      <c r="S549" s="192">
        <v>0</v>
      </c>
      <c r="T549" s="192">
        <v>0</v>
      </c>
      <c r="U549" s="192">
        <v>43767.4</v>
      </c>
      <c r="V549" s="192">
        <v>236168.2</v>
      </c>
      <c r="W549" s="192">
        <v>0</v>
      </c>
      <c r="X549" s="192">
        <v>0</v>
      </c>
      <c r="Y549" s="192">
        <v>0</v>
      </c>
      <c r="Z549" s="192">
        <v>127101</v>
      </c>
      <c r="AA549" s="192">
        <v>0</v>
      </c>
      <c r="AB549" s="192">
        <v>0</v>
      </c>
      <c r="AC549" s="192">
        <v>57235</v>
      </c>
      <c r="AD549" s="192">
        <v>0</v>
      </c>
      <c r="AE549" s="192">
        <v>0</v>
      </c>
      <c r="AF549" s="192">
        <v>0</v>
      </c>
      <c r="AG549" s="192">
        <v>0</v>
      </c>
      <c r="AH549" s="192">
        <v>0</v>
      </c>
      <c r="AI549" s="192">
        <v>0</v>
      </c>
      <c r="AJ549" s="192">
        <v>0</v>
      </c>
      <c r="AK549" s="192">
        <v>0</v>
      </c>
      <c r="AL549" s="192">
        <v>0</v>
      </c>
      <c r="AM549" s="192">
        <v>0</v>
      </c>
      <c r="AN549" s="192">
        <v>0</v>
      </c>
      <c r="AO549" s="192">
        <v>0</v>
      </c>
      <c r="AP549" s="192">
        <v>0</v>
      </c>
      <c r="AQ549" s="192">
        <v>0</v>
      </c>
      <c r="AR549" s="192">
        <v>0</v>
      </c>
      <c r="AS549" s="192">
        <v>0</v>
      </c>
      <c r="AT549" s="192">
        <v>0</v>
      </c>
      <c r="AU549" s="192">
        <v>3802.5</v>
      </c>
      <c r="AV549" s="192">
        <v>0</v>
      </c>
      <c r="AW549" s="192">
        <v>0</v>
      </c>
      <c r="AX549" s="192">
        <v>0</v>
      </c>
      <c r="AY549" s="192">
        <v>0</v>
      </c>
      <c r="AZ549" s="192">
        <v>0</v>
      </c>
      <c r="BA549" s="192">
        <v>0</v>
      </c>
      <c r="BB549" s="192">
        <v>0</v>
      </c>
      <c r="BC549" s="192">
        <v>0</v>
      </c>
      <c r="BD549" s="192">
        <v>0</v>
      </c>
      <c r="BE549" s="192">
        <v>0</v>
      </c>
      <c r="BF549" s="192">
        <v>0</v>
      </c>
      <c r="BG549" s="192">
        <v>0</v>
      </c>
      <c r="BH549" s="192">
        <v>0</v>
      </c>
      <c r="BI549" s="192">
        <v>0</v>
      </c>
      <c r="BJ549" s="192">
        <v>7904</v>
      </c>
      <c r="BK549" s="192">
        <v>0</v>
      </c>
      <c r="BL549" s="192">
        <v>0</v>
      </c>
      <c r="BM549" s="192">
        <v>42943.75</v>
      </c>
      <c r="BN549" s="192">
        <v>0</v>
      </c>
      <c r="BO549" s="192">
        <v>0</v>
      </c>
      <c r="BP549" s="192">
        <v>0</v>
      </c>
      <c r="BQ549" s="192">
        <v>0</v>
      </c>
      <c r="BR549" s="192">
        <v>0</v>
      </c>
      <c r="BS549" s="192">
        <v>0</v>
      </c>
      <c r="BT549" s="192">
        <v>15891</v>
      </c>
      <c r="BU549" s="192">
        <v>0</v>
      </c>
      <c r="BV549" s="192">
        <v>0</v>
      </c>
      <c r="BW549" s="192">
        <v>0</v>
      </c>
      <c r="BX549" s="192">
        <v>0</v>
      </c>
      <c r="BY549" s="192">
        <v>0</v>
      </c>
      <c r="BZ549" s="192">
        <v>0</v>
      </c>
      <c r="CA549" s="192">
        <v>0</v>
      </c>
      <c r="CB549" s="192">
        <v>0</v>
      </c>
      <c r="CC549" s="201">
        <f t="shared" si="75"/>
        <v>28678244.249999996</v>
      </c>
    </row>
    <row r="550" spans="1:81" s="278" customFormat="1">
      <c r="A550" s="320"/>
      <c r="B550" s="319"/>
      <c r="C550" s="321"/>
      <c r="D550" s="321"/>
      <c r="E550" s="321"/>
      <c r="F550" s="324" t="s">
        <v>1742</v>
      </c>
      <c r="G550" s="325" t="s">
        <v>1743</v>
      </c>
      <c r="H550" s="192">
        <v>3726904.3</v>
      </c>
      <c r="I550" s="192">
        <v>0</v>
      </c>
      <c r="J550" s="192">
        <v>0</v>
      </c>
      <c r="K550" s="192">
        <v>0</v>
      </c>
      <c r="L550" s="192">
        <v>0</v>
      </c>
      <c r="M550" s="192">
        <v>0</v>
      </c>
      <c r="N550" s="192">
        <v>21784206.350000001</v>
      </c>
      <c r="O550" s="192">
        <v>0</v>
      </c>
      <c r="P550" s="192">
        <v>0</v>
      </c>
      <c r="Q550" s="192">
        <v>411747.48</v>
      </c>
      <c r="R550" s="192">
        <v>36392.5</v>
      </c>
      <c r="S550" s="192">
        <v>0</v>
      </c>
      <c r="T550" s="192">
        <v>0</v>
      </c>
      <c r="U550" s="192">
        <v>467487.25</v>
      </c>
      <c r="V550" s="192">
        <v>0</v>
      </c>
      <c r="W550" s="192">
        <v>0</v>
      </c>
      <c r="X550" s="192">
        <v>0</v>
      </c>
      <c r="Y550" s="192">
        <v>0</v>
      </c>
      <c r="Z550" s="192">
        <v>0</v>
      </c>
      <c r="AA550" s="192">
        <v>0</v>
      </c>
      <c r="AB550" s="192">
        <v>0</v>
      </c>
      <c r="AC550" s="192">
        <v>0</v>
      </c>
      <c r="AD550" s="192">
        <v>0</v>
      </c>
      <c r="AE550" s="192">
        <v>0</v>
      </c>
      <c r="AF550" s="192">
        <v>0</v>
      </c>
      <c r="AG550" s="192">
        <v>0</v>
      </c>
      <c r="AH550" s="192">
        <v>0</v>
      </c>
      <c r="AI550" s="192">
        <v>0</v>
      </c>
      <c r="AJ550" s="192">
        <v>0</v>
      </c>
      <c r="AK550" s="192">
        <v>0</v>
      </c>
      <c r="AL550" s="192">
        <v>0</v>
      </c>
      <c r="AM550" s="192">
        <v>0</v>
      </c>
      <c r="AN550" s="192">
        <v>0</v>
      </c>
      <c r="AO550" s="192">
        <v>0</v>
      </c>
      <c r="AP550" s="192">
        <v>0</v>
      </c>
      <c r="AQ550" s="192">
        <v>0</v>
      </c>
      <c r="AR550" s="192">
        <v>0</v>
      </c>
      <c r="AS550" s="192">
        <v>0</v>
      </c>
      <c r="AT550" s="192">
        <v>0</v>
      </c>
      <c r="AU550" s="192">
        <v>648239.85</v>
      </c>
      <c r="AV550" s="192">
        <v>0</v>
      </c>
      <c r="AW550" s="192">
        <v>0</v>
      </c>
      <c r="AX550" s="192">
        <v>0</v>
      </c>
      <c r="AY550" s="192">
        <v>0</v>
      </c>
      <c r="AZ550" s="192">
        <v>0</v>
      </c>
      <c r="BA550" s="192">
        <v>0</v>
      </c>
      <c r="BB550" s="192">
        <v>0</v>
      </c>
      <c r="BC550" s="192">
        <v>0</v>
      </c>
      <c r="BD550" s="192">
        <v>0</v>
      </c>
      <c r="BE550" s="192">
        <v>0</v>
      </c>
      <c r="BF550" s="192">
        <v>0</v>
      </c>
      <c r="BG550" s="192">
        <v>0</v>
      </c>
      <c r="BH550" s="192">
        <v>0</v>
      </c>
      <c r="BI550" s="192">
        <v>0</v>
      </c>
      <c r="BJ550" s="192">
        <v>0</v>
      </c>
      <c r="BK550" s="192">
        <v>0</v>
      </c>
      <c r="BL550" s="192">
        <v>0</v>
      </c>
      <c r="BM550" s="192">
        <v>341226.35</v>
      </c>
      <c r="BN550" s="192">
        <v>0</v>
      </c>
      <c r="BO550" s="192">
        <v>0</v>
      </c>
      <c r="BP550" s="192">
        <v>0</v>
      </c>
      <c r="BQ550" s="192">
        <v>0</v>
      </c>
      <c r="BR550" s="192">
        <v>0</v>
      </c>
      <c r="BS550" s="192">
        <v>0</v>
      </c>
      <c r="BT550" s="192">
        <v>334747</v>
      </c>
      <c r="BU550" s="192">
        <v>0</v>
      </c>
      <c r="BV550" s="192">
        <v>0</v>
      </c>
      <c r="BW550" s="192">
        <v>0</v>
      </c>
      <c r="BX550" s="192">
        <v>0</v>
      </c>
      <c r="BY550" s="192">
        <v>0</v>
      </c>
      <c r="BZ550" s="192">
        <v>0</v>
      </c>
      <c r="CA550" s="192">
        <v>0</v>
      </c>
      <c r="CB550" s="192">
        <v>0</v>
      </c>
      <c r="CC550" s="201">
        <f t="shared" si="75"/>
        <v>27750951.080000006</v>
      </c>
    </row>
    <row r="551" spans="1:81" s="278" customFormat="1">
      <c r="A551" s="320"/>
      <c r="B551" s="319"/>
      <c r="C551" s="321"/>
      <c r="D551" s="321"/>
      <c r="E551" s="321"/>
      <c r="F551" s="324" t="s">
        <v>1744</v>
      </c>
      <c r="G551" s="325" t="s">
        <v>1745</v>
      </c>
      <c r="H551" s="192">
        <v>423468</v>
      </c>
      <c r="I551" s="192">
        <v>108127</v>
      </c>
      <c r="J551" s="192">
        <v>0</v>
      </c>
      <c r="K551" s="192">
        <v>9039</v>
      </c>
      <c r="L551" s="192">
        <v>0</v>
      </c>
      <c r="M551" s="192">
        <v>0</v>
      </c>
      <c r="N551" s="192">
        <v>228114.83</v>
      </c>
      <c r="O551" s="192">
        <v>469482.5</v>
      </c>
      <c r="P551" s="192">
        <v>44724</v>
      </c>
      <c r="Q551" s="192">
        <v>732272</v>
      </c>
      <c r="R551" s="192">
        <v>174423</v>
      </c>
      <c r="S551" s="192">
        <v>173801.75</v>
      </c>
      <c r="T551" s="192">
        <v>315182</v>
      </c>
      <c r="U551" s="192">
        <v>146500.5</v>
      </c>
      <c r="V551" s="192">
        <v>0</v>
      </c>
      <c r="W551" s="192">
        <v>2050.75</v>
      </c>
      <c r="X551" s="192">
        <v>399960.2</v>
      </c>
      <c r="Y551" s="192">
        <v>54440</v>
      </c>
      <c r="Z551" s="192">
        <v>46641.75</v>
      </c>
      <c r="AA551" s="192">
        <v>160759.75</v>
      </c>
      <c r="AB551" s="192">
        <v>65522.67</v>
      </c>
      <c r="AC551" s="192">
        <v>512521.33</v>
      </c>
      <c r="AD551" s="192">
        <v>513190.5</v>
      </c>
      <c r="AE551" s="192">
        <v>270</v>
      </c>
      <c r="AF551" s="192">
        <v>0</v>
      </c>
      <c r="AG551" s="192">
        <v>178919</v>
      </c>
      <c r="AH551" s="192">
        <v>66425</v>
      </c>
      <c r="AI551" s="192">
        <v>285706.5</v>
      </c>
      <c r="AJ551" s="192">
        <v>6056</v>
      </c>
      <c r="AK551" s="192">
        <v>35312</v>
      </c>
      <c r="AL551" s="192">
        <v>9168</v>
      </c>
      <c r="AM551" s="192">
        <v>5890</v>
      </c>
      <c r="AN551" s="192">
        <v>95325</v>
      </c>
      <c r="AO551" s="192">
        <v>24500</v>
      </c>
      <c r="AP551" s="192">
        <v>0</v>
      </c>
      <c r="AQ551" s="192">
        <v>231097</v>
      </c>
      <c r="AR551" s="192">
        <v>171368</v>
      </c>
      <c r="AS551" s="192">
        <v>445609.5</v>
      </c>
      <c r="AT551" s="192">
        <v>65633</v>
      </c>
      <c r="AU551" s="192">
        <v>443.75</v>
      </c>
      <c r="AV551" s="192">
        <v>114984</v>
      </c>
      <c r="AW551" s="192">
        <v>59276</v>
      </c>
      <c r="AX551" s="192">
        <v>147016</v>
      </c>
      <c r="AY551" s="192">
        <v>72898</v>
      </c>
      <c r="AZ551" s="192">
        <v>37007</v>
      </c>
      <c r="BA551" s="192">
        <v>29158</v>
      </c>
      <c r="BB551" s="192">
        <v>15722</v>
      </c>
      <c r="BC551" s="192">
        <v>7041</v>
      </c>
      <c r="BD551" s="192">
        <v>2270046</v>
      </c>
      <c r="BE551" s="192">
        <v>495060</v>
      </c>
      <c r="BF551" s="192">
        <v>0</v>
      </c>
      <c r="BG551" s="192">
        <v>748029</v>
      </c>
      <c r="BH551" s="192">
        <v>497107.5</v>
      </c>
      <c r="BI551" s="192">
        <v>179902</v>
      </c>
      <c r="BJ551" s="192">
        <v>7019</v>
      </c>
      <c r="BK551" s="192">
        <v>10035</v>
      </c>
      <c r="BL551" s="192">
        <v>37568</v>
      </c>
      <c r="BM551" s="192">
        <v>122929.7</v>
      </c>
      <c r="BN551" s="192">
        <v>853219</v>
      </c>
      <c r="BO551" s="192">
        <v>59608</v>
      </c>
      <c r="BP551" s="192">
        <v>15668</v>
      </c>
      <c r="BQ551" s="192">
        <v>92059</v>
      </c>
      <c r="BR551" s="192">
        <v>616162</v>
      </c>
      <c r="BS551" s="192">
        <v>87843</v>
      </c>
      <c r="BT551" s="192">
        <v>69712</v>
      </c>
      <c r="BU551" s="192">
        <v>24720.25</v>
      </c>
      <c r="BV551" s="192">
        <v>184667</v>
      </c>
      <c r="BW551" s="192">
        <v>93537</v>
      </c>
      <c r="BX551" s="192">
        <v>50326</v>
      </c>
      <c r="BY551" s="192">
        <v>43218</v>
      </c>
      <c r="BZ551" s="192">
        <v>76549</v>
      </c>
      <c r="CA551" s="192">
        <v>13237</v>
      </c>
      <c r="CB551" s="192">
        <v>52965.98</v>
      </c>
      <c r="CC551" s="201">
        <f t="shared" si="75"/>
        <v>13386233.710000001</v>
      </c>
    </row>
    <row r="552" spans="1:81" s="278" customFormat="1">
      <c r="A552" s="320"/>
      <c r="B552" s="319"/>
      <c r="C552" s="321"/>
      <c r="D552" s="321"/>
      <c r="E552" s="321"/>
      <c r="F552" s="324" t="s">
        <v>1746</v>
      </c>
      <c r="G552" s="325" t="s">
        <v>1747</v>
      </c>
      <c r="H552" s="192">
        <v>11582999.5</v>
      </c>
      <c r="I552" s="192">
        <v>1687639</v>
      </c>
      <c r="J552" s="192">
        <v>298549</v>
      </c>
      <c r="K552" s="192">
        <v>18709</v>
      </c>
      <c r="L552" s="192">
        <v>0</v>
      </c>
      <c r="M552" s="192">
        <v>0</v>
      </c>
      <c r="N552" s="192">
        <v>12987418.25</v>
      </c>
      <c r="O552" s="192">
        <v>1211171.25</v>
      </c>
      <c r="P552" s="192">
        <v>39059</v>
      </c>
      <c r="Q552" s="192">
        <v>3247641</v>
      </c>
      <c r="R552" s="192">
        <v>56600</v>
      </c>
      <c r="S552" s="192">
        <v>309744.5</v>
      </c>
      <c r="T552" s="192">
        <v>3440068.29</v>
      </c>
      <c r="U552" s="192">
        <v>1778453.75</v>
      </c>
      <c r="V552" s="192">
        <v>0</v>
      </c>
      <c r="W552" s="192">
        <v>4588</v>
      </c>
      <c r="X552" s="192">
        <v>493381.6</v>
      </c>
      <c r="Y552" s="192">
        <v>2568</v>
      </c>
      <c r="Z552" s="192">
        <v>6175411.4699999997</v>
      </c>
      <c r="AA552" s="192">
        <v>900563</v>
      </c>
      <c r="AB552" s="192">
        <v>52708</v>
      </c>
      <c r="AC552" s="192">
        <v>3818068.67</v>
      </c>
      <c r="AD552" s="192">
        <v>67229</v>
      </c>
      <c r="AE552" s="192">
        <v>122113.5</v>
      </c>
      <c r="AF552" s="192">
        <v>3278.25</v>
      </c>
      <c r="AG552" s="192">
        <v>211002</v>
      </c>
      <c r="AH552" s="192">
        <v>35775</v>
      </c>
      <c r="AI552" s="192">
        <v>12392706.42</v>
      </c>
      <c r="AJ552" s="192">
        <v>25851</v>
      </c>
      <c r="AK552" s="192">
        <v>1992</v>
      </c>
      <c r="AL552" s="192">
        <v>45992</v>
      </c>
      <c r="AM552" s="192">
        <v>34870</v>
      </c>
      <c r="AN552" s="192">
        <v>18217</v>
      </c>
      <c r="AO552" s="192">
        <v>15323</v>
      </c>
      <c r="AP552" s="192">
        <v>3413</v>
      </c>
      <c r="AQ552" s="192">
        <v>198658</v>
      </c>
      <c r="AR552" s="192">
        <v>150315</v>
      </c>
      <c r="AS552" s="192">
        <v>62912.75</v>
      </c>
      <c r="AT552" s="192">
        <v>10659</v>
      </c>
      <c r="AU552" s="192">
        <v>2664760.17</v>
      </c>
      <c r="AV552" s="192">
        <v>63219</v>
      </c>
      <c r="AW552" s="192">
        <v>38786</v>
      </c>
      <c r="AX552" s="192">
        <v>103307</v>
      </c>
      <c r="AY552" s="192">
        <v>129246</v>
      </c>
      <c r="AZ552" s="192">
        <v>21910</v>
      </c>
      <c r="BA552" s="192">
        <v>26763</v>
      </c>
      <c r="BB552" s="192">
        <v>5224731</v>
      </c>
      <c r="BC552" s="192">
        <v>19501</v>
      </c>
      <c r="BD552" s="192">
        <v>591545.4</v>
      </c>
      <c r="BE552" s="192">
        <v>389084</v>
      </c>
      <c r="BF552" s="192">
        <v>46263</v>
      </c>
      <c r="BG552" s="192">
        <v>213875.5</v>
      </c>
      <c r="BH552" s="192">
        <v>1032929.5</v>
      </c>
      <c r="BI552" s="192">
        <v>919436</v>
      </c>
      <c r="BJ552" s="192">
        <v>57437.35</v>
      </c>
      <c r="BK552" s="192">
        <v>31721</v>
      </c>
      <c r="BL552" s="192">
        <v>16655.25</v>
      </c>
      <c r="BM552" s="192">
        <v>4526639.3499999996</v>
      </c>
      <c r="BN552" s="192">
        <v>2426693.85</v>
      </c>
      <c r="BO552" s="192">
        <v>75354</v>
      </c>
      <c r="BP552" s="192">
        <v>10532</v>
      </c>
      <c r="BQ552" s="192">
        <v>15272</v>
      </c>
      <c r="BR552" s="192">
        <v>36830</v>
      </c>
      <c r="BS552" s="192">
        <v>14782</v>
      </c>
      <c r="BT552" s="192">
        <v>1761842.5</v>
      </c>
      <c r="BU552" s="192">
        <v>22139</v>
      </c>
      <c r="BV552" s="192">
        <v>229719</v>
      </c>
      <c r="BW552" s="192">
        <v>114059</v>
      </c>
      <c r="BX552" s="192">
        <v>122539.75</v>
      </c>
      <c r="BY552" s="192">
        <v>696238</v>
      </c>
      <c r="BZ552" s="192">
        <v>163493</v>
      </c>
      <c r="CA552" s="192">
        <v>11175</v>
      </c>
      <c r="CB552" s="192">
        <v>76697.850000000006</v>
      </c>
      <c r="CC552" s="201">
        <f t="shared" si="75"/>
        <v>83400824.669999987</v>
      </c>
    </row>
    <row r="553" spans="1:81" s="278" customFormat="1">
      <c r="A553" s="320"/>
      <c r="B553" s="319"/>
      <c r="C553" s="321"/>
      <c r="D553" s="321"/>
      <c r="E553" s="321"/>
      <c r="F553" s="324" t="s">
        <v>1748</v>
      </c>
      <c r="G553" s="325" t="s">
        <v>1749</v>
      </c>
      <c r="H553" s="192">
        <v>1161466</v>
      </c>
      <c r="I553" s="192">
        <v>278207.25</v>
      </c>
      <c r="J553" s="192">
        <v>90891.5</v>
      </c>
      <c r="K553" s="192">
        <v>42484</v>
      </c>
      <c r="L553" s="192">
        <v>24323.5</v>
      </c>
      <c r="M553" s="192">
        <v>14720.79</v>
      </c>
      <c r="N553" s="192">
        <v>7828324.25</v>
      </c>
      <c r="O553" s="192">
        <v>164666.5</v>
      </c>
      <c r="P553" s="192">
        <v>70424</v>
      </c>
      <c r="Q553" s="192">
        <v>154503.65</v>
      </c>
      <c r="R553" s="192">
        <v>11764</v>
      </c>
      <c r="S553" s="192">
        <v>261477.75</v>
      </c>
      <c r="T553" s="192">
        <v>1775586.19</v>
      </c>
      <c r="U553" s="192">
        <v>66317.25</v>
      </c>
      <c r="V553" s="192">
        <v>26973</v>
      </c>
      <c r="W553" s="192">
        <v>97262.04</v>
      </c>
      <c r="X553" s="192">
        <v>122957.66</v>
      </c>
      <c r="Y553" s="192">
        <v>46547.18</v>
      </c>
      <c r="Z553" s="192">
        <v>1030946.25</v>
      </c>
      <c r="AA553" s="192">
        <v>39762.25</v>
      </c>
      <c r="AB553" s="192">
        <v>15816.25</v>
      </c>
      <c r="AC553" s="192">
        <v>301501.90000000002</v>
      </c>
      <c r="AD553" s="192">
        <v>164141</v>
      </c>
      <c r="AE553" s="192">
        <v>398997.71</v>
      </c>
      <c r="AF553" s="192">
        <v>224667.25</v>
      </c>
      <c r="AG553" s="192">
        <v>53128.97</v>
      </c>
      <c r="AH553" s="192">
        <v>202374.38</v>
      </c>
      <c r="AI553" s="192">
        <v>3168662.48</v>
      </c>
      <c r="AJ553" s="192">
        <v>170156.46</v>
      </c>
      <c r="AK553" s="192">
        <v>108654</v>
      </c>
      <c r="AL553" s="192">
        <v>13758.75</v>
      </c>
      <c r="AM553" s="192">
        <v>73697.679999999993</v>
      </c>
      <c r="AN553" s="192">
        <v>57078</v>
      </c>
      <c r="AO553" s="192">
        <v>41930</v>
      </c>
      <c r="AP553" s="192">
        <v>81783</v>
      </c>
      <c r="AQ553" s="192">
        <v>24906</v>
      </c>
      <c r="AR553" s="192">
        <v>32536.75</v>
      </c>
      <c r="AS553" s="192">
        <v>79089.5</v>
      </c>
      <c r="AT553" s="192">
        <v>70113</v>
      </c>
      <c r="AU553" s="192">
        <v>269239.5</v>
      </c>
      <c r="AV553" s="192">
        <v>45186</v>
      </c>
      <c r="AW553" s="192">
        <v>33591</v>
      </c>
      <c r="AX553" s="192">
        <v>68090.69</v>
      </c>
      <c r="AY553" s="192">
        <v>117073.21</v>
      </c>
      <c r="AZ553" s="192">
        <v>7616</v>
      </c>
      <c r="BA553" s="192">
        <v>3824</v>
      </c>
      <c r="BB553" s="192">
        <v>1314149.5</v>
      </c>
      <c r="BC553" s="192">
        <v>23612.75</v>
      </c>
      <c r="BD553" s="192">
        <v>685675.78</v>
      </c>
      <c r="BE553" s="192">
        <v>98828.5</v>
      </c>
      <c r="BF553" s="192">
        <v>53709</v>
      </c>
      <c r="BG553" s="192">
        <v>352649.99</v>
      </c>
      <c r="BH553" s="192">
        <v>296359.5</v>
      </c>
      <c r="BI553" s="192">
        <v>151629.5</v>
      </c>
      <c r="BJ553" s="192">
        <v>193161.65</v>
      </c>
      <c r="BK553" s="192">
        <v>50521.4</v>
      </c>
      <c r="BL553" s="192">
        <v>51615.29</v>
      </c>
      <c r="BM553" s="192">
        <v>3566030.15</v>
      </c>
      <c r="BN553" s="192">
        <v>363862.06</v>
      </c>
      <c r="BO553" s="192">
        <v>9008</v>
      </c>
      <c r="BP553" s="192">
        <v>176546</v>
      </c>
      <c r="BQ553" s="192">
        <v>31491</v>
      </c>
      <c r="BR553" s="192">
        <v>19885</v>
      </c>
      <c r="BS553" s="192">
        <v>41916</v>
      </c>
      <c r="BT553" s="192">
        <v>1871560</v>
      </c>
      <c r="BU553" s="192">
        <v>51280.15</v>
      </c>
      <c r="BV553" s="192">
        <v>71496.02</v>
      </c>
      <c r="BW553" s="192">
        <v>78950.25</v>
      </c>
      <c r="BX553" s="192">
        <v>148508.73000000001</v>
      </c>
      <c r="BY553" s="192">
        <v>806331.69</v>
      </c>
      <c r="BZ553" s="192">
        <v>38866</v>
      </c>
      <c r="CA553" s="192">
        <v>18261.95</v>
      </c>
      <c r="CB553" s="192">
        <v>3251.02</v>
      </c>
      <c r="CC553" s="201">
        <f t="shared" si="75"/>
        <v>29706375.369999994</v>
      </c>
    </row>
    <row r="554" spans="1:81" s="278" customFormat="1">
      <c r="A554" s="320"/>
      <c r="B554" s="319"/>
      <c r="C554" s="321"/>
      <c r="D554" s="321"/>
      <c r="E554" s="321"/>
      <c r="F554" s="324" t="s">
        <v>1750</v>
      </c>
      <c r="G554" s="325" t="s">
        <v>1751</v>
      </c>
      <c r="H554" s="192">
        <v>1625332.66</v>
      </c>
      <c r="I554" s="192">
        <v>72842.48</v>
      </c>
      <c r="J554" s="192">
        <v>201365</v>
      </c>
      <c r="K554" s="192">
        <v>116278.54</v>
      </c>
      <c r="L554" s="192">
        <v>20730.75</v>
      </c>
      <c r="M554" s="192">
        <v>34969.5</v>
      </c>
      <c r="N554" s="192">
        <v>3309010</v>
      </c>
      <c r="O554" s="192">
        <v>63136.89</v>
      </c>
      <c r="P554" s="192">
        <v>11131.5</v>
      </c>
      <c r="Q554" s="192">
        <v>39785.75</v>
      </c>
      <c r="R554" s="192">
        <v>47805.5</v>
      </c>
      <c r="S554" s="192">
        <v>14483.74</v>
      </c>
      <c r="T554" s="192">
        <v>1809163.64</v>
      </c>
      <c r="U554" s="192">
        <v>47410.25</v>
      </c>
      <c r="V554" s="192">
        <v>9368</v>
      </c>
      <c r="W554" s="192">
        <v>4519.5200000000004</v>
      </c>
      <c r="X554" s="192">
        <v>86147.44</v>
      </c>
      <c r="Y554" s="192">
        <v>74397.64</v>
      </c>
      <c r="Z554" s="192">
        <v>422838.25</v>
      </c>
      <c r="AA554" s="192">
        <v>71365.679999999993</v>
      </c>
      <c r="AB554" s="192">
        <v>10583.5</v>
      </c>
      <c r="AC554" s="192">
        <v>138623.14000000001</v>
      </c>
      <c r="AD554" s="192">
        <v>52617.5</v>
      </c>
      <c r="AE554" s="192">
        <v>12738.25</v>
      </c>
      <c r="AF554" s="192">
        <v>398900.57</v>
      </c>
      <c r="AG554" s="192">
        <v>43299.78</v>
      </c>
      <c r="AH554" s="192">
        <v>38802.089999999997</v>
      </c>
      <c r="AI554" s="192">
        <v>3566043.56</v>
      </c>
      <c r="AJ554" s="192">
        <v>25080.58</v>
      </c>
      <c r="AK554" s="192">
        <v>40869</v>
      </c>
      <c r="AL554" s="192">
        <v>37927.25</v>
      </c>
      <c r="AM554" s="192">
        <v>52933.16</v>
      </c>
      <c r="AN554" s="192">
        <v>16428</v>
      </c>
      <c r="AO554" s="192">
        <v>11960</v>
      </c>
      <c r="AP554" s="192">
        <v>50006</v>
      </c>
      <c r="AQ554" s="192">
        <v>0</v>
      </c>
      <c r="AR554" s="192">
        <v>23043.5</v>
      </c>
      <c r="AS554" s="192">
        <v>34636.5</v>
      </c>
      <c r="AT554" s="192">
        <v>20047.25</v>
      </c>
      <c r="AU554" s="192">
        <v>1564668.07</v>
      </c>
      <c r="AV554" s="192">
        <v>0</v>
      </c>
      <c r="AW554" s="192">
        <v>0</v>
      </c>
      <c r="AX554" s="192">
        <v>64858.68</v>
      </c>
      <c r="AY554" s="192">
        <v>13192.75</v>
      </c>
      <c r="AZ554" s="192">
        <v>0</v>
      </c>
      <c r="BA554" s="192">
        <v>0</v>
      </c>
      <c r="BB554" s="192">
        <v>1272812</v>
      </c>
      <c r="BC554" s="192">
        <v>0</v>
      </c>
      <c r="BD554" s="192">
        <v>92051.07</v>
      </c>
      <c r="BE554" s="192">
        <v>130898.81</v>
      </c>
      <c r="BF554" s="192">
        <v>31002.75</v>
      </c>
      <c r="BG554" s="192">
        <v>53312.18</v>
      </c>
      <c r="BH554" s="192">
        <v>604176.81999999995</v>
      </c>
      <c r="BI554" s="192">
        <v>76265.59</v>
      </c>
      <c r="BJ554" s="192">
        <v>126980.07</v>
      </c>
      <c r="BK554" s="192">
        <v>7065.5</v>
      </c>
      <c r="BL554" s="192">
        <v>2430.89</v>
      </c>
      <c r="BM554" s="192">
        <v>2911209.5</v>
      </c>
      <c r="BN554" s="192">
        <v>310182.89</v>
      </c>
      <c r="BO554" s="192">
        <v>4483</v>
      </c>
      <c r="BP554" s="192">
        <v>25826.71</v>
      </c>
      <c r="BQ554" s="192">
        <v>15187</v>
      </c>
      <c r="BR554" s="192">
        <v>0</v>
      </c>
      <c r="BS554" s="192">
        <v>2424.5</v>
      </c>
      <c r="BT554" s="192">
        <v>418089.7</v>
      </c>
      <c r="BU554" s="192">
        <v>84781.11</v>
      </c>
      <c r="BV554" s="192">
        <v>29570.81</v>
      </c>
      <c r="BW554" s="192">
        <v>14842.5</v>
      </c>
      <c r="BX554" s="192">
        <v>15186.5</v>
      </c>
      <c r="BY554" s="192">
        <v>305513.69</v>
      </c>
      <c r="BZ554" s="192">
        <v>69430</v>
      </c>
      <c r="CA554" s="192">
        <v>53965.69</v>
      </c>
      <c r="CB554" s="192">
        <v>17391.03</v>
      </c>
      <c r="CC554" s="201">
        <f t="shared" si="75"/>
        <v>20974422.170000002</v>
      </c>
    </row>
    <row r="555" spans="1:81" s="278" customFormat="1">
      <c r="A555" s="320"/>
      <c r="B555" s="319"/>
      <c r="C555" s="321"/>
      <c r="D555" s="321"/>
      <c r="E555" s="321"/>
      <c r="F555" s="324" t="s">
        <v>1752</v>
      </c>
      <c r="G555" s="325" t="s">
        <v>1753</v>
      </c>
      <c r="H555" s="192">
        <v>918305.45</v>
      </c>
      <c r="I555" s="192">
        <v>0</v>
      </c>
      <c r="J555" s="192">
        <v>108183.75</v>
      </c>
      <c r="K555" s="192">
        <v>21716</v>
      </c>
      <c r="L555" s="192">
        <v>38617.5</v>
      </c>
      <c r="M555" s="192">
        <v>0</v>
      </c>
      <c r="N555" s="192">
        <v>397241.25</v>
      </c>
      <c r="O555" s="192">
        <v>0</v>
      </c>
      <c r="P555" s="192">
        <v>0</v>
      </c>
      <c r="Q555" s="192">
        <v>397651</v>
      </c>
      <c r="R555" s="192">
        <v>1995</v>
      </c>
      <c r="S555" s="192">
        <v>0</v>
      </c>
      <c r="T555" s="192">
        <v>203175.5</v>
      </c>
      <c r="U555" s="192">
        <v>0</v>
      </c>
      <c r="V555" s="192">
        <v>0</v>
      </c>
      <c r="W555" s="192">
        <v>0</v>
      </c>
      <c r="X555" s="192">
        <v>0</v>
      </c>
      <c r="Y555" s="192">
        <v>0</v>
      </c>
      <c r="Z555" s="192">
        <v>0</v>
      </c>
      <c r="AA555" s="192">
        <v>0</v>
      </c>
      <c r="AB555" s="192">
        <v>53374.5</v>
      </c>
      <c r="AC555" s="192">
        <v>29619.9</v>
      </c>
      <c r="AD555" s="192">
        <v>119449.5</v>
      </c>
      <c r="AE555" s="192">
        <v>0</v>
      </c>
      <c r="AF555" s="192">
        <v>0</v>
      </c>
      <c r="AG555" s="192">
        <v>47103</v>
      </c>
      <c r="AH555" s="192">
        <v>0</v>
      </c>
      <c r="AI555" s="192">
        <v>112593.5</v>
      </c>
      <c r="AJ555" s="192">
        <v>0</v>
      </c>
      <c r="AK555" s="192">
        <v>0</v>
      </c>
      <c r="AL555" s="192">
        <v>0</v>
      </c>
      <c r="AM555" s="192">
        <v>0</v>
      </c>
      <c r="AN555" s="192">
        <v>1529.5</v>
      </c>
      <c r="AO555" s="192">
        <v>0</v>
      </c>
      <c r="AP555" s="192">
        <v>0</v>
      </c>
      <c r="AQ555" s="192">
        <v>0</v>
      </c>
      <c r="AR555" s="192">
        <v>0</v>
      </c>
      <c r="AS555" s="192">
        <v>14545.5</v>
      </c>
      <c r="AT555" s="192">
        <v>0</v>
      </c>
      <c r="AU555" s="192">
        <v>869385.75</v>
      </c>
      <c r="AV555" s="192">
        <v>0</v>
      </c>
      <c r="AW555" s="192">
        <v>0</v>
      </c>
      <c r="AX555" s="192">
        <v>3637</v>
      </c>
      <c r="AY555" s="192">
        <v>0</v>
      </c>
      <c r="AZ555" s="192">
        <v>0</v>
      </c>
      <c r="BA555" s="192">
        <v>0</v>
      </c>
      <c r="BB555" s="192">
        <v>805888</v>
      </c>
      <c r="BC555" s="192">
        <v>0</v>
      </c>
      <c r="BD555" s="192">
        <v>80200.25</v>
      </c>
      <c r="BE555" s="192">
        <v>63886.25</v>
      </c>
      <c r="BF555" s="192">
        <v>0</v>
      </c>
      <c r="BG555" s="192">
        <v>160.5</v>
      </c>
      <c r="BH555" s="192">
        <v>24135.56</v>
      </c>
      <c r="BI555" s="192">
        <v>416</v>
      </c>
      <c r="BJ555" s="192">
        <v>0</v>
      </c>
      <c r="BK555" s="192">
        <v>0</v>
      </c>
      <c r="BL555" s="192">
        <v>21542.5</v>
      </c>
      <c r="BM555" s="192">
        <v>431744</v>
      </c>
      <c r="BN555" s="192">
        <v>0</v>
      </c>
      <c r="BO555" s="192">
        <v>0</v>
      </c>
      <c r="BP555" s="192">
        <v>0</v>
      </c>
      <c r="BQ555" s="192">
        <v>22282</v>
      </c>
      <c r="BR555" s="192">
        <v>0</v>
      </c>
      <c r="BS555" s="192">
        <v>0</v>
      </c>
      <c r="BT555" s="192">
        <v>143452</v>
      </c>
      <c r="BU555" s="192">
        <v>0</v>
      </c>
      <c r="BV555" s="192">
        <v>58790</v>
      </c>
      <c r="BW555" s="192">
        <v>3356</v>
      </c>
      <c r="BX555" s="192">
        <v>0</v>
      </c>
      <c r="BY555" s="192">
        <v>173792.66</v>
      </c>
      <c r="BZ555" s="192">
        <v>0</v>
      </c>
      <c r="CA555" s="192">
        <v>0</v>
      </c>
      <c r="CB555" s="192">
        <v>2889.75</v>
      </c>
      <c r="CC555" s="201">
        <f t="shared" si="75"/>
        <v>5170659.0699999994</v>
      </c>
    </row>
    <row r="556" spans="1:81" s="278" customFormat="1">
      <c r="A556" s="320"/>
      <c r="B556" s="319"/>
      <c r="C556" s="321"/>
      <c r="D556" s="321"/>
      <c r="E556" s="321"/>
      <c r="F556" s="324" t="s">
        <v>1754</v>
      </c>
      <c r="G556" s="325" t="s">
        <v>1755</v>
      </c>
      <c r="H556" s="192">
        <v>1067643.1299999999</v>
      </c>
      <c r="I556" s="192">
        <v>0</v>
      </c>
      <c r="J556" s="192">
        <v>345530.28</v>
      </c>
      <c r="K556" s="192">
        <v>94180.91</v>
      </c>
      <c r="L556" s="192">
        <v>20213.75</v>
      </c>
      <c r="M556" s="192">
        <v>0</v>
      </c>
      <c r="N556" s="192">
        <v>183291.5</v>
      </c>
      <c r="O556" s="192">
        <v>0</v>
      </c>
      <c r="P556" s="192">
        <v>0</v>
      </c>
      <c r="Q556" s="192">
        <v>155219.25</v>
      </c>
      <c r="R556" s="192">
        <v>18474</v>
      </c>
      <c r="S556" s="192">
        <v>0</v>
      </c>
      <c r="T556" s="192">
        <v>53085.42</v>
      </c>
      <c r="U556" s="192">
        <v>0</v>
      </c>
      <c r="V556" s="192">
        <v>0</v>
      </c>
      <c r="W556" s="192">
        <v>0</v>
      </c>
      <c r="X556" s="192">
        <v>0</v>
      </c>
      <c r="Y556" s="192">
        <v>0</v>
      </c>
      <c r="Z556" s="192">
        <v>0</v>
      </c>
      <c r="AA556" s="192">
        <v>0</v>
      </c>
      <c r="AB556" s="192">
        <v>0</v>
      </c>
      <c r="AC556" s="192">
        <v>44337.49</v>
      </c>
      <c r="AD556" s="192">
        <v>20536</v>
      </c>
      <c r="AE556" s="192">
        <v>0</v>
      </c>
      <c r="AF556" s="192">
        <v>0</v>
      </c>
      <c r="AG556" s="192">
        <v>0</v>
      </c>
      <c r="AH556" s="192">
        <v>0</v>
      </c>
      <c r="AI556" s="192">
        <v>0</v>
      </c>
      <c r="AJ556" s="192">
        <v>0</v>
      </c>
      <c r="AK556" s="192">
        <v>0</v>
      </c>
      <c r="AL556" s="192">
        <v>0</v>
      </c>
      <c r="AM556" s="192">
        <v>0</v>
      </c>
      <c r="AN556" s="192">
        <v>0</v>
      </c>
      <c r="AO556" s="192">
        <v>0</v>
      </c>
      <c r="AP556" s="192">
        <v>0</v>
      </c>
      <c r="AQ556" s="192">
        <v>0</v>
      </c>
      <c r="AR556" s="192">
        <v>0</v>
      </c>
      <c r="AS556" s="192">
        <v>0</v>
      </c>
      <c r="AT556" s="192">
        <v>0</v>
      </c>
      <c r="AU556" s="192">
        <v>268591.65999999997</v>
      </c>
      <c r="AV556" s="192">
        <v>0</v>
      </c>
      <c r="AW556" s="192">
        <v>0</v>
      </c>
      <c r="AX556" s="192">
        <v>0</v>
      </c>
      <c r="AY556" s="192">
        <v>0</v>
      </c>
      <c r="AZ556" s="192">
        <v>0</v>
      </c>
      <c r="BA556" s="192">
        <v>0</v>
      </c>
      <c r="BB556" s="192">
        <v>337321.5</v>
      </c>
      <c r="BC556" s="192">
        <v>0</v>
      </c>
      <c r="BD556" s="192">
        <v>17535</v>
      </c>
      <c r="BE556" s="192">
        <v>0</v>
      </c>
      <c r="BF556" s="192">
        <v>0</v>
      </c>
      <c r="BG556" s="192">
        <v>0</v>
      </c>
      <c r="BH556" s="192">
        <v>71594.929999999993</v>
      </c>
      <c r="BI556" s="192">
        <v>0</v>
      </c>
      <c r="BJ556" s="192">
        <v>0</v>
      </c>
      <c r="BK556" s="192">
        <v>0</v>
      </c>
      <c r="BL556" s="192">
        <v>7289</v>
      </c>
      <c r="BM556" s="192">
        <v>814369.51</v>
      </c>
      <c r="BN556" s="192">
        <v>0</v>
      </c>
      <c r="BO556" s="192">
        <v>0</v>
      </c>
      <c r="BP556" s="192">
        <v>0</v>
      </c>
      <c r="BQ556" s="192">
        <v>18628</v>
      </c>
      <c r="BR556" s="192">
        <v>0</v>
      </c>
      <c r="BS556" s="192">
        <v>0</v>
      </c>
      <c r="BT556" s="192">
        <v>174221.93</v>
      </c>
      <c r="BU556" s="192">
        <v>0</v>
      </c>
      <c r="BV556" s="192">
        <v>71253.89</v>
      </c>
      <c r="BW556" s="192">
        <v>9349.01</v>
      </c>
      <c r="BX556" s="192">
        <v>0</v>
      </c>
      <c r="BY556" s="192">
        <v>58597.05</v>
      </c>
      <c r="BZ556" s="192">
        <v>0</v>
      </c>
      <c r="CA556" s="192">
        <v>0</v>
      </c>
      <c r="CB556" s="192">
        <v>0</v>
      </c>
      <c r="CC556" s="201">
        <f t="shared" si="75"/>
        <v>3851263.21</v>
      </c>
    </row>
    <row r="557" spans="1:81" s="278" customFormat="1">
      <c r="A557" s="320"/>
      <c r="B557" s="319"/>
      <c r="C557" s="321"/>
      <c r="D557" s="321"/>
      <c r="E557" s="321"/>
      <c r="F557" s="322" t="s">
        <v>1171</v>
      </c>
      <c r="G557" s="323" t="s">
        <v>1756</v>
      </c>
      <c r="H557" s="192">
        <v>0</v>
      </c>
      <c r="I557" s="192">
        <v>0</v>
      </c>
      <c r="J557" s="192">
        <v>0</v>
      </c>
      <c r="K557" s="192">
        <v>0</v>
      </c>
      <c r="L557" s="192">
        <v>0</v>
      </c>
      <c r="M557" s="192">
        <v>0</v>
      </c>
      <c r="N557" s="192">
        <v>0</v>
      </c>
      <c r="O557" s="192">
        <v>0</v>
      </c>
      <c r="P557" s="192">
        <v>0</v>
      </c>
      <c r="Q557" s="192">
        <v>0</v>
      </c>
      <c r="R557" s="192">
        <v>0</v>
      </c>
      <c r="S557" s="192">
        <v>0</v>
      </c>
      <c r="T557" s="192">
        <v>0</v>
      </c>
      <c r="U557" s="192">
        <v>0</v>
      </c>
      <c r="V557" s="192">
        <v>0</v>
      </c>
      <c r="W557" s="192">
        <v>0</v>
      </c>
      <c r="X557" s="192">
        <v>0</v>
      </c>
      <c r="Y557" s="192">
        <v>0</v>
      </c>
      <c r="Z557" s="192">
        <v>0</v>
      </c>
      <c r="AA557" s="192">
        <v>0</v>
      </c>
      <c r="AB557" s="192">
        <v>0</v>
      </c>
      <c r="AC557" s="192">
        <v>0</v>
      </c>
      <c r="AD557" s="192">
        <v>0</v>
      </c>
      <c r="AE557" s="192">
        <v>0</v>
      </c>
      <c r="AF557" s="192">
        <v>0</v>
      </c>
      <c r="AG557" s="192">
        <v>0</v>
      </c>
      <c r="AH557" s="192">
        <v>0</v>
      </c>
      <c r="AI557" s="192">
        <v>0</v>
      </c>
      <c r="AJ557" s="192">
        <v>0</v>
      </c>
      <c r="AK557" s="192">
        <v>0</v>
      </c>
      <c r="AL557" s="192">
        <v>0</v>
      </c>
      <c r="AM557" s="192">
        <v>0</v>
      </c>
      <c r="AN557" s="192">
        <v>0</v>
      </c>
      <c r="AO557" s="192">
        <v>0</v>
      </c>
      <c r="AP557" s="192">
        <v>0</v>
      </c>
      <c r="AQ557" s="192">
        <v>0</v>
      </c>
      <c r="AR557" s="192">
        <v>0</v>
      </c>
      <c r="AS557" s="192">
        <v>0</v>
      </c>
      <c r="AT557" s="192">
        <v>0</v>
      </c>
      <c r="AU557" s="192">
        <v>8075088.1399999997</v>
      </c>
      <c r="AV557" s="192">
        <v>0</v>
      </c>
      <c r="AW557" s="192">
        <v>0</v>
      </c>
      <c r="AX557" s="192">
        <v>0</v>
      </c>
      <c r="AY557" s="192">
        <v>0</v>
      </c>
      <c r="AZ557" s="192">
        <v>0</v>
      </c>
      <c r="BA557" s="192">
        <v>0</v>
      </c>
      <c r="BB557" s="192">
        <v>0</v>
      </c>
      <c r="BC557" s="192">
        <v>0</v>
      </c>
      <c r="BD557" s="192">
        <v>0</v>
      </c>
      <c r="BE557" s="192">
        <v>0</v>
      </c>
      <c r="BF557" s="192">
        <v>0</v>
      </c>
      <c r="BG557" s="192">
        <v>0</v>
      </c>
      <c r="BH557" s="192">
        <v>0</v>
      </c>
      <c r="BI557" s="192">
        <v>0</v>
      </c>
      <c r="BJ557" s="192">
        <v>0</v>
      </c>
      <c r="BK557" s="192">
        <v>0</v>
      </c>
      <c r="BL557" s="192">
        <v>0</v>
      </c>
      <c r="BM557" s="192">
        <v>4950000</v>
      </c>
      <c r="BN557" s="192">
        <v>0</v>
      </c>
      <c r="BO557" s="192">
        <v>0</v>
      </c>
      <c r="BP557" s="192">
        <v>0</v>
      </c>
      <c r="BQ557" s="192">
        <v>0</v>
      </c>
      <c r="BR557" s="192">
        <v>0</v>
      </c>
      <c r="BS557" s="192">
        <v>0</v>
      </c>
      <c r="BT557" s="192">
        <v>0</v>
      </c>
      <c r="BU557" s="192">
        <v>0</v>
      </c>
      <c r="BV557" s="192">
        <v>0</v>
      </c>
      <c r="BW557" s="192">
        <v>0</v>
      </c>
      <c r="BX557" s="192">
        <v>0</v>
      </c>
      <c r="BY557" s="192">
        <v>0</v>
      </c>
      <c r="BZ557" s="192">
        <v>0</v>
      </c>
      <c r="CA557" s="192">
        <v>0</v>
      </c>
      <c r="CB557" s="192">
        <v>0</v>
      </c>
      <c r="CC557" s="201">
        <f t="shared" si="75"/>
        <v>13025088.140000001</v>
      </c>
    </row>
    <row r="558" spans="1:81" s="278" customFormat="1">
      <c r="A558" s="320"/>
      <c r="B558" s="319"/>
      <c r="C558" s="321"/>
      <c r="D558" s="321"/>
      <c r="E558" s="321"/>
      <c r="F558" s="322" t="s">
        <v>1172</v>
      </c>
      <c r="G558" s="323" t="s">
        <v>1757</v>
      </c>
      <c r="H558" s="192">
        <v>0</v>
      </c>
      <c r="I558" s="192">
        <v>0</v>
      </c>
      <c r="J558" s="192">
        <v>0</v>
      </c>
      <c r="K558" s="192">
        <v>19862</v>
      </c>
      <c r="L558" s="192">
        <v>0</v>
      </c>
      <c r="M558" s="192">
        <v>0</v>
      </c>
      <c r="N558" s="192">
        <v>6277197.1500000004</v>
      </c>
      <c r="O558" s="192">
        <v>0</v>
      </c>
      <c r="P558" s="192">
        <v>0</v>
      </c>
      <c r="Q558" s="192">
        <v>0</v>
      </c>
      <c r="R558" s="192">
        <v>0</v>
      </c>
      <c r="S558" s="192">
        <v>0</v>
      </c>
      <c r="T558" s="192">
        <v>0</v>
      </c>
      <c r="U558" s="192">
        <v>0</v>
      </c>
      <c r="V558" s="192">
        <v>0</v>
      </c>
      <c r="W558" s="192">
        <v>517844.22</v>
      </c>
      <c r="X558" s="192">
        <v>0</v>
      </c>
      <c r="Y558" s="192">
        <v>0</v>
      </c>
      <c r="Z558" s="192">
        <v>0</v>
      </c>
      <c r="AA558" s="192">
        <v>485382.06</v>
      </c>
      <c r="AB558" s="192">
        <v>0</v>
      </c>
      <c r="AC558" s="192">
        <v>175501.55</v>
      </c>
      <c r="AD558" s="192">
        <v>157318.15</v>
      </c>
      <c r="AE558" s="192">
        <v>0</v>
      </c>
      <c r="AF558" s="192">
        <v>0</v>
      </c>
      <c r="AG558" s="192">
        <v>8746.42</v>
      </c>
      <c r="AH558" s="192">
        <v>95077.18</v>
      </c>
      <c r="AI558" s="192">
        <v>0</v>
      </c>
      <c r="AJ558" s="192">
        <v>521794.64</v>
      </c>
      <c r="AK558" s="192">
        <v>76630.39</v>
      </c>
      <c r="AL558" s="192">
        <v>70726.22</v>
      </c>
      <c r="AM558" s="192">
        <v>45897</v>
      </c>
      <c r="AN558" s="192">
        <v>181793</v>
      </c>
      <c r="AO558" s="192">
        <v>254824.63</v>
      </c>
      <c r="AP558" s="192">
        <v>107061.1</v>
      </c>
      <c r="AQ558" s="192">
        <v>58316.37</v>
      </c>
      <c r="AR558" s="192">
        <v>389388</v>
      </c>
      <c r="AS558" s="192">
        <v>140551.13</v>
      </c>
      <c r="AT558" s="192">
        <v>1314568.6299999999</v>
      </c>
      <c r="AU558" s="192">
        <v>0</v>
      </c>
      <c r="AV558" s="192">
        <v>0</v>
      </c>
      <c r="AW558" s="192">
        <v>0</v>
      </c>
      <c r="AX558" s="192">
        <v>340500</v>
      </c>
      <c r="AY558" s="192">
        <v>0</v>
      </c>
      <c r="AZ558" s="192">
        <v>0</v>
      </c>
      <c r="BA558" s="192">
        <v>0</v>
      </c>
      <c r="BB558" s="192">
        <v>1854839.2</v>
      </c>
      <c r="BC558" s="192">
        <v>83375.710000000006</v>
      </c>
      <c r="BD558" s="192">
        <v>0</v>
      </c>
      <c r="BE558" s="192">
        <v>0</v>
      </c>
      <c r="BF558" s="192">
        <v>1423.44</v>
      </c>
      <c r="BG558" s="192">
        <v>482970.45</v>
      </c>
      <c r="BH558" s="192">
        <v>0</v>
      </c>
      <c r="BI558" s="192">
        <v>0</v>
      </c>
      <c r="BJ558" s="192">
        <v>0</v>
      </c>
      <c r="BK558" s="192">
        <v>0</v>
      </c>
      <c r="BL558" s="192">
        <v>0</v>
      </c>
      <c r="BM558" s="192">
        <v>13419900.77</v>
      </c>
      <c r="BN558" s="192">
        <v>0</v>
      </c>
      <c r="BO558" s="192">
        <v>0</v>
      </c>
      <c r="BP558" s="192">
        <v>0</v>
      </c>
      <c r="BQ558" s="192">
        <v>0</v>
      </c>
      <c r="BR558" s="192">
        <v>0</v>
      </c>
      <c r="BS558" s="192">
        <v>0</v>
      </c>
      <c r="BT558" s="192">
        <v>13648.56</v>
      </c>
      <c r="BU558" s="192">
        <v>2689.58</v>
      </c>
      <c r="BV558" s="192">
        <v>0</v>
      </c>
      <c r="BW558" s="192">
        <v>0</v>
      </c>
      <c r="BX558" s="192">
        <v>0</v>
      </c>
      <c r="BY558" s="192">
        <v>513714.52</v>
      </c>
      <c r="BZ558" s="192">
        <v>0</v>
      </c>
      <c r="CA558" s="192">
        <v>0</v>
      </c>
      <c r="CB558" s="192">
        <v>0</v>
      </c>
      <c r="CC558" s="201">
        <f t="shared" si="75"/>
        <v>27611542.069999993</v>
      </c>
    </row>
    <row r="559" spans="1:81" s="278" customFormat="1">
      <c r="A559" s="320"/>
      <c r="B559" s="319"/>
      <c r="C559" s="321"/>
      <c r="D559" s="321"/>
      <c r="E559" s="321"/>
      <c r="F559" s="322" t="s">
        <v>1173</v>
      </c>
      <c r="G559" s="323" t="s">
        <v>1174</v>
      </c>
      <c r="H559" s="192">
        <v>0</v>
      </c>
      <c r="I559" s="192">
        <v>0</v>
      </c>
      <c r="J559" s="192">
        <v>0</v>
      </c>
      <c r="K559" s="192">
        <v>0</v>
      </c>
      <c r="L559" s="192">
        <v>0</v>
      </c>
      <c r="M559" s="192">
        <v>0</v>
      </c>
      <c r="N559" s="192">
        <v>0</v>
      </c>
      <c r="O559" s="192">
        <v>0</v>
      </c>
      <c r="P559" s="192">
        <v>0</v>
      </c>
      <c r="Q559" s="192">
        <v>0</v>
      </c>
      <c r="R559" s="192">
        <v>0</v>
      </c>
      <c r="S559" s="192">
        <v>650179</v>
      </c>
      <c r="T559" s="192">
        <v>0</v>
      </c>
      <c r="U559" s="192">
        <v>0</v>
      </c>
      <c r="V559" s="192">
        <v>0</v>
      </c>
      <c r="W559" s="192">
        <v>0</v>
      </c>
      <c r="X559" s="192">
        <v>0</v>
      </c>
      <c r="Y559" s="192">
        <v>0</v>
      </c>
      <c r="Z559" s="192">
        <v>0</v>
      </c>
      <c r="AA559" s="192">
        <v>0</v>
      </c>
      <c r="AB559" s="192">
        <v>0</v>
      </c>
      <c r="AC559" s="192">
        <v>0</v>
      </c>
      <c r="AD559" s="192">
        <v>227978.02</v>
      </c>
      <c r="AE559" s="192">
        <v>0</v>
      </c>
      <c r="AF559" s="192">
        <v>0</v>
      </c>
      <c r="AG559" s="192">
        <v>0</v>
      </c>
      <c r="AH559" s="192">
        <v>0</v>
      </c>
      <c r="AI559" s="192">
        <v>0</v>
      </c>
      <c r="AJ559" s="192">
        <v>0</v>
      </c>
      <c r="AK559" s="192">
        <v>0</v>
      </c>
      <c r="AL559" s="192">
        <v>0</v>
      </c>
      <c r="AM559" s="192">
        <v>0</v>
      </c>
      <c r="AN559" s="192">
        <v>0</v>
      </c>
      <c r="AO559" s="192">
        <v>0</v>
      </c>
      <c r="AP559" s="192">
        <v>0</v>
      </c>
      <c r="AQ559" s="192">
        <v>94690</v>
      </c>
      <c r="AR559" s="192">
        <v>0</v>
      </c>
      <c r="AS559" s="192">
        <v>0</v>
      </c>
      <c r="AT559" s="192">
        <v>0</v>
      </c>
      <c r="AU559" s="192">
        <v>0</v>
      </c>
      <c r="AV559" s="192">
        <v>0</v>
      </c>
      <c r="AW559" s="192">
        <v>191064.25</v>
      </c>
      <c r="AX559" s="192">
        <v>0</v>
      </c>
      <c r="AY559" s="192">
        <v>140168.71</v>
      </c>
      <c r="AZ559" s="192">
        <v>55000</v>
      </c>
      <c r="BA559" s="192">
        <v>0</v>
      </c>
      <c r="BB559" s="192">
        <v>0</v>
      </c>
      <c r="BC559" s="192">
        <v>0</v>
      </c>
      <c r="BD559" s="192">
        <v>0</v>
      </c>
      <c r="BE559" s="192">
        <v>0</v>
      </c>
      <c r="BF559" s="192">
        <v>0</v>
      </c>
      <c r="BG559" s="192">
        <v>0</v>
      </c>
      <c r="BH559" s="192">
        <v>375870</v>
      </c>
      <c r="BI559" s="192">
        <v>0</v>
      </c>
      <c r="BJ559" s="192">
        <v>0</v>
      </c>
      <c r="BK559" s="192">
        <v>0</v>
      </c>
      <c r="BL559" s="192">
        <v>0</v>
      </c>
      <c r="BM559" s="192">
        <v>0</v>
      </c>
      <c r="BN559" s="192">
        <v>0</v>
      </c>
      <c r="BO559" s="192">
        <v>0</v>
      </c>
      <c r="BP559" s="192">
        <v>0</v>
      </c>
      <c r="BQ559" s="192">
        <v>0</v>
      </c>
      <c r="BR559" s="192">
        <v>0</v>
      </c>
      <c r="BS559" s="192">
        <v>0</v>
      </c>
      <c r="BT559" s="192">
        <v>0</v>
      </c>
      <c r="BU559" s="192">
        <v>0</v>
      </c>
      <c r="BV559" s="192">
        <v>0</v>
      </c>
      <c r="BW559" s="192">
        <v>0</v>
      </c>
      <c r="BX559" s="192">
        <v>0</v>
      </c>
      <c r="BY559" s="192">
        <v>0</v>
      </c>
      <c r="BZ559" s="192">
        <v>0</v>
      </c>
      <c r="CA559" s="192">
        <v>0</v>
      </c>
      <c r="CB559" s="192">
        <v>0</v>
      </c>
      <c r="CC559" s="201">
        <f t="shared" si="75"/>
        <v>1734949.98</v>
      </c>
    </row>
    <row r="560" spans="1:81" s="278" customFormat="1">
      <c r="A560" s="320"/>
      <c r="B560" s="319"/>
      <c r="C560" s="321"/>
      <c r="D560" s="321"/>
      <c r="E560" s="321"/>
      <c r="F560" s="322" t="s">
        <v>1175</v>
      </c>
      <c r="G560" s="323" t="s">
        <v>1758</v>
      </c>
      <c r="H560" s="192">
        <v>0</v>
      </c>
      <c r="I560" s="192">
        <v>0</v>
      </c>
      <c r="J560" s="192">
        <v>0</v>
      </c>
      <c r="K560" s="192">
        <v>0</v>
      </c>
      <c r="L560" s="192">
        <v>0</v>
      </c>
      <c r="M560" s="192">
        <v>0</v>
      </c>
      <c r="N560" s="192">
        <v>0</v>
      </c>
      <c r="O560" s="192">
        <v>0</v>
      </c>
      <c r="P560" s="192">
        <v>0</v>
      </c>
      <c r="Q560" s="192">
        <v>0</v>
      </c>
      <c r="R560" s="192">
        <v>0</v>
      </c>
      <c r="S560" s="192">
        <v>0</v>
      </c>
      <c r="T560" s="192">
        <v>0</v>
      </c>
      <c r="U560" s="192">
        <v>0</v>
      </c>
      <c r="V560" s="192">
        <v>0</v>
      </c>
      <c r="W560" s="192">
        <v>0</v>
      </c>
      <c r="X560" s="192">
        <v>0</v>
      </c>
      <c r="Y560" s="192">
        <v>0</v>
      </c>
      <c r="Z560" s="192">
        <v>0</v>
      </c>
      <c r="AA560" s="192">
        <v>32998</v>
      </c>
      <c r="AB560" s="192">
        <v>0</v>
      </c>
      <c r="AC560" s="192">
        <v>0</v>
      </c>
      <c r="AD560" s="192">
        <v>0</v>
      </c>
      <c r="AE560" s="192">
        <v>0</v>
      </c>
      <c r="AF560" s="192">
        <v>0</v>
      </c>
      <c r="AG560" s="192">
        <v>0</v>
      </c>
      <c r="AH560" s="192">
        <v>0</v>
      </c>
      <c r="AI560" s="192">
        <v>26564.99</v>
      </c>
      <c r="AJ560" s="192">
        <v>0</v>
      </c>
      <c r="AK560" s="192">
        <v>0</v>
      </c>
      <c r="AL560" s="192">
        <v>0</v>
      </c>
      <c r="AM560" s="192">
        <v>0</v>
      </c>
      <c r="AN560" s="192">
        <v>0</v>
      </c>
      <c r="AO560" s="192">
        <v>0</v>
      </c>
      <c r="AP560" s="192">
        <v>0</v>
      </c>
      <c r="AQ560" s="192">
        <v>0</v>
      </c>
      <c r="AR560" s="192">
        <v>0</v>
      </c>
      <c r="AS560" s="192">
        <v>0</v>
      </c>
      <c r="AT560" s="192">
        <v>0</v>
      </c>
      <c r="AU560" s="192">
        <v>0</v>
      </c>
      <c r="AV560" s="192">
        <v>0</v>
      </c>
      <c r="AW560" s="192">
        <v>0</v>
      </c>
      <c r="AX560" s="192">
        <v>0</v>
      </c>
      <c r="AY560" s="192">
        <v>0</v>
      </c>
      <c r="AZ560" s="192">
        <v>0</v>
      </c>
      <c r="BA560" s="192">
        <v>0</v>
      </c>
      <c r="BB560" s="192">
        <v>0</v>
      </c>
      <c r="BC560" s="192">
        <v>0</v>
      </c>
      <c r="BD560" s="192">
        <v>0</v>
      </c>
      <c r="BE560" s="192">
        <v>0</v>
      </c>
      <c r="BF560" s="192">
        <v>0</v>
      </c>
      <c r="BG560" s="192">
        <v>0</v>
      </c>
      <c r="BH560" s="192">
        <v>0</v>
      </c>
      <c r="BI560" s="192">
        <v>0</v>
      </c>
      <c r="BJ560" s="192">
        <v>0</v>
      </c>
      <c r="BK560" s="192">
        <v>0</v>
      </c>
      <c r="BL560" s="192">
        <v>0</v>
      </c>
      <c r="BM560" s="192">
        <v>0</v>
      </c>
      <c r="BN560" s="192">
        <v>0</v>
      </c>
      <c r="BO560" s="192">
        <v>0</v>
      </c>
      <c r="BP560" s="192">
        <v>0</v>
      </c>
      <c r="BQ560" s="192">
        <v>0</v>
      </c>
      <c r="BR560" s="192">
        <v>0</v>
      </c>
      <c r="BS560" s="192">
        <v>0</v>
      </c>
      <c r="BT560" s="192">
        <v>0</v>
      </c>
      <c r="BU560" s="192">
        <v>0</v>
      </c>
      <c r="BV560" s="192">
        <v>0</v>
      </c>
      <c r="BW560" s="192">
        <v>0</v>
      </c>
      <c r="BX560" s="192">
        <v>0</v>
      </c>
      <c r="BY560" s="192">
        <v>0</v>
      </c>
      <c r="BZ560" s="192">
        <v>0</v>
      </c>
      <c r="CA560" s="192">
        <v>0</v>
      </c>
      <c r="CB560" s="192">
        <v>0</v>
      </c>
      <c r="CC560" s="201">
        <f t="shared" si="75"/>
        <v>59562.990000000005</v>
      </c>
    </row>
    <row r="561" spans="1:81" s="278" customFormat="1">
      <c r="A561" s="320"/>
      <c r="B561" s="319"/>
      <c r="C561" s="321"/>
      <c r="D561" s="321"/>
      <c r="E561" s="321"/>
      <c r="F561" s="322" t="s">
        <v>1176</v>
      </c>
      <c r="G561" s="323" t="s">
        <v>1759</v>
      </c>
      <c r="H561" s="192">
        <v>425339.86</v>
      </c>
      <c r="I561" s="192">
        <v>0</v>
      </c>
      <c r="J561" s="192">
        <v>0</v>
      </c>
      <c r="K561" s="192">
        <v>64587.32</v>
      </c>
      <c r="L561" s="192">
        <v>0</v>
      </c>
      <c r="M561" s="192">
        <v>0</v>
      </c>
      <c r="N561" s="192">
        <v>0</v>
      </c>
      <c r="O561" s="192">
        <v>0</v>
      </c>
      <c r="P561" s="192">
        <v>0</v>
      </c>
      <c r="Q561" s="192">
        <v>555632.30000000005</v>
      </c>
      <c r="R561" s="192">
        <v>0</v>
      </c>
      <c r="S561" s="192">
        <v>0</v>
      </c>
      <c r="T561" s="192">
        <v>0</v>
      </c>
      <c r="U561" s="192">
        <v>0</v>
      </c>
      <c r="V561" s="192">
        <v>0</v>
      </c>
      <c r="W561" s="192">
        <v>0</v>
      </c>
      <c r="X561" s="192">
        <v>0</v>
      </c>
      <c r="Y561" s="192">
        <v>0</v>
      </c>
      <c r="Z561" s="192">
        <v>0</v>
      </c>
      <c r="AA561" s="192">
        <v>241317.66</v>
      </c>
      <c r="AB561" s="192">
        <v>0</v>
      </c>
      <c r="AC561" s="192">
        <v>0</v>
      </c>
      <c r="AD561" s="192">
        <v>0</v>
      </c>
      <c r="AE561" s="192">
        <v>0</v>
      </c>
      <c r="AF561" s="192">
        <v>0</v>
      </c>
      <c r="AG561" s="192">
        <v>0</v>
      </c>
      <c r="AH561" s="192">
        <v>0</v>
      </c>
      <c r="AI561" s="192">
        <v>1181093.6499999999</v>
      </c>
      <c r="AJ561" s="192">
        <v>0</v>
      </c>
      <c r="AK561" s="192">
        <v>0</v>
      </c>
      <c r="AL561" s="192">
        <v>0</v>
      </c>
      <c r="AM561" s="192">
        <v>0</v>
      </c>
      <c r="AN561" s="192">
        <v>0</v>
      </c>
      <c r="AO561" s="192">
        <v>0</v>
      </c>
      <c r="AP561" s="192">
        <v>10777.29</v>
      </c>
      <c r="AQ561" s="192">
        <v>1232.26</v>
      </c>
      <c r="AR561" s="192">
        <v>0</v>
      </c>
      <c r="AS561" s="192">
        <v>1763.7</v>
      </c>
      <c r="AT561" s="192">
        <v>0</v>
      </c>
      <c r="AU561" s="192">
        <v>816114.51</v>
      </c>
      <c r="AV561" s="192">
        <v>0</v>
      </c>
      <c r="AW561" s="192">
        <v>0</v>
      </c>
      <c r="AX561" s="192">
        <v>0</v>
      </c>
      <c r="AY561" s="192">
        <v>0</v>
      </c>
      <c r="AZ561" s="192">
        <v>0</v>
      </c>
      <c r="BA561" s="192">
        <v>0</v>
      </c>
      <c r="BB561" s="192">
        <v>0</v>
      </c>
      <c r="BC561" s="192">
        <v>0</v>
      </c>
      <c r="BD561" s="192">
        <v>0</v>
      </c>
      <c r="BE561" s="192">
        <v>0</v>
      </c>
      <c r="BF561" s="192">
        <v>0</v>
      </c>
      <c r="BG561" s="192">
        <v>0</v>
      </c>
      <c r="BH561" s="192">
        <v>0</v>
      </c>
      <c r="BI561" s="192">
        <v>0</v>
      </c>
      <c r="BJ561" s="192">
        <v>0</v>
      </c>
      <c r="BK561" s="192">
        <v>0</v>
      </c>
      <c r="BL561" s="192">
        <v>0</v>
      </c>
      <c r="BM561" s="192">
        <v>0</v>
      </c>
      <c r="BN561" s="192">
        <v>0</v>
      </c>
      <c r="BO561" s="192">
        <v>0</v>
      </c>
      <c r="BP561" s="192">
        <v>0</v>
      </c>
      <c r="BQ561" s="192">
        <v>0</v>
      </c>
      <c r="BR561" s="192">
        <v>0</v>
      </c>
      <c r="BS561" s="192">
        <v>0</v>
      </c>
      <c r="BT561" s="192">
        <v>0</v>
      </c>
      <c r="BU561" s="192">
        <v>0</v>
      </c>
      <c r="BV561" s="192">
        <v>0</v>
      </c>
      <c r="BW561" s="192">
        <v>0</v>
      </c>
      <c r="BX561" s="192">
        <v>0</v>
      </c>
      <c r="BY561" s="192">
        <v>0</v>
      </c>
      <c r="BZ561" s="192">
        <v>0</v>
      </c>
      <c r="CA561" s="192">
        <v>0</v>
      </c>
      <c r="CB561" s="192">
        <v>0</v>
      </c>
      <c r="CC561" s="201">
        <f t="shared" si="75"/>
        <v>3297858.55</v>
      </c>
    </row>
    <row r="562" spans="1:81" s="278" customFormat="1">
      <c r="A562" s="320"/>
      <c r="B562" s="319"/>
      <c r="C562" s="321"/>
      <c r="D562" s="321"/>
      <c r="E562" s="321"/>
      <c r="F562" s="322" t="s">
        <v>1177</v>
      </c>
      <c r="G562" s="323" t="s">
        <v>1760</v>
      </c>
      <c r="H562" s="192">
        <v>0</v>
      </c>
      <c r="I562" s="192">
        <v>0</v>
      </c>
      <c r="J562" s="192">
        <v>0</v>
      </c>
      <c r="K562" s="192">
        <v>0</v>
      </c>
      <c r="L562" s="192">
        <v>0</v>
      </c>
      <c r="M562" s="192">
        <v>0</v>
      </c>
      <c r="N562" s="192">
        <v>0</v>
      </c>
      <c r="O562" s="192">
        <v>0</v>
      </c>
      <c r="P562" s="192">
        <v>0</v>
      </c>
      <c r="Q562" s="192">
        <v>50</v>
      </c>
      <c r="R562" s="192">
        <v>0</v>
      </c>
      <c r="S562" s="192">
        <v>0</v>
      </c>
      <c r="T562" s="192">
        <v>0</v>
      </c>
      <c r="U562" s="192">
        <v>0</v>
      </c>
      <c r="V562" s="192">
        <v>0</v>
      </c>
      <c r="W562" s="192">
        <v>0</v>
      </c>
      <c r="X562" s="192">
        <v>278.5</v>
      </c>
      <c r="Y562" s="192">
        <v>0</v>
      </c>
      <c r="Z562" s="192">
        <v>0</v>
      </c>
      <c r="AA562" s="192">
        <v>765</v>
      </c>
      <c r="AB562" s="192">
        <v>0</v>
      </c>
      <c r="AC562" s="192">
        <v>0</v>
      </c>
      <c r="AD562" s="192">
        <v>0</v>
      </c>
      <c r="AE562" s="192">
        <v>0</v>
      </c>
      <c r="AF562" s="192">
        <v>0</v>
      </c>
      <c r="AG562" s="192">
        <v>0</v>
      </c>
      <c r="AH562" s="192">
        <v>0</v>
      </c>
      <c r="AI562" s="192">
        <v>16531.5</v>
      </c>
      <c r="AJ562" s="192">
        <v>237572.59</v>
      </c>
      <c r="AK562" s="192">
        <v>0</v>
      </c>
      <c r="AL562" s="192">
        <v>0</v>
      </c>
      <c r="AM562" s="192">
        <v>0</v>
      </c>
      <c r="AN562" s="192">
        <v>0</v>
      </c>
      <c r="AO562" s="192">
        <v>0</v>
      </c>
      <c r="AP562" s="192">
        <v>0</v>
      </c>
      <c r="AQ562" s="192">
        <v>0</v>
      </c>
      <c r="AR562" s="192">
        <v>0</v>
      </c>
      <c r="AS562" s="192">
        <v>0</v>
      </c>
      <c r="AT562" s="192">
        <v>0</v>
      </c>
      <c r="AU562" s="192">
        <v>0</v>
      </c>
      <c r="AV562" s="192">
        <v>0</v>
      </c>
      <c r="AW562" s="192">
        <v>0</v>
      </c>
      <c r="AX562" s="192">
        <v>0</v>
      </c>
      <c r="AY562" s="192">
        <v>0</v>
      </c>
      <c r="AZ562" s="192">
        <v>0</v>
      </c>
      <c r="BA562" s="192">
        <v>0</v>
      </c>
      <c r="BB562" s="192">
        <v>0</v>
      </c>
      <c r="BC562" s="192">
        <v>0</v>
      </c>
      <c r="BD562" s="192">
        <v>0</v>
      </c>
      <c r="BE562" s="192">
        <v>0</v>
      </c>
      <c r="BF562" s="192">
        <v>0</v>
      </c>
      <c r="BG562" s="192">
        <v>0</v>
      </c>
      <c r="BH562" s="192">
        <v>0</v>
      </c>
      <c r="BI562" s="192">
        <v>0</v>
      </c>
      <c r="BJ562" s="192">
        <v>0</v>
      </c>
      <c r="BK562" s="192">
        <v>0</v>
      </c>
      <c r="BL562" s="192">
        <v>0</v>
      </c>
      <c r="BM562" s="192">
        <v>0</v>
      </c>
      <c r="BN562" s="192">
        <v>0</v>
      </c>
      <c r="BO562" s="192">
        <v>0</v>
      </c>
      <c r="BP562" s="192">
        <v>0</v>
      </c>
      <c r="BQ562" s="192">
        <v>0</v>
      </c>
      <c r="BR562" s="192">
        <v>0</v>
      </c>
      <c r="BS562" s="192">
        <v>0</v>
      </c>
      <c r="BT562" s="192">
        <v>0</v>
      </c>
      <c r="BU562" s="192">
        <v>0</v>
      </c>
      <c r="BV562" s="192">
        <v>0</v>
      </c>
      <c r="BW562" s="192">
        <v>0</v>
      </c>
      <c r="BX562" s="192">
        <v>0</v>
      </c>
      <c r="BY562" s="192">
        <v>72236</v>
      </c>
      <c r="BZ562" s="192">
        <v>0</v>
      </c>
      <c r="CA562" s="192">
        <v>0</v>
      </c>
      <c r="CB562" s="192">
        <v>0</v>
      </c>
      <c r="CC562" s="201">
        <f t="shared" si="75"/>
        <v>327433.58999999997</v>
      </c>
    </row>
    <row r="563" spans="1:81" s="278" customFormat="1">
      <c r="A563" s="320"/>
      <c r="B563" s="319"/>
      <c r="C563" s="321"/>
      <c r="D563" s="321"/>
      <c r="E563" s="321"/>
      <c r="F563" s="322" t="s">
        <v>1178</v>
      </c>
      <c r="G563" s="323" t="s">
        <v>1761</v>
      </c>
      <c r="H563" s="192">
        <v>0</v>
      </c>
      <c r="I563" s="192">
        <v>0</v>
      </c>
      <c r="J563" s="192">
        <v>0</v>
      </c>
      <c r="K563" s="192">
        <v>12319.89</v>
      </c>
      <c r="L563" s="192">
        <v>0</v>
      </c>
      <c r="M563" s="192">
        <v>0</v>
      </c>
      <c r="N563" s="192">
        <v>0</v>
      </c>
      <c r="O563" s="192">
        <v>915223.06</v>
      </c>
      <c r="P563" s="192">
        <v>0</v>
      </c>
      <c r="Q563" s="192">
        <v>0</v>
      </c>
      <c r="R563" s="192">
        <v>0</v>
      </c>
      <c r="S563" s="192">
        <v>0</v>
      </c>
      <c r="T563" s="192">
        <v>0</v>
      </c>
      <c r="U563" s="192">
        <v>0</v>
      </c>
      <c r="V563" s="192">
        <v>0</v>
      </c>
      <c r="W563" s="192">
        <v>0</v>
      </c>
      <c r="X563" s="192">
        <v>0</v>
      </c>
      <c r="Y563" s="192">
        <v>23299</v>
      </c>
      <c r="Z563" s="192">
        <v>0</v>
      </c>
      <c r="AA563" s="192">
        <v>284096.82</v>
      </c>
      <c r="AB563" s="192">
        <v>0</v>
      </c>
      <c r="AC563" s="192">
        <v>0</v>
      </c>
      <c r="AD563" s="192">
        <v>0</v>
      </c>
      <c r="AE563" s="192">
        <v>0</v>
      </c>
      <c r="AF563" s="192">
        <v>0</v>
      </c>
      <c r="AG563" s="192">
        <v>0</v>
      </c>
      <c r="AH563" s="192">
        <v>0</v>
      </c>
      <c r="AI563" s="192">
        <v>2158739.5499999998</v>
      </c>
      <c r="AJ563" s="192">
        <v>301260.05</v>
      </c>
      <c r="AK563" s="192">
        <v>0</v>
      </c>
      <c r="AL563" s="192">
        <v>0</v>
      </c>
      <c r="AM563" s="192">
        <v>0</v>
      </c>
      <c r="AN563" s="192">
        <v>0</v>
      </c>
      <c r="AO563" s="192">
        <v>0</v>
      </c>
      <c r="AP563" s="192">
        <v>0</v>
      </c>
      <c r="AQ563" s="192">
        <v>0</v>
      </c>
      <c r="AR563" s="192">
        <v>0</v>
      </c>
      <c r="AS563" s="192">
        <v>0</v>
      </c>
      <c r="AT563" s="192">
        <v>0</v>
      </c>
      <c r="AU563" s="192">
        <v>0</v>
      </c>
      <c r="AV563" s="192">
        <v>0</v>
      </c>
      <c r="AW563" s="192">
        <v>0</v>
      </c>
      <c r="AX563" s="192">
        <v>0</v>
      </c>
      <c r="AY563" s="192">
        <v>0</v>
      </c>
      <c r="AZ563" s="192">
        <v>0</v>
      </c>
      <c r="BA563" s="192">
        <v>0</v>
      </c>
      <c r="BB563" s="192">
        <v>0</v>
      </c>
      <c r="BC563" s="192">
        <v>0</v>
      </c>
      <c r="BD563" s="192">
        <v>0</v>
      </c>
      <c r="BE563" s="192">
        <v>0</v>
      </c>
      <c r="BF563" s="192">
        <v>0</v>
      </c>
      <c r="BG563" s="192">
        <v>0</v>
      </c>
      <c r="BH563" s="192">
        <v>0</v>
      </c>
      <c r="BI563" s="192">
        <v>0</v>
      </c>
      <c r="BJ563" s="192">
        <v>0</v>
      </c>
      <c r="BK563" s="192">
        <v>0</v>
      </c>
      <c r="BL563" s="192">
        <v>0</v>
      </c>
      <c r="BM563" s="192">
        <v>0</v>
      </c>
      <c r="BN563" s="192">
        <v>0</v>
      </c>
      <c r="BO563" s="192">
        <v>0</v>
      </c>
      <c r="BP563" s="192">
        <v>0</v>
      </c>
      <c r="BQ563" s="192">
        <v>0</v>
      </c>
      <c r="BR563" s="192">
        <v>0</v>
      </c>
      <c r="BS563" s="192">
        <v>0</v>
      </c>
      <c r="BT563" s="192">
        <v>0</v>
      </c>
      <c r="BU563" s="192">
        <v>0</v>
      </c>
      <c r="BV563" s="192">
        <v>0</v>
      </c>
      <c r="BW563" s="192">
        <v>0</v>
      </c>
      <c r="BX563" s="192">
        <v>0</v>
      </c>
      <c r="BY563" s="192">
        <v>0</v>
      </c>
      <c r="BZ563" s="192">
        <v>0</v>
      </c>
      <c r="CA563" s="192">
        <v>0</v>
      </c>
      <c r="CB563" s="192">
        <v>0</v>
      </c>
      <c r="CC563" s="201">
        <f t="shared" si="75"/>
        <v>3694938.3699999996</v>
      </c>
    </row>
    <row r="564" spans="1:81" s="278" customFormat="1">
      <c r="A564" s="320"/>
      <c r="B564" s="319"/>
      <c r="C564" s="321"/>
      <c r="D564" s="321"/>
      <c r="E564" s="321"/>
      <c r="F564" s="322" t="s">
        <v>1179</v>
      </c>
      <c r="G564" s="323" t="s">
        <v>1762</v>
      </c>
      <c r="H564" s="192">
        <v>0</v>
      </c>
      <c r="I564" s="192">
        <v>0</v>
      </c>
      <c r="J564" s="192">
        <v>0</v>
      </c>
      <c r="K564" s="192">
        <v>0</v>
      </c>
      <c r="L564" s="192">
        <v>0</v>
      </c>
      <c r="M564" s="192">
        <v>0</v>
      </c>
      <c r="N564" s="192">
        <v>-244537</v>
      </c>
      <c r="O564" s="192">
        <v>0</v>
      </c>
      <c r="P564" s="192">
        <v>0</v>
      </c>
      <c r="Q564" s="192">
        <v>0</v>
      </c>
      <c r="R564" s="192">
        <v>0</v>
      </c>
      <c r="S564" s="192">
        <v>0</v>
      </c>
      <c r="T564" s="192">
        <v>0</v>
      </c>
      <c r="U564" s="192">
        <v>-195.8</v>
      </c>
      <c r="V564" s="192">
        <v>0</v>
      </c>
      <c r="W564" s="192">
        <v>0</v>
      </c>
      <c r="X564" s="192">
        <v>0</v>
      </c>
      <c r="Y564" s="192">
        <v>0</v>
      </c>
      <c r="Z564" s="192">
        <v>0</v>
      </c>
      <c r="AA564" s="192">
        <v>0</v>
      </c>
      <c r="AB564" s="192">
        <v>0</v>
      </c>
      <c r="AC564" s="192">
        <v>0</v>
      </c>
      <c r="AD564" s="192">
        <v>0</v>
      </c>
      <c r="AE564" s="192">
        <v>0</v>
      </c>
      <c r="AF564" s="192">
        <v>0</v>
      </c>
      <c r="AG564" s="192">
        <v>0</v>
      </c>
      <c r="AH564" s="192">
        <v>0</v>
      </c>
      <c r="AI564" s="192">
        <v>-852592.26</v>
      </c>
      <c r="AJ564" s="192">
        <v>0</v>
      </c>
      <c r="AK564" s="192">
        <v>0</v>
      </c>
      <c r="AL564" s="192">
        <v>0</v>
      </c>
      <c r="AM564" s="192">
        <v>0</v>
      </c>
      <c r="AN564" s="192">
        <v>0</v>
      </c>
      <c r="AO564" s="192">
        <v>0</v>
      </c>
      <c r="AP564" s="192">
        <v>0</v>
      </c>
      <c r="AQ564" s="192">
        <v>0</v>
      </c>
      <c r="AR564" s="192">
        <v>0</v>
      </c>
      <c r="AS564" s="192">
        <v>0</v>
      </c>
      <c r="AT564" s="192">
        <v>0</v>
      </c>
      <c r="AU564" s="192">
        <v>-27966</v>
      </c>
      <c r="AV564" s="192">
        <v>0</v>
      </c>
      <c r="AW564" s="192">
        <v>0</v>
      </c>
      <c r="AX564" s="192">
        <v>0</v>
      </c>
      <c r="AY564" s="192">
        <v>0</v>
      </c>
      <c r="AZ564" s="192">
        <v>0</v>
      </c>
      <c r="BA564" s="192">
        <v>0</v>
      </c>
      <c r="BB564" s="192">
        <v>0</v>
      </c>
      <c r="BC564" s="192">
        <v>-21170.65</v>
      </c>
      <c r="BD564" s="192">
        <v>0</v>
      </c>
      <c r="BE564" s="192">
        <v>0</v>
      </c>
      <c r="BF564" s="192">
        <v>0</v>
      </c>
      <c r="BG564" s="192">
        <v>0</v>
      </c>
      <c r="BH564" s="192">
        <v>0</v>
      </c>
      <c r="BI564" s="192">
        <v>0</v>
      </c>
      <c r="BJ564" s="192">
        <v>0</v>
      </c>
      <c r="BK564" s="192">
        <v>0</v>
      </c>
      <c r="BL564" s="192">
        <v>0</v>
      </c>
      <c r="BM564" s="192">
        <v>-214347</v>
      </c>
      <c r="BN564" s="192">
        <v>0</v>
      </c>
      <c r="BO564" s="192">
        <v>0</v>
      </c>
      <c r="BP564" s="192">
        <v>0</v>
      </c>
      <c r="BQ564" s="192">
        <v>0</v>
      </c>
      <c r="BR564" s="192">
        <v>0</v>
      </c>
      <c r="BS564" s="192">
        <v>0</v>
      </c>
      <c r="BT564" s="192">
        <v>-706941.35</v>
      </c>
      <c r="BU564" s="192">
        <v>0</v>
      </c>
      <c r="BV564" s="192">
        <v>0</v>
      </c>
      <c r="BW564" s="192">
        <v>0</v>
      </c>
      <c r="BX564" s="192">
        <v>0</v>
      </c>
      <c r="BY564" s="192">
        <v>-5111.5</v>
      </c>
      <c r="BZ564" s="192">
        <v>0</v>
      </c>
      <c r="CA564" s="192">
        <v>0</v>
      </c>
      <c r="CB564" s="192">
        <v>0</v>
      </c>
      <c r="CC564" s="201">
        <f t="shared" si="75"/>
        <v>-2072861.56</v>
      </c>
    </row>
    <row r="565" spans="1:81" s="278" customFormat="1" ht="24" customHeight="1">
      <c r="A565" s="320"/>
      <c r="B565" s="319"/>
      <c r="C565" s="321"/>
      <c r="D565" s="321"/>
      <c r="E565" s="321"/>
      <c r="F565" s="322" t="s">
        <v>1180</v>
      </c>
      <c r="G565" s="323" t="s">
        <v>1763</v>
      </c>
      <c r="H565" s="192">
        <v>0</v>
      </c>
      <c r="I565" s="192">
        <v>0</v>
      </c>
      <c r="J565" s="192">
        <v>0</v>
      </c>
      <c r="K565" s="192">
        <v>0</v>
      </c>
      <c r="L565" s="192">
        <v>0</v>
      </c>
      <c r="M565" s="192">
        <v>0</v>
      </c>
      <c r="N565" s="192">
        <v>0</v>
      </c>
      <c r="O565" s="192">
        <v>0</v>
      </c>
      <c r="P565" s="192">
        <v>0</v>
      </c>
      <c r="Q565" s="192">
        <v>0</v>
      </c>
      <c r="R565" s="192">
        <v>0</v>
      </c>
      <c r="S565" s="192">
        <v>0</v>
      </c>
      <c r="T565" s="192">
        <v>0</v>
      </c>
      <c r="U565" s="192">
        <v>0</v>
      </c>
      <c r="V565" s="192">
        <v>0</v>
      </c>
      <c r="W565" s="192">
        <v>0</v>
      </c>
      <c r="X565" s="192">
        <v>0</v>
      </c>
      <c r="Y565" s="192">
        <v>0</v>
      </c>
      <c r="Z565" s="192">
        <v>0</v>
      </c>
      <c r="AA565" s="192">
        <v>0</v>
      </c>
      <c r="AB565" s="192">
        <v>0</v>
      </c>
      <c r="AC565" s="192">
        <v>0</v>
      </c>
      <c r="AD565" s="192">
        <v>0</v>
      </c>
      <c r="AE565" s="192">
        <v>0</v>
      </c>
      <c r="AF565" s="192">
        <v>0</v>
      </c>
      <c r="AG565" s="192">
        <v>0</v>
      </c>
      <c r="AH565" s="192">
        <v>0</v>
      </c>
      <c r="AI565" s="192">
        <v>-142101.5</v>
      </c>
      <c r="AJ565" s="192">
        <v>0</v>
      </c>
      <c r="AK565" s="192">
        <v>0</v>
      </c>
      <c r="AL565" s="192">
        <v>0</v>
      </c>
      <c r="AM565" s="192">
        <v>0</v>
      </c>
      <c r="AN565" s="192">
        <v>0</v>
      </c>
      <c r="AO565" s="192">
        <v>0</v>
      </c>
      <c r="AP565" s="192">
        <v>0</v>
      </c>
      <c r="AQ565" s="192">
        <v>0</v>
      </c>
      <c r="AR565" s="192">
        <v>0</v>
      </c>
      <c r="AS565" s="192">
        <v>0</v>
      </c>
      <c r="AT565" s="192">
        <v>0</v>
      </c>
      <c r="AU565" s="192">
        <v>0</v>
      </c>
      <c r="AV565" s="192">
        <v>0</v>
      </c>
      <c r="AW565" s="192">
        <v>0</v>
      </c>
      <c r="AX565" s="192">
        <v>0</v>
      </c>
      <c r="AY565" s="192">
        <v>0</v>
      </c>
      <c r="AZ565" s="192">
        <v>0</v>
      </c>
      <c r="BA565" s="192">
        <v>0</v>
      </c>
      <c r="BB565" s="192">
        <v>0</v>
      </c>
      <c r="BC565" s="192">
        <v>0</v>
      </c>
      <c r="BD565" s="192">
        <v>0</v>
      </c>
      <c r="BE565" s="192">
        <v>0</v>
      </c>
      <c r="BF565" s="192">
        <v>0</v>
      </c>
      <c r="BG565" s="192">
        <v>0</v>
      </c>
      <c r="BH565" s="192">
        <v>0</v>
      </c>
      <c r="BI565" s="192">
        <v>0</v>
      </c>
      <c r="BJ565" s="192">
        <v>0</v>
      </c>
      <c r="BK565" s="192">
        <v>0</v>
      </c>
      <c r="BL565" s="192">
        <v>0</v>
      </c>
      <c r="BM565" s="192">
        <v>-27115.19</v>
      </c>
      <c r="BN565" s="192">
        <v>0</v>
      </c>
      <c r="BO565" s="192">
        <v>0</v>
      </c>
      <c r="BP565" s="192">
        <v>0</v>
      </c>
      <c r="BQ565" s="192">
        <v>0</v>
      </c>
      <c r="BR565" s="192">
        <v>0</v>
      </c>
      <c r="BS565" s="192">
        <v>0</v>
      </c>
      <c r="BT565" s="192">
        <v>-41650.370000000003</v>
      </c>
      <c r="BU565" s="192">
        <v>0</v>
      </c>
      <c r="BV565" s="192">
        <v>0</v>
      </c>
      <c r="BW565" s="192">
        <v>0</v>
      </c>
      <c r="BX565" s="192">
        <v>0</v>
      </c>
      <c r="BY565" s="192">
        <v>0</v>
      </c>
      <c r="BZ565" s="192">
        <v>0</v>
      </c>
      <c r="CA565" s="192">
        <v>0</v>
      </c>
      <c r="CB565" s="192">
        <v>0</v>
      </c>
      <c r="CC565" s="201">
        <f t="shared" si="75"/>
        <v>-210867.06</v>
      </c>
    </row>
    <row r="566" spans="1:81" s="278" customFormat="1">
      <c r="A566" s="320"/>
      <c r="B566" s="319"/>
      <c r="C566" s="321"/>
      <c r="D566" s="321"/>
      <c r="E566" s="321"/>
      <c r="F566" s="324" t="s">
        <v>1764</v>
      </c>
      <c r="G566" s="325" t="s">
        <v>1765</v>
      </c>
      <c r="H566" s="192">
        <v>0</v>
      </c>
      <c r="I566" s="192">
        <v>0</v>
      </c>
      <c r="J566" s="192">
        <v>0</v>
      </c>
      <c r="K566" s="192">
        <v>0</v>
      </c>
      <c r="L566" s="192">
        <v>0</v>
      </c>
      <c r="M566" s="192">
        <v>0</v>
      </c>
      <c r="N566" s="192">
        <v>0</v>
      </c>
      <c r="O566" s="192">
        <v>0</v>
      </c>
      <c r="P566" s="192">
        <v>0</v>
      </c>
      <c r="Q566" s="192">
        <v>0</v>
      </c>
      <c r="R566" s="192">
        <v>0</v>
      </c>
      <c r="S566" s="192">
        <v>0</v>
      </c>
      <c r="T566" s="192">
        <v>0</v>
      </c>
      <c r="U566" s="192">
        <v>0</v>
      </c>
      <c r="V566" s="192">
        <v>0</v>
      </c>
      <c r="W566" s="192">
        <v>0</v>
      </c>
      <c r="X566" s="192">
        <v>0</v>
      </c>
      <c r="Y566" s="192">
        <v>0</v>
      </c>
      <c r="Z566" s="192">
        <v>0</v>
      </c>
      <c r="AA566" s="192">
        <v>0</v>
      </c>
      <c r="AB566" s="192">
        <v>0</v>
      </c>
      <c r="AC566" s="192">
        <v>0</v>
      </c>
      <c r="AD566" s="192">
        <v>0</v>
      </c>
      <c r="AE566" s="192">
        <v>0</v>
      </c>
      <c r="AF566" s="192">
        <v>0</v>
      </c>
      <c r="AG566" s="192">
        <v>0</v>
      </c>
      <c r="AH566" s="192">
        <v>0</v>
      </c>
      <c r="AI566" s="192">
        <v>0</v>
      </c>
      <c r="AJ566" s="192">
        <v>0</v>
      </c>
      <c r="AK566" s="192">
        <v>0</v>
      </c>
      <c r="AL566" s="192">
        <v>0</v>
      </c>
      <c r="AM566" s="192">
        <v>0</v>
      </c>
      <c r="AN566" s="192">
        <v>0</v>
      </c>
      <c r="AO566" s="192">
        <v>0</v>
      </c>
      <c r="AP566" s="192">
        <v>0</v>
      </c>
      <c r="AQ566" s="192">
        <v>0</v>
      </c>
      <c r="AR566" s="192">
        <v>0</v>
      </c>
      <c r="AS566" s="192">
        <v>0</v>
      </c>
      <c r="AT566" s="192">
        <v>0</v>
      </c>
      <c r="AU566" s="192">
        <v>0</v>
      </c>
      <c r="AV566" s="192">
        <v>0</v>
      </c>
      <c r="AW566" s="192">
        <v>0</v>
      </c>
      <c r="AX566" s="192">
        <v>0</v>
      </c>
      <c r="AY566" s="192">
        <v>0</v>
      </c>
      <c r="AZ566" s="192">
        <v>0</v>
      </c>
      <c r="BA566" s="192">
        <v>0</v>
      </c>
      <c r="BB566" s="192">
        <v>0</v>
      </c>
      <c r="BC566" s="192">
        <v>0</v>
      </c>
      <c r="BD566" s="192">
        <v>0</v>
      </c>
      <c r="BE566" s="192">
        <v>0</v>
      </c>
      <c r="BF566" s="192">
        <v>0</v>
      </c>
      <c r="BG566" s="192">
        <v>0</v>
      </c>
      <c r="BH566" s="192">
        <v>0</v>
      </c>
      <c r="BI566" s="192">
        <v>0</v>
      </c>
      <c r="BJ566" s="192">
        <v>0</v>
      </c>
      <c r="BK566" s="192">
        <v>0</v>
      </c>
      <c r="BL566" s="192">
        <v>0</v>
      </c>
      <c r="BM566" s="192">
        <v>0</v>
      </c>
      <c r="BN566" s="192">
        <v>0</v>
      </c>
      <c r="BO566" s="192">
        <v>0</v>
      </c>
      <c r="BP566" s="192">
        <v>0</v>
      </c>
      <c r="BQ566" s="192">
        <v>0</v>
      </c>
      <c r="BR566" s="192">
        <v>0</v>
      </c>
      <c r="BS566" s="192">
        <v>0</v>
      </c>
      <c r="BT566" s="192">
        <v>0</v>
      </c>
      <c r="BU566" s="192">
        <v>0</v>
      </c>
      <c r="BV566" s="192">
        <v>0</v>
      </c>
      <c r="BW566" s="192">
        <v>0</v>
      </c>
      <c r="BX566" s="192">
        <v>0</v>
      </c>
      <c r="BY566" s="192">
        <v>0</v>
      </c>
      <c r="BZ566" s="192">
        <v>0</v>
      </c>
      <c r="CA566" s="192">
        <v>0</v>
      </c>
      <c r="CB566" s="192">
        <v>0</v>
      </c>
      <c r="CC566" s="201">
        <f t="shared" si="75"/>
        <v>0</v>
      </c>
    </row>
    <row r="567" spans="1:81" s="278" customFormat="1">
      <c r="A567" s="320"/>
      <c r="B567" s="319"/>
      <c r="C567" s="321"/>
      <c r="D567" s="321"/>
      <c r="E567" s="321"/>
      <c r="F567" s="322" t="s">
        <v>1181</v>
      </c>
      <c r="G567" s="323" t="s">
        <v>1766</v>
      </c>
      <c r="H567" s="192">
        <v>0</v>
      </c>
      <c r="I567" s="192">
        <v>-2264346.38</v>
      </c>
      <c r="J567" s="192">
        <v>0</v>
      </c>
      <c r="K567" s="192">
        <v>-226662.39999999999</v>
      </c>
      <c r="L567" s="192">
        <v>-169836.25</v>
      </c>
      <c r="M567" s="192">
        <v>0</v>
      </c>
      <c r="N567" s="192">
        <v>-6223475.6500000004</v>
      </c>
      <c r="O567" s="192">
        <v>-1594358.64</v>
      </c>
      <c r="P567" s="192">
        <v>-1286699</v>
      </c>
      <c r="Q567" s="192">
        <v>0</v>
      </c>
      <c r="R567" s="192">
        <v>-926186.35</v>
      </c>
      <c r="S567" s="192">
        <v>-528260.80000000005</v>
      </c>
      <c r="T567" s="192">
        <v>0</v>
      </c>
      <c r="U567" s="192">
        <v>0</v>
      </c>
      <c r="V567" s="192">
        <v>-151182.04999999999</v>
      </c>
      <c r="W567" s="192">
        <v>-48918.58</v>
      </c>
      <c r="X567" s="192">
        <v>-691203.85</v>
      </c>
      <c r="Y567" s="192">
        <v>-1454370.87</v>
      </c>
      <c r="Z567" s="192">
        <v>-76161</v>
      </c>
      <c r="AA567" s="192">
        <v>-2287338.75</v>
      </c>
      <c r="AB567" s="192">
        <v>-364088.57</v>
      </c>
      <c r="AC567" s="192">
        <v>-7261147.21</v>
      </c>
      <c r="AD567" s="192">
        <v>-2797114.93</v>
      </c>
      <c r="AE567" s="192">
        <v>-2682252.09</v>
      </c>
      <c r="AF567" s="192">
        <v>-224979.73</v>
      </c>
      <c r="AG567" s="192">
        <v>-1168815.3999999999</v>
      </c>
      <c r="AH567" s="192">
        <v>-2108161.15</v>
      </c>
      <c r="AI567" s="192">
        <v>0</v>
      </c>
      <c r="AJ567" s="192">
        <v>-1142340.8</v>
      </c>
      <c r="AK567" s="192">
        <v>-362904.75</v>
      </c>
      <c r="AL567" s="192">
        <v>-319681.65000000002</v>
      </c>
      <c r="AM567" s="192">
        <v>-412185.05</v>
      </c>
      <c r="AN567" s="192">
        <v>-248017.45</v>
      </c>
      <c r="AO567" s="192">
        <v>-520396.7</v>
      </c>
      <c r="AP567" s="192">
        <v>-34344.400000000001</v>
      </c>
      <c r="AQ567" s="192">
        <v>-1067846.55</v>
      </c>
      <c r="AR567" s="192">
        <v>-448504.5</v>
      </c>
      <c r="AS567" s="192">
        <v>-432213.2</v>
      </c>
      <c r="AT567" s="192">
        <v>-444852.7</v>
      </c>
      <c r="AU567" s="192">
        <v>-2191301.35</v>
      </c>
      <c r="AV567" s="192">
        <v>-180367</v>
      </c>
      <c r="AW567" s="192">
        <v>-1597104.85</v>
      </c>
      <c r="AX567" s="192">
        <v>-2202061.0499999998</v>
      </c>
      <c r="AY567" s="192">
        <v>-546537.85</v>
      </c>
      <c r="AZ567" s="192">
        <v>0</v>
      </c>
      <c r="BA567" s="192">
        <v>-1397925.95</v>
      </c>
      <c r="BB567" s="192">
        <v>-817528.2</v>
      </c>
      <c r="BC567" s="192">
        <v>-3148567.9</v>
      </c>
      <c r="BD567" s="192">
        <v>-4480637.32</v>
      </c>
      <c r="BE567" s="192">
        <v>-6798386.9000000004</v>
      </c>
      <c r="BF567" s="192">
        <v>-169003.1</v>
      </c>
      <c r="BG567" s="192">
        <v>-995539.63</v>
      </c>
      <c r="BH567" s="192">
        <v>-1662734.3801</v>
      </c>
      <c r="BI567" s="192">
        <v>-1574557.46</v>
      </c>
      <c r="BJ567" s="192">
        <v>0</v>
      </c>
      <c r="BK567" s="192">
        <v>-708716.15</v>
      </c>
      <c r="BL567" s="192">
        <v>-363429.15</v>
      </c>
      <c r="BM567" s="192">
        <v>-1248052.2</v>
      </c>
      <c r="BN567" s="192">
        <v>-2374579.09</v>
      </c>
      <c r="BO567" s="192">
        <v>-3831055.03</v>
      </c>
      <c r="BP567" s="192">
        <v>-1283829.05</v>
      </c>
      <c r="BQ567" s="192">
        <v>-240675.5</v>
      </c>
      <c r="BR567" s="192">
        <v>-234718.4</v>
      </c>
      <c r="BS567" s="192">
        <v>-821368.58</v>
      </c>
      <c r="BT567" s="192">
        <v>-12945271.640000001</v>
      </c>
      <c r="BU567" s="192">
        <v>-227181.16</v>
      </c>
      <c r="BV567" s="192">
        <v>-969029.74</v>
      </c>
      <c r="BW567" s="192">
        <v>-2984089.4</v>
      </c>
      <c r="BX567" s="192">
        <v>-844235.01</v>
      </c>
      <c r="BY567" s="192">
        <v>-3531709.32</v>
      </c>
      <c r="BZ567" s="192">
        <v>-201037.36</v>
      </c>
      <c r="CA567" s="192">
        <v>-1758622.43</v>
      </c>
      <c r="CB567" s="192">
        <v>-737220.39</v>
      </c>
      <c r="CC567" s="201">
        <f t="shared" si="75"/>
        <v>-103035919.94010003</v>
      </c>
    </row>
    <row r="568" spans="1:81" s="278" customFormat="1">
      <c r="A568" s="320"/>
      <c r="B568" s="319"/>
      <c r="C568" s="321"/>
      <c r="D568" s="321"/>
      <c r="E568" s="321"/>
      <c r="F568" s="322" t="s">
        <v>1182</v>
      </c>
      <c r="G568" s="323" t="s">
        <v>1767</v>
      </c>
      <c r="H568" s="192">
        <v>0</v>
      </c>
      <c r="I568" s="192">
        <v>0</v>
      </c>
      <c r="J568" s="192">
        <v>0</v>
      </c>
      <c r="K568" s="192">
        <v>-262102.15</v>
      </c>
      <c r="L568" s="192">
        <v>-70850.95</v>
      </c>
      <c r="M568" s="192">
        <v>0</v>
      </c>
      <c r="N568" s="192">
        <v>0</v>
      </c>
      <c r="O568" s="192">
        <v>-2887855.84</v>
      </c>
      <c r="P568" s="192">
        <v>-511633.9</v>
      </c>
      <c r="Q568" s="192">
        <v>0</v>
      </c>
      <c r="R568" s="192">
        <v>-470728.8</v>
      </c>
      <c r="S568" s="192">
        <v>-557633.85</v>
      </c>
      <c r="T568" s="192">
        <v>0</v>
      </c>
      <c r="U568" s="192">
        <v>0</v>
      </c>
      <c r="V568" s="192">
        <v>-49628</v>
      </c>
      <c r="W568" s="192">
        <v>0</v>
      </c>
      <c r="X568" s="192">
        <v>-245233</v>
      </c>
      <c r="Y568" s="192">
        <v>-395747.96</v>
      </c>
      <c r="Z568" s="192">
        <v>0</v>
      </c>
      <c r="AA568" s="192">
        <v>-2196000.5299999998</v>
      </c>
      <c r="AB568" s="192">
        <v>-211536.82</v>
      </c>
      <c r="AC568" s="192">
        <v>-19126073.550000001</v>
      </c>
      <c r="AD568" s="192">
        <v>-1422383.23</v>
      </c>
      <c r="AE568" s="192">
        <v>-1261963.3799999999</v>
      </c>
      <c r="AF568" s="192">
        <v>-259658.04</v>
      </c>
      <c r="AG568" s="192">
        <v>-688784.2</v>
      </c>
      <c r="AH568" s="192">
        <v>-43224.05</v>
      </c>
      <c r="AI568" s="192">
        <v>0</v>
      </c>
      <c r="AJ568" s="192">
        <v>-183437.4</v>
      </c>
      <c r="AK568" s="192">
        <v>-45420.45</v>
      </c>
      <c r="AL568" s="192">
        <v>0</v>
      </c>
      <c r="AM568" s="192">
        <v>-32866.199999999997</v>
      </c>
      <c r="AN568" s="192">
        <v>-375911.2</v>
      </c>
      <c r="AO568" s="192">
        <v>-109088.5</v>
      </c>
      <c r="AP568" s="192">
        <v>-6424.85</v>
      </c>
      <c r="AQ568" s="192">
        <v>-552267.30000000005</v>
      </c>
      <c r="AR568" s="192">
        <v>-300996.09999999998</v>
      </c>
      <c r="AS568" s="192">
        <v>-237862.9</v>
      </c>
      <c r="AT568" s="192">
        <v>-53981.85</v>
      </c>
      <c r="AU568" s="192">
        <v>-33236439.140000001</v>
      </c>
      <c r="AV568" s="192">
        <v>-329221.55</v>
      </c>
      <c r="AW568" s="192">
        <v>0</v>
      </c>
      <c r="AX568" s="192">
        <v>-1651267.2</v>
      </c>
      <c r="AY568" s="192">
        <v>-304718.2</v>
      </c>
      <c r="AZ568" s="192">
        <v>0</v>
      </c>
      <c r="BA568" s="192">
        <v>-1155084.1000000001</v>
      </c>
      <c r="BB568" s="192">
        <v>-3215484</v>
      </c>
      <c r="BC568" s="192">
        <v>-1548394.55</v>
      </c>
      <c r="BD568" s="192">
        <v>-278127.15000000002</v>
      </c>
      <c r="BE568" s="192">
        <v>-3938225.1</v>
      </c>
      <c r="BF568" s="192">
        <v>-229830.65</v>
      </c>
      <c r="BG568" s="192">
        <v>-229210.78</v>
      </c>
      <c r="BH568" s="192">
        <v>-2655925.15</v>
      </c>
      <c r="BI568" s="192">
        <v>-4255604.1900000004</v>
      </c>
      <c r="BJ568" s="192">
        <v>0</v>
      </c>
      <c r="BK568" s="192">
        <v>-230617.25</v>
      </c>
      <c r="BL568" s="192">
        <v>-28203.599999999999</v>
      </c>
      <c r="BM568" s="192">
        <v>-1567386.96</v>
      </c>
      <c r="BN568" s="192">
        <v>-5186774.8499999996</v>
      </c>
      <c r="BO568" s="192">
        <v>-846012.05</v>
      </c>
      <c r="BP568" s="192">
        <v>-183034.6</v>
      </c>
      <c r="BQ568" s="192">
        <v>0</v>
      </c>
      <c r="BR568" s="192">
        <v>-57991.8</v>
      </c>
      <c r="BS568" s="192">
        <v>-76148.2</v>
      </c>
      <c r="BT568" s="192">
        <v>-24446434.739999998</v>
      </c>
      <c r="BU568" s="192">
        <v>-415085.46</v>
      </c>
      <c r="BV568" s="192">
        <v>-926874.9</v>
      </c>
      <c r="BW568" s="192">
        <v>-859571.05</v>
      </c>
      <c r="BX568" s="192">
        <v>-388255.98</v>
      </c>
      <c r="BY568" s="192">
        <v>-4318757.45</v>
      </c>
      <c r="BZ568" s="192">
        <v>-87855.79</v>
      </c>
      <c r="CA568" s="192">
        <v>-501907.8</v>
      </c>
      <c r="CB568" s="192">
        <v>-271143.65999999997</v>
      </c>
      <c r="CC568" s="201">
        <f t="shared" si="75"/>
        <v>-125978882.89999998</v>
      </c>
    </row>
    <row r="569" spans="1:81" s="278" customFormat="1">
      <c r="A569" s="320"/>
      <c r="B569" s="319"/>
      <c r="C569" s="321"/>
      <c r="D569" s="321"/>
      <c r="E569" s="321"/>
      <c r="F569" s="324" t="s">
        <v>1768</v>
      </c>
      <c r="G569" s="325" t="s">
        <v>1769</v>
      </c>
      <c r="H569" s="192">
        <v>0</v>
      </c>
      <c r="I569" s="192">
        <v>0</v>
      </c>
      <c r="J569" s="192">
        <v>0</v>
      </c>
      <c r="K569" s="192">
        <v>0</v>
      </c>
      <c r="L569" s="192">
        <v>0</v>
      </c>
      <c r="M569" s="192">
        <v>0</v>
      </c>
      <c r="N569" s="192">
        <v>0</v>
      </c>
      <c r="O569" s="192">
        <v>0</v>
      </c>
      <c r="P569" s="192">
        <v>0</v>
      </c>
      <c r="Q569" s="192">
        <v>0</v>
      </c>
      <c r="R569" s="192">
        <v>0</v>
      </c>
      <c r="S569" s="192">
        <v>0</v>
      </c>
      <c r="T569" s="192">
        <v>0</v>
      </c>
      <c r="U569" s="192">
        <v>0</v>
      </c>
      <c r="V569" s="192">
        <v>0</v>
      </c>
      <c r="W569" s="192">
        <v>0</v>
      </c>
      <c r="X569" s="192">
        <v>0</v>
      </c>
      <c r="Y569" s="192">
        <v>0</v>
      </c>
      <c r="Z569" s="192">
        <v>0</v>
      </c>
      <c r="AA569" s="192">
        <v>0</v>
      </c>
      <c r="AB569" s="192">
        <v>0</v>
      </c>
      <c r="AC569" s="192">
        <v>0</v>
      </c>
      <c r="AD569" s="192">
        <v>0</v>
      </c>
      <c r="AE569" s="192">
        <v>0</v>
      </c>
      <c r="AF569" s="192">
        <v>0</v>
      </c>
      <c r="AG569" s="192">
        <v>0</v>
      </c>
      <c r="AH569" s="192">
        <v>0</v>
      </c>
      <c r="AI569" s="192">
        <v>0</v>
      </c>
      <c r="AJ569" s="192">
        <v>0</v>
      </c>
      <c r="AK569" s="192">
        <v>0</v>
      </c>
      <c r="AL569" s="192">
        <v>0</v>
      </c>
      <c r="AM569" s="192">
        <v>0</v>
      </c>
      <c r="AN569" s="192">
        <v>0</v>
      </c>
      <c r="AO569" s="192">
        <v>0</v>
      </c>
      <c r="AP569" s="192">
        <v>0</v>
      </c>
      <c r="AQ569" s="192">
        <v>0</v>
      </c>
      <c r="AR569" s="192">
        <v>0</v>
      </c>
      <c r="AS569" s="192">
        <v>0</v>
      </c>
      <c r="AT569" s="192">
        <v>0</v>
      </c>
      <c r="AU569" s="192">
        <v>0</v>
      </c>
      <c r="AV569" s="192">
        <v>0</v>
      </c>
      <c r="AW569" s="192">
        <v>0</v>
      </c>
      <c r="AX569" s="192">
        <v>0</v>
      </c>
      <c r="AY569" s="192">
        <v>0</v>
      </c>
      <c r="AZ569" s="192">
        <v>0</v>
      </c>
      <c r="BA569" s="192">
        <v>0</v>
      </c>
      <c r="BB569" s="192">
        <v>0</v>
      </c>
      <c r="BC569" s="192">
        <v>0</v>
      </c>
      <c r="BD569" s="192">
        <v>0</v>
      </c>
      <c r="BE569" s="192">
        <v>0</v>
      </c>
      <c r="BF569" s="192">
        <v>0</v>
      </c>
      <c r="BG569" s="192">
        <v>0</v>
      </c>
      <c r="BH569" s="192">
        <v>0</v>
      </c>
      <c r="BI569" s="192">
        <v>0</v>
      </c>
      <c r="BJ569" s="192">
        <v>0</v>
      </c>
      <c r="BK569" s="192">
        <v>0</v>
      </c>
      <c r="BL569" s="192">
        <v>0</v>
      </c>
      <c r="BM569" s="192">
        <v>0</v>
      </c>
      <c r="BN569" s="192">
        <v>0</v>
      </c>
      <c r="BO569" s="192">
        <v>0</v>
      </c>
      <c r="BP569" s="192">
        <v>0</v>
      </c>
      <c r="BQ569" s="192">
        <v>0</v>
      </c>
      <c r="BR569" s="192">
        <v>0</v>
      </c>
      <c r="BS569" s="192">
        <v>0</v>
      </c>
      <c r="BT569" s="192">
        <v>0</v>
      </c>
      <c r="BU569" s="192">
        <v>0</v>
      </c>
      <c r="BV569" s="192">
        <v>0</v>
      </c>
      <c r="BW569" s="192">
        <v>0</v>
      </c>
      <c r="BX569" s="192">
        <v>0</v>
      </c>
      <c r="BY569" s="192">
        <v>0</v>
      </c>
      <c r="BZ569" s="192">
        <v>0</v>
      </c>
      <c r="CA569" s="192">
        <v>0</v>
      </c>
      <c r="CB569" s="192">
        <v>0</v>
      </c>
      <c r="CC569" s="201">
        <f t="shared" si="75"/>
        <v>0</v>
      </c>
    </row>
    <row r="570" spans="1:81" s="278" customFormat="1">
      <c r="A570" s="320"/>
      <c r="B570" s="319"/>
      <c r="C570" s="321"/>
      <c r="D570" s="321"/>
      <c r="E570" s="321"/>
      <c r="F570" s="324" t="s">
        <v>1770</v>
      </c>
      <c r="G570" s="325" t="s">
        <v>1771</v>
      </c>
      <c r="H570" s="192">
        <v>0</v>
      </c>
      <c r="I570" s="192">
        <v>0</v>
      </c>
      <c r="J570" s="192">
        <v>0</v>
      </c>
      <c r="K570" s="192">
        <v>0</v>
      </c>
      <c r="L570" s="192">
        <v>0</v>
      </c>
      <c r="M570" s="192">
        <v>0</v>
      </c>
      <c r="N570" s="192">
        <v>0</v>
      </c>
      <c r="O570" s="192">
        <v>0</v>
      </c>
      <c r="P570" s="192">
        <v>0</v>
      </c>
      <c r="Q570" s="192">
        <v>0</v>
      </c>
      <c r="R570" s="192">
        <v>0</v>
      </c>
      <c r="S570" s="192">
        <v>0</v>
      </c>
      <c r="T570" s="192">
        <v>0</v>
      </c>
      <c r="U570" s="192">
        <v>0</v>
      </c>
      <c r="V570" s="192">
        <v>0</v>
      </c>
      <c r="W570" s="192">
        <v>0</v>
      </c>
      <c r="X570" s="192">
        <v>0</v>
      </c>
      <c r="Y570" s="192">
        <v>0</v>
      </c>
      <c r="Z570" s="192">
        <v>0</v>
      </c>
      <c r="AA570" s="192">
        <v>0</v>
      </c>
      <c r="AB570" s="192">
        <v>0</v>
      </c>
      <c r="AC570" s="192">
        <v>0</v>
      </c>
      <c r="AD570" s="192">
        <v>0</v>
      </c>
      <c r="AE570" s="192">
        <v>0</v>
      </c>
      <c r="AF570" s="192">
        <v>0</v>
      </c>
      <c r="AG570" s="192">
        <v>0</v>
      </c>
      <c r="AH570" s="192">
        <v>0</v>
      </c>
      <c r="AI570" s="192">
        <v>0</v>
      </c>
      <c r="AJ570" s="192">
        <v>0</v>
      </c>
      <c r="AK570" s="192">
        <v>0</v>
      </c>
      <c r="AL570" s="192">
        <v>0</v>
      </c>
      <c r="AM570" s="192">
        <v>0</v>
      </c>
      <c r="AN570" s="192">
        <v>0</v>
      </c>
      <c r="AO570" s="192">
        <v>0</v>
      </c>
      <c r="AP570" s="192">
        <v>0</v>
      </c>
      <c r="AQ570" s="192">
        <v>0</v>
      </c>
      <c r="AR570" s="192">
        <v>0</v>
      </c>
      <c r="AS570" s="192">
        <v>0</v>
      </c>
      <c r="AT570" s="192">
        <v>0</v>
      </c>
      <c r="AU570" s="192">
        <v>0</v>
      </c>
      <c r="AV570" s="192">
        <v>0</v>
      </c>
      <c r="AW570" s="192">
        <v>0</v>
      </c>
      <c r="AX570" s="192">
        <v>0</v>
      </c>
      <c r="AY570" s="192">
        <v>0</v>
      </c>
      <c r="AZ570" s="192">
        <v>0</v>
      </c>
      <c r="BA570" s="192">
        <v>0</v>
      </c>
      <c r="BB570" s="192">
        <v>0</v>
      </c>
      <c r="BC570" s="192">
        <v>0</v>
      </c>
      <c r="BD570" s="192">
        <v>0</v>
      </c>
      <c r="BE570" s="192">
        <v>0</v>
      </c>
      <c r="BF570" s="192">
        <v>0</v>
      </c>
      <c r="BG570" s="192">
        <v>0</v>
      </c>
      <c r="BH570" s="192">
        <v>0</v>
      </c>
      <c r="BI570" s="192">
        <v>0</v>
      </c>
      <c r="BJ570" s="192">
        <v>0</v>
      </c>
      <c r="BK570" s="192">
        <v>0</v>
      </c>
      <c r="BL570" s="192">
        <v>0</v>
      </c>
      <c r="BM570" s="192">
        <v>0</v>
      </c>
      <c r="BN570" s="192">
        <v>0</v>
      </c>
      <c r="BO570" s="192">
        <v>0</v>
      </c>
      <c r="BP570" s="192">
        <v>0</v>
      </c>
      <c r="BQ570" s="192">
        <v>0</v>
      </c>
      <c r="BR570" s="192">
        <v>0</v>
      </c>
      <c r="BS570" s="192">
        <v>0</v>
      </c>
      <c r="BT570" s="192">
        <v>0</v>
      </c>
      <c r="BU570" s="192">
        <v>0</v>
      </c>
      <c r="BV570" s="192">
        <v>0</v>
      </c>
      <c r="BW570" s="192">
        <v>0</v>
      </c>
      <c r="BX570" s="192">
        <v>0</v>
      </c>
      <c r="BY570" s="192">
        <v>0</v>
      </c>
      <c r="BZ570" s="192">
        <v>0</v>
      </c>
      <c r="CA570" s="192">
        <v>0</v>
      </c>
      <c r="CB570" s="192">
        <v>0</v>
      </c>
      <c r="CC570" s="201">
        <f t="shared" si="75"/>
        <v>0</v>
      </c>
    </row>
    <row r="571" spans="1:81" s="278" customFormat="1">
      <c r="A571" s="320"/>
      <c r="B571" s="319"/>
      <c r="C571" s="321"/>
      <c r="D571" s="321"/>
      <c r="E571" s="321"/>
      <c r="F571" s="322" t="s">
        <v>1183</v>
      </c>
      <c r="G571" s="323" t="s">
        <v>1772</v>
      </c>
      <c r="H571" s="192">
        <v>0</v>
      </c>
      <c r="I571" s="192">
        <v>0</v>
      </c>
      <c r="J571" s="192">
        <v>0</v>
      </c>
      <c r="K571" s="192">
        <v>0</v>
      </c>
      <c r="L571" s="192">
        <v>0</v>
      </c>
      <c r="M571" s="192">
        <v>0</v>
      </c>
      <c r="N571" s="192">
        <v>0</v>
      </c>
      <c r="O571" s="192">
        <v>0</v>
      </c>
      <c r="P571" s="192">
        <v>0</v>
      </c>
      <c r="Q571" s="192">
        <v>0</v>
      </c>
      <c r="R571" s="192">
        <v>0</v>
      </c>
      <c r="S571" s="192">
        <v>0</v>
      </c>
      <c r="T571" s="192">
        <v>0</v>
      </c>
      <c r="U571" s="192">
        <v>0</v>
      </c>
      <c r="V571" s="192">
        <v>0</v>
      </c>
      <c r="W571" s="192">
        <v>0</v>
      </c>
      <c r="X571" s="192">
        <v>0</v>
      </c>
      <c r="Y571" s="192">
        <v>0</v>
      </c>
      <c r="Z571" s="192">
        <v>0</v>
      </c>
      <c r="AA571" s="192">
        <v>0</v>
      </c>
      <c r="AB571" s="192">
        <v>0</v>
      </c>
      <c r="AC571" s="192">
        <v>0</v>
      </c>
      <c r="AD571" s="192">
        <v>0</v>
      </c>
      <c r="AE571" s="192">
        <v>0</v>
      </c>
      <c r="AF571" s="192">
        <v>0</v>
      </c>
      <c r="AG571" s="192">
        <v>0</v>
      </c>
      <c r="AH571" s="192">
        <v>0</v>
      </c>
      <c r="AI571" s="192">
        <v>0</v>
      </c>
      <c r="AJ571" s="192">
        <v>0</v>
      </c>
      <c r="AK571" s="192">
        <v>0</v>
      </c>
      <c r="AL571" s="192">
        <v>0</v>
      </c>
      <c r="AM571" s="192">
        <v>0</v>
      </c>
      <c r="AN571" s="192">
        <v>0</v>
      </c>
      <c r="AO571" s="192">
        <v>0</v>
      </c>
      <c r="AP571" s="192">
        <v>0</v>
      </c>
      <c r="AQ571" s="192">
        <v>0</v>
      </c>
      <c r="AR571" s="192">
        <v>0</v>
      </c>
      <c r="AS571" s="192">
        <v>0</v>
      </c>
      <c r="AT571" s="192">
        <v>0</v>
      </c>
      <c r="AU571" s="192">
        <v>0</v>
      </c>
      <c r="AV571" s="192">
        <v>0</v>
      </c>
      <c r="AW571" s="192">
        <v>0</v>
      </c>
      <c r="AX571" s="192">
        <v>0</v>
      </c>
      <c r="AY571" s="192">
        <v>0</v>
      </c>
      <c r="AZ571" s="192">
        <v>0</v>
      </c>
      <c r="BA571" s="192">
        <v>0</v>
      </c>
      <c r="BB571" s="192">
        <v>0</v>
      </c>
      <c r="BC571" s="192">
        <v>0</v>
      </c>
      <c r="BD571" s="192">
        <v>0</v>
      </c>
      <c r="BE571" s="192">
        <v>0</v>
      </c>
      <c r="BF571" s="192">
        <v>0</v>
      </c>
      <c r="BG571" s="192">
        <v>0</v>
      </c>
      <c r="BH571" s="192">
        <v>0</v>
      </c>
      <c r="BI571" s="192">
        <v>0</v>
      </c>
      <c r="BJ571" s="192">
        <v>0</v>
      </c>
      <c r="BK571" s="192">
        <v>0</v>
      </c>
      <c r="BL571" s="192">
        <v>0</v>
      </c>
      <c r="BM571" s="192">
        <v>0</v>
      </c>
      <c r="BN571" s="192">
        <v>0</v>
      </c>
      <c r="BO571" s="192">
        <v>0</v>
      </c>
      <c r="BP571" s="192">
        <v>0</v>
      </c>
      <c r="BQ571" s="192">
        <v>0</v>
      </c>
      <c r="BR571" s="192">
        <v>0</v>
      </c>
      <c r="BS571" s="192">
        <v>0</v>
      </c>
      <c r="BT571" s="192">
        <v>0</v>
      </c>
      <c r="BU571" s="192">
        <v>0</v>
      </c>
      <c r="BV571" s="192">
        <v>0</v>
      </c>
      <c r="BW571" s="192">
        <v>0</v>
      </c>
      <c r="BX571" s="192">
        <v>0</v>
      </c>
      <c r="BY571" s="192">
        <v>0</v>
      </c>
      <c r="BZ571" s="192">
        <v>0</v>
      </c>
      <c r="CA571" s="192">
        <v>0</v>
      </c>
      <c r="CB571" s="192">
        <v>0</v>
      </c>
      <c r="CC571" s="201">
        <f t="shared" si="75"/>
        <v>0</v>
      </c>
    </row>
    <row r="572" spans="1:81" s="278" customFormat="1">
      <c r="A572" s="320"/>
      <c r="B572" s="319"/>
      <c r="C572" s="321"/>
      <c r="D572" s="321"/>
      <c r="E572" s="321"/>
      <c r="F572" s="322" t="s">
        <v>1184</v>
      </c>
      <c r="G572" s="323" t="s">
        <v>1773</v>
      </c>
      <c r="H572" s="192">
        <v>0</v>
      </c>
      <c r="I572" s="192">
        <v>0</v>
      </c>
      <c r="J572" s="192">
        <v>0</v>
      </c>
      <c r="K572" s="192">
        <v>0</v>
      </c>
      <c r="L572" s="192">
        <v>0</v>
      </c>
      <c r="M572" s="192">
        <v>0</v>
      </c>
      <c r="N572" s="192">
        <v>0</v>
      </c>
      <c r="O572" s="192">
        <v>0</v>
      </c>
      <c r="P572" s="192">
        <v>0</v>
      </c>
      <c r="Q572" s="192">
        <v>0</v>
      </c>
      <c r="R572" s="192">
        <v>0</v>
      </c>
      <c r="S572" s="192">
        <v>0</v>
      </c>
      <c r="T572" s="192">
        <v>0</v>
      </c>
      <c r="U572" s="192">
        <v>0</v>
      </c>
      <c r="V572" s="192">
        <v>0</v>
      </c>
      <c r="W572" s="192">
        <v>0</v>
      </c>
      <c r="X572" s="192">
        <v>0</v>
      </c>
      <c r="Y572" s="192">
        <v>0</v>
      </c>
      <c r="Z572" s="192">
        <v>0</v>
      </c>
      <c r="AA572" s="192">
        <v>0</v>
      </c>
      <c r="AB572" s="192">
        <v>17000</v>
      </c>
      <c r="AC572" s="192">
        <v>0</v>
      </c>
      <c r="AD572" s="192">
        <v>0</v>
      </c>
      <c r="AE572" s="192">
        <v>0</v>
      </c>
      <c r="AF572" s="192">
        <v>0</v>
      </c>
      <c r="AG572" s="192">
        <v>0</v>
      </c>
      <c r="AH572" s="192">
        <v>0</v>
      </c>
      <c r="AI572" s="192">
        <v>0</v>
      </c>
      <c r="AJ572" s="192">
        <v>0</v>
      </c>
      <c r="AK572" s="192">
        <v>0</v>
      </c>
      <c r="AL572" s="192">
        <v>0</v>
      </c>
      <c r="AM572" s="192">
        <v>0</v>
      </c>
      <c r="AN572" s="192">
        <v>0</v>
      </c>
      <c r="AO572" s="192">
        <v>0</v>
      </c>
      <c r="AP572" s="192">
        <v>0</v>
      </c>
      <c r="AQ572" s="192">
        <v>0</v>
      </c>
      <c r="AR572" s="192">
        <v>0</v>
      </c>
      <c r="AS572" s="192">
        <v>0</v>
      </c>
      <c r="AT572" s="192">
        <v>0</v>
      </c>
      <c r="AU572" s="192">
        <v>0</v>
      </c>
      <c r="AV572" s="192">
        <v>0</v>
      </c>
      <c r="AW572" s="192">
        <v>0</v>
      </c>
      <c r="AX572" s="192">
        <v>0</v>
      </c>
      <c r="AY572" s="192">
        <v>0</v>
      </c>
      <c r="AZ572" s="192">
        <v>0</v>
      </c>
      <c r="BA572" s="192">
        <v>0</v>
      </c>
      <c r="BB572" s="192">
        <v>0</v>
      </c>
      <c r="BC572" s="192">
        <v>0</v>
      </c>
      <c r="BD572" s="192">
        <v>0</v>
      </c>
      <c r="BE572" s="192">
        <v>0</v>
      </c>
      <c r="BF572" s="192">
        <v>0</v>
      </c>
      <c r="BG572" s="192">
        <v>0</v>
      </c>
      <c r="BH572" s="192">
        <v>0</v>
      </c>
      <c r="BI572" s="192">
        <v>0</v>
      </c>
      <c r="BJ572" s="192">
        <v>10976</v>
      </c>
      <c r="BK572" s="192">
        <v>0</v>
      </c>
      <c r="BL572" s="192">
        <v>0</v>
      </c>
      <c r="BM572" s="192">
        <v>202583.25</v>
      </c>
      <c r="BN572" s="192">
        <v>7234</v>
      </c>
      <c r="BO572" s="192">
        <v>0</v>
      </c>
      <c r="BP572" s="192">
        <v>0</v>
      </c>
      <c r="BQ572" s="192">
        <v>0</v>
      </c>
      <c r="BR572" s="192">
        <v>0</v>
      </c>
      <c r="BS572" s="192">
        <v>0</v>
      </c>
      <c r="BT572" s="192">
        <v>115000</v>
      </c>
      <c r="BU572" s="192">
        <v>0</v>
      </c>
      <c r="BV572" s="192">
        <v>0</v>
      </c>
      <c r="BW572" s="192">
        <v>0</v>
      </c>
      <c r="BX572" s="192">
        <v>0</v>
      </c>
      <c r="BY572" s="192">
        <v>11400</v>
      </c>
      <c r="BZ572" s="192">
        <v>0</v>
      </c>
      <c r="CA572" s="192">
        <v>0</v>
      </c>
      <c r="CB572" s="192">
        <v>0</v>
      </c>
      <c r="CC572" s="201">
        <f t="shared" si="75"/>
        <v>364193.25</v>
      </c>
    </row>
    <row r="573" spans="1:81" s="278" customFormat="1">
      <c r="A573" s="320"/>
      <c r="B573" s="319"/>
      <c r="C573" s="321"/>
      <c r="D573" s="321"/>
      <c r="E573" s="321"/>
      <c r="F573" s="322" t="s">
        <v>1192</v>
      </c>
      <c r="G573" s="323" t="s">
        <v>1193</v>
      </c>
      <c r="H573" s="192">
        <v>0</v>
      </c>
      <c r="I573" s="192">
        <v>0</v>
      </c>
      <c r="J573" s="192">
        <v>0</v>
      </c>
      <c r="K573" s="192">
        <v>0</v>
      </c>
      <c r="L573" s="192">
        <v>0</v>
      </c>
      <c r="M573" s="192">
        <v>0</v>
      </c>
      <c r="N573" s="192">
        <v>0</v>
      </c>
      <c r="O573" s="192">
        <v>0</v>
      </c>
      <c r="P573" s="192">
        <v>0</v>
      </c>
      <c r="Q573" s="192">
        <v>0</v>
      </c>
      <c r="R573" s="192">
        <v>0</v>
      </c>
      <c r="S573" s="192">
        <v>0</v>
      </c>
      <c r="T573" s="192">
        <v>0</v>
      </c>
      <c r="U573" s="192">
        <v>0</v>
      </c>
      <c r="V573" s="192">
        <v>0</v>
      </c>
      <c r="W573" s="192">
        <v>0</v>
      </c>
      <c r="X573" s="192">
        <v>0</v>
      </c>
      <c r="Y573" s="192">
        <v>0</v>
      </c>
      <c r="Z573" s="192">
        <v>0</v>
      </c>
      <c r="AA573" s="192">
        <v>0</v>
      </c>
      <c r="AB573" s="192">
        <v>0</v>
      </c>
      <c r="AC573" s="192">
        <v>0</v>
      </c>
      <c r="AD573" s="192">
        <v>0</v>
      </c>
      <c r="AE573" s="192">
        <v>0</v>
      </c>
      <c r="AF573" s="192">
        <v>0</v>
      </c>
      <c r="AG573" s="192">
        <v>0</v>
      </c>
      <c r="AH573" s="192">
        <v>0</v>
      </c>
      <c r="AI573" s="192">
        <v>0</v>
      </c>
      <c r="AJ573" s="192">
        <v>0</v>
      </c>
      <c r="AK573" s="192">
        <v>0</v>
      </c>
      <c r="AL573" s="192">
        <v>0</v>
      </c>
      <c r="AM573" s="192">
        <v>0</v>
      </c>
      <c r="AN573" s="192">
        <v>0</v>
      </c>
      <c r="AO573" s="192">
        <v>0</v>
      </c>
      <c r="AP573" s="192">
        <v>0</v>
      </c>
      <c r="AQ573" s="192">
        <v>0</v>
      </c>
      <c r="AR573" s="192">
        <v>0</v>
      </c>
      <c r="AS573" s="192">
        <v>0</v>
      </c>
      <c r="AT573" s="192">
        <v>0</v>
      </c>
      <c r="AU573" s="192">
        <v>0</v>
      </c>
      <c r="AV573" s="192">
        <v>0</v>
      </c>
      <c r="AW573" s="192">
        <v>0</v>
      </c>
      <c r="AX573" s="192">
        <v>0</v>
      </c>
      <c r="AY573" s="192">
        <v>0</v>
      </c>
      <c r="AZ573" s="192">
        <v>0</v>
      </c>
      <c r="BA573" s="192">
        <v>0</v>
      </c>
      <c r="BB573" s="192">
        <v>0</v>
      </c>
      <c r="BC573" s="192">
        <v>0</v>
      </c>
      <c r="BD573" s="192">
        <v>0</v>
      </c>
      <c r="BE573" s="192">
        <v>0</v>
      </c>
      <c r="BF573" s="192">
        <v>0</v>
      </c>
      <c r="BG573" s="192">
        <v>0</v>
      </c>
      <c r="BH573" s="192">
        <v>0</v>
      </c>
      <c r="BI573" s="192">
        <v>0</v>
      </c>
      <c r="BJ573" s="192">
        <v>0</v>
      </c>
      <c r="BK573" s="192">
        <v>0</v>
      </c>
      <c r="BL573" s="192">
        <v>0</v>
      </c>
      <c r="BM573" s="192">
        <v>0</v>
      </c>
      <c r="BN573" s="192">
        <v>0</v>
      </c>
      <c r="BO573" s="192">
        <v>0</v>
      </c>
      <c r="BP573" s="192">
        <v>0</v>
      </c>
      <c r="BQ573" s="192">
        <v>0</v>
      </c>
      <c r="BR573" s="192">
        <v>0</v>
      </c>
      <c r="BS573" s="192">
        <v>0</v>
      </c>
      <c r="BT573" s="192">
        <v>0</v>
      </c>
      <c r="BU573" s="192">
        <v>0</v>
      </c>
      <c r="BV573" s="192">
        <v>0</v>
      </c>
      <c r="BW573" s="192">
        <v>0</v>
      </c>
      <c r="BX573" s="192">
        <v>0</v>
      </c>
      <c r="BY573" s="192">
        <v>0</v>
      </c>
      <c r="BZ573" s="192">
        <v>0</v>
      </c>
      <c r="CA573" s="192">
        <v>0</v>
      </c>
      <c r="CB573" s="192">
        <v>0</v>
      </c>
      <c r="CC573" s="201">
        <f t="shared" si="75"/>
        <v>0</v>
      </c>
    </row>
    <row r="574" spans="1:81" s="278" customFormat="1">
      <c r="A574" s="320"/>
      <c r="B574" s="319"/>
      <c r="C574" s="321"/>
      <c r="D574" s="321"/>
      <c r="E574" s="321"/>
      <c r="F574" s="322" t="s">
        <v>1194</v>
      </c>
      <c r="G574" s="323" t="s">
        <v>1195</v>
      </c>
      <c r="H574" s="192">
        <v>0</v>
      </c>
      <c r="I574" s="192">
        <v>0</v>
      </c>
      <c r="J574" s="192">
        <v>0</v>
      </c>
      <c r="K574" s="192">
        <v>0</v>
      </c>
      <c r="L574" s="192">
        <v>0</v>
      </c>
      <c r="M574" s="192">
        <v>0</v>
      </c>
      <c r="N574" s="192">
        <v>0</v>
      </c>
      <c r="O574" s="192">
        <v>0</v>
      </c>
      <c r="P574" s="192">
        <v>0</v>
      </c>
      <c r="Q574" s="192">
        <v>0</v>
      </c>
      <c r="R574" s="192">
        <v>0</v>
      </c>
      <c r="S574" s="192">
        <v>0</v>
      </c>
      <c r="T574" s="192">
        <v>0</v>
      </c>
      <c r="U574" s="192">
        <v>0</v>
      </c>
      <c r="V574" s="192">
        <v>0</v>
      </c>
      <c r="W574" s="192">
        <v>0</v>
      </c>
      <c r="X574" s="192">
        <v>0</v>
      </c>
      <c r="Y574" s="192">
        <v>0</v>
      </c>
      <c r="Z574" s="192">
        <v>0</v>
      </c>
      <c r="AA574" s="192">
        <v>0</v>
      </c>
      <c r="AB574" s="192">
        <v>0</v>
      </c>
      <c r="AC574" s="192">
        <v>0</v>
      </c>
      <c r="AD574" s="192">
        <v>0</v>
      </c>
      <c r="AE574" s="192">
        <v>0</v>
      </c>
      <c r="AF574" s="192">
        <v>0</v>
      </c>
      <c r="AG574" s="192">
        <v>0</v>
      </c>
      <c r="AH574" s="192">
        <v>0</v>
      </c>
      <c r="AI574" s="192">
        <v>0</v>
      </c>
      <c r="AJ574" s="192">
        <v>0</v>
      </c>
      <c r="AK574" s="192">
        <v>0</v>
      </c>
      <c r="AL574" s="192">
        <v>0</v>
      </c>
      <c r="AM574" s="192">
        <v>0</v>
      </c>
      <c r="AN574" s="192">
        <v>0</v>
      </c>
      <c r="AO574" s="192">
        <v>0</v>
      </c>
      <c r="AP574" s="192">
        <v>0</v>
      </c>
      <c r="AQ574" s="192">
        <v>0</v>
      </c>
      <c r="AR574" s="192">
        <v>0</v>
      </c>
      <c r="AS574" s="192">
        <v>0</v>
      </c>
      <c r="AT574" s="192">
        <v>0</v>
      </c>
      <c r="AU574" s="192">
        <v>0</v>
      </c>
      <c r="AV574" s="192">
        <v>0</v>
      </c>
      <c r="AW574" s="192">
        <v>0</v>
      </c>
      <c r="AX574" s="192">
        <v>0</v>
      </c>
      <c r="AY574" s="192">
        <v>0</v>
      </c>
      <c r="AZ574" s="192">
        <v>0</v>
      </c>
      <c r="BA574" s="192">
        <v>0</v>
      </c>
      <c r="BB574" s="192">
        <v>0</v>
      </c>
      <c r="BC574" s="192">
        <v>0</v>
      </c>
      <c r="BD574" s="192">
        <v>0</v>
      </c>
      <c r="BE574" s="192">
        <v>0</v>
      </c>
      <c r="BF574" s="192">
        <v>0</v>
      </c>
      <c r="BG574" s="192">
        <v>0</v>
      </c>
      <c r="BH574" s="192">
        <v>0</v>
      </c>
      <c r="BI574" s="192">
        <v>0</v>
      </c>
      <c r="BJ574" s="192">
        <v>0</v>
      </c>
      <c r="BK574" s="192">
        <v>0</v>
      </c>
      <c r="BL574" s="192">
        <v>0</v>
      </c>
      <c r="BM574" s="192">
        <v>0</v>
      </c>
      <c r="BN574" s="192">
        <v>0</v>
      </c>
      <c r="BO574" s="192">
        <v>0</v>
      </c>
      <c r="BP574" s="192">
        <v>0</v>
      </c>
      <c r="BQ574" s="192">
        <v>0</v>
      </c>
      <c r="BR574" s="192">
        <v>0</v>
      </c>
      <c r="BS574" s="192">
        <v>0</v>
      </c>
      <c r="BT574" s="192">
        <v>0</v>
      </c>
      <c r="BU574" s="192">
        <v>0</v>
      </c>
      <c r="BV574" s="192">
        <v>0</v>
      </c>
      <c r="BW574" s="192">
        <v>0</v>
      </c>
      <c r="BX574" s="192">
        <v>0</v>
      </c>
      <c r="BY574" s="192">
        <v>0</v>
      </c>
      <c r="BZ574" s="192">
        <v>0</v>
      </c>
      <c r="CA574" s="192">
        <v>0</v>
      </c>
      <c r="CB574" s="192">
        <v>0</v>
      </c>
      <c r="CC574" s="201">
        <f t="shared" si="75"/>
        <v>0</v>
      </c>
    </row>
    <row r="575" spans="1:81" s="278" customFormat="1">
      <c r="A575" s="320"/>
      <c r="B575" s="319"/>
      <c r="C575" s="321"/>
      <c r="D575" s="321"/>
      <c r="E575" s="321"/>
      <c r="F575" s="322" t="s">
        <v>1199</v>
      </c>
      <c r="G575" s="323" t="s">
        <v>1200</v>
      </c>
      <c r="H575" s="192">
        <v>0</v>
      </c>
      <c r="I575" s="192">
        <v>0</v>
      </c>
      <c r="J575" s="192">
        <v>0</v>
      </c>
      <c r="K575" s="192">
        <v>0</v>
      </c>
      <c r="L575" s="192">
        <v>0</v>
      </c>
      <c r="M575" s="192">
        <v>0</v>
      </c>
      <c r="N575" s="192">
        <v>0</v>
      </c>
      <c r="O575" s="192">
        <v>0</v>
      </c>
      <c r="P575" s="192">
        <v>0</v>
      </c>
      <c r="Q575" s="192">
        <v>0</v>
      </c>
      <c r="R575" s="192">
        <v>0</v>
      </c>
      <c r="S575" s="192">
        <v>0</v>
      </c>
      <c r="T575" s="192">
        <v>0</v>
      </c>
      <c r="U575" s="192">
        <v>0</v>
      </c>
      <c r="V575" s="192">
        <v>0</v>
      </c>
      <c r="W575" s="192">
        <v>0</v>
      </c>
      <c r="X575" s="192">
        <v>0</v>
      </c>
      <c r="Y575" s="192">
        <v>0</v>
      </c>
      <c r="Z575" s="192">
        <v>0</v>
      </c>
      <c r="AA575" s="192">
        <v>10898118</v>
      </c>
      <c r="AB575" s="192">
        <v>0</v>
      </c>
      <c r="AC575" s="192">
        <v>0</v>
      </c>
      <c r="AD575" s="192">
        <v>0</v>
      </c>
      <c r="AE575" s="192">
        <v>0</v>
      </c>
      <c r="AF575" s="192">
        <v>0</v>
      </c>
      <c r="AG575" s="192">
        <v>0</v>
      </c>
      <c r="AH575" s="192">
        <v>0</v>
      </c>
      <c r="AI575" s="192">
        <v>0</v>
      </c>
      <c r="AJ575" s="192">
        <v>0</v>
      </c>
      <c r="AK575" s="192">
        <v>0</v>
      </c>
      <c r="AL575" s="192">
        <v>0</v>
      </c>
      <c r="AM575" s="192">
        <v>0</v>
      </c>
      <c r="AN575" s="192">
        <v>0</v>
      </c>
      <c r="AO575" s="192">
        <v>0</v>
      </c>
      <c r="AP575" s="192">
        <v>0</v>
      </c>
      <c r="AQ575" s="192">
        <v>0</v>
      </c>
      <c r="AR575" s="192">
        <v>0</v>
      </c>
      <c r="AS575" s="192">
        <v>0</v>
      </c>
      <c r="AT575" s="192">
        <v>0</v>
      </c>
      <c r="AU575" s="192">
        <v>0</v>
      </c>
      <c r="AV575" s="192">
        <v>0</v>
      </c>
      <c r="AW575" s="192">
        <v>0</v>
      </c>
      <c r="AX575" s="192">
        <v>0</v>
      </c>
      <c r="AY575" s="192">
        <v>0</v>
      </c>
      <c r="AZ575" s="192">
        <v>0</v>
      </c>
      <c r="BA575" s="192">
        <v>0</v>
      </c>
      <c r="BB575" s="192">
        <v>5302</v>
      </c>
      <c r="BC575" s="192">
        <v>0</v>
      </c>
      <c r="BD575" s="192">
        <v>0</v>
      </c>
      <c r="BE575" s="192">
        <v>0</v>
      </c>
      <c r="BF575" s="192">
        <v>0</v>
      </c>
      <c r="BG575" s="192">
        <v>0</v>
      </c>
      <c r="BH575" s="192">
        <v>0</v>
      </c>
      <c r="BI575" s="192">
        <v>0</v>
      </c>
      <c r="BJ575" s="192">
        <v>0</v>
      </c>
      <c r="BK575" s="192">
        <v>0</v>
      </c>
      <c r="BL575" s="192">
        <v>0</v>
      </c>
      <c r="BM575" s="192">
        <v>0</v>
      </c>
      <c r="BN575" s="192">
        <v>0</v>
      </c>
      <c r="BO575" s="192">
        <v>0</v>
      </c>
      <c r="BP575" s="192">
        <v>0</v>
      </c>
      <c r="BQ575" s="192">
        <v>0</v>
      </c>
      <c r="BR575" s="192">
        <v>0</v>
      </c>
      <c r="BS575" s="192">
        <v>0</v>
      </c>
      <c r="BT575" s="192">
        <v>0</v>
      </c>
      <c r="BU575" s="192">
        <v>0</v>
      </c>
      <c r="BV575" s="192">
        <v>0</v>
      </c>
      <c r="BW575" s="192">
        <v>0</v>
      </c>
      <c r="BX575" s="192">
        <v>0</v>
      </c>
      <c r="BY575" s="192">
        <v>0</v>
      </c>
      <c r="BZ575" s="192">
        <v>0</v>
      </c>
      <c r="CA575" s="192">
        <v>0</v>
      </c>
      <c r="CB575" s="192">
        <v>0</v>
      </c>
      <c r="CC575" s="201">
        <f t="shared" ref="CC575:CC638" si="76">SUM(H575:CB575)</f>
        <v>10903420</v>
      </c>
    </row>
    <row r="576" spans="1:81" s="278" customFormat="1">
      <c r="A576" s="320"/>
      <c r="B576" s="319"/>
      <c r="C576" s="321"/>
      <c r="D576" s="321"/>
      <c r="E576" s="321"/>
      <c r="F576" s="322" t="s">
        <v>1201</v>
      </c>
      <c r="G576" s="323" t="s">
        <v>1202</v>
      </c>
      <c r="H576" s="192">
        <v>0</v>
      </c>
      <c r="I576" s="192">
        <v>0</v>
      </c>
      <c r="J576" s="192">
        <v>0</v>
      </c>
      <c r="K576" s="192">
        <v>0</v>
      </c>
      <c r="L576" s="192">
        <v>0</v>
      </c>
      <c r="M576" s="192">
        <v>0</v>
      </c>
      <c r="N576" s="192">
        <v>0</v>
      </c>
      <c r="O576" s="192">
        <v>0</v>
      </c>
      <c r="P576" s="192">
        <v>0</v>
      </c>
      <c r="Q576" s="192">
        <v>0</v>
      </c>
      <c r="R576" s="192">
        <v>0</v>
      </c>
      <c r="S576" s="192">
        <v>0</v>
      </c>
      <c r="T576" s="192">
        <v>0</v>
      </c>
      <c r="U576" s="192">
        <v>0</v>
      </c>
      <c r="V576" s="192">
        <v>0</v>
      </c>
      <c r="W576" s="192">
        <v>0</v>
      </c>
      <c r="X576" s="192">
        <v>0</v>
      </c>
      <c r="Y576" s="192">
        <v>0</v>
      </c>
      <c r="Z576" s="192">
        <v>0</v>
      </c>
      <c r="AA576" s="192">
        <v>0</v>
      </c>
      <c r="AB576" s="192">
        <v>0</v>
      </c>
      <c r="AC576" s="192">
        <v>0</v>
      </c>
      <c r="AD576" s="192">
        <v>0</v>
      </c>
      <c r="AE576" s="192">
        <v>0</v>
      </c>
      <c r="AF576" s="192">
        <v>0</v>
      </c>
      <c r="AG576" s="192">
        <v>0</v>
      </c>
      <c r="AH576" s="192">
        <v>0</v>
      </c>
      <c r="AI576" s="192">
        <v>0</v>
      </c>
      <c r="AJ576" s="192">
        <v>0</v>
      </c>
      <c r="AK576" s="192">
        <v>0</v>
      </c>
      <c r="AL576" s="192">
        <v>0</v>
      </c>
      <c r="AM576" s="192">
        <v>0</v>
      </c>
      <c r="AN576" s="192">
        <v>0</v>
      </c>
      <c r="AO576" s="192">
        <v>0</v>
      </c>
      <c r="AP576" s="192">
        <v>0</v>
      </c>
      <c r="AQ576" s="192">
        <v>0</v>
      </c>
      <c r="AR576" s="192">
        <v>0</v>
      </c>
      <c r="AS576" s="192">
        <v>0</v>
      </c>
      <c r="AT576" s="192">
        <v>0</v>
      </c>
      <c r="AU576" s="192">
        <v>0</v>
      </c>
      <c r="AV576" s="192">
        <v>0</v>
      </c>
      <c r="AW576" s="192">
        <v>0</v>
      </c>
      <c r="AX576" s="192">
        <v>0</v>
      </c>
      <c r="AY576" s="192">
        <v>0</v>
      </c>
      <c r="AZ576" s="192">
        <v>0</v>
      </c>
      <c r="BA576" s="192">
        <v>0</v>
      </c>
      <c r="BB576" s="192">
        <v>0</v>
      </c>
      <c r="BC576" s="192">
        <v>0</v>
      </c>
      <c r="BD576" s="192">
        <v>0</v>
      </c>
      <c r="BE576" s="192">
        <v>0</v>
      </c>
      <c r="BF576" s="192">
        <v>0</v>
      </c>
      <c r="BG576" s="192">
        <v>0</v>
      </c>
      <c r="BH576" s="192">
        <v>0</v>
      </c>
      <c r="BI576" s="192">
        <v>0</v>
      </c>
      <c r="BJ576" s="192">
        <v>0</v>
      </c>
      <c r="BK576" s="192">
        <v>0</v>
      </c>
      <c r="BL576" s="192">
        <v>0</v>
      </c>
      <c r="BM576" s="192">
        <v>0</v>
      </c>
      <c r="BN576" s="192">
        <v>0</v>
      </c>
      <c r="BO576" s="192">
        <v>0</v>
      </c>
      <c r="BP576" s="192">
        <v>0</v>
      </c>
      <c r="BQ576" s="192">
        <v>0</v>
      </c>
      <c r="BR576" s="192">
        <v>0</v>
      </c>
      <c r="BS576" s="192">
        <v>0</v>
      </c>
      <c r="BT576" s="192">
        <v>0</v>
      </c>
      <c r="BU576" s="192">
        <v>0</v>
      </c>
      <c r="BV576" s="192">
        <v>0</v>
      </c>
      <c r="BW576" s="192">
        <v>0</v>
      </c>
      <c r="BX576" s="192">
        <v>0</v>
      </c>
      <c r="BY576" s="192">
        <v>0</v>
      </c>
      <c r="BZ576" s="192">
        <v>0</v>
      </c>
      <c r="CA576" s="192">
        <v>0</v>
      </c>
      <c r="CB576" s="192">
        <v>0</v>
      </c>
      <c r="CC576" s="201">
        <f t="shared" si="76"/>
        <v>0</v>
      </c>
    </row>
    <row r="577" spans="1:81" s="278" customFormat="1">
      <c r="A577" s="320"/>
      <c r="B577" s="319"/>
      <c r="C577" s="321"/>
      <c r="D577" s="321"/>
      <c r="E577" s="321"/>
      <c r="F577" s="322" t="s">
        <v>1203</v>
      </c>
      <c r="G577" s="323" t="s">
        <v>1204</v>
      </c>
      <c r="H577" s="192">
        <v>0</v>
      </c>
      <c r="I577" s="192">
        <v>0</v>
      </c>
      <c r="J577" s="192">
        <v>0</v>
      </c>
      <c r="K577" s="192">
        <v>0</v>
      </c>
      <c r="L577" s="192">
        <v>0</v>
      </c>
      <c r="M577" s="192">
        <v>0</v>
      </c>
      <c r="N577" s="192">
        <v>0</v>
      </c>
      <c r="O577" s="192">
        <v>0</v>
      </c>
      <c r="P577" s="192">
        <v>0</v>
      </c>
      <c r="Q577" s="192">
        <v>0</v>
      </c>
      <c r="R577" s="192">
        <v>0</v>
      </c>
      <c r="S577" s="192">
        <v>0</v>
      </c>
      <c r="T577" s="192">
        <v>31628.1</v>
      </c>
      <c r="U577" s="192">
        <v>0</v>
      </c>
      <c r="V577" s="192">
        <v>0</v>
      </c>
      <c r="W577" s="192">
        <v>0</v>
      </c>
      <c r="X577" s="192">
        <v>0</v>
      </c>
      <c r="Y577" s="192">
        <v>0</v>
      </c>
      <c r="Z577" s="192">
        <v>0</v>
      </c>
      <c r="AA577" s="192">
        <v>0</v>
      </c>
      <c r="AB577" s="192">
        <v>0</v>
      </c>
      <c r="AC577" s="192">
        <v>0</v>
      </c>
      <c r="AD577" s="192">
        <v>0</v>
      </c>
      <c r="AE577" s="192">
        <v>0</v>
      </c>
      <c r="AF577" s="192">
        <v>0</v>
      </c>
      <c r="AG577" s="192">
        <v>0</v>
      </c>
      <c r="AH577" s="192">
        <v>0</v>
      </c>
      <c r="AI577" s="192">
        <v>0</v>
      </c>
      <c r="AJ577" s="192">
        <v>0</v>
      </c>
      <c r="AK577" s="192">
        <v>0</v>
      </c>
      <c r="AL577" s="192">
        <v>0</v>
      </c>
      <c r="AM577" s="192">
        <v>0</v>
      </c>
      <c r="AN577" s="192">
        <v>0</v>
      </c>
      <c r="AO577" s="192">
        <v>0</v>
      </c>
      <c r="AP577" s="192">
        <v>0</v>
      </c>
      <c r="AQ577" s="192">
        <v>0</v>
      </c>
      <c r="AR577" s="192">
        <v>0</v>
      </c>
      <c r="AS577" s="192">
        <v>0</v>
      </c>
      <c r="AT577" s="192">
        <v>269657.49</v>
      </c>
      <c r="AU577" s="192">
        <v>0</v>
      </c>
      <c r="AV577" s="192">
        <v>0</v>
      </c>
      <c r="AW577" s="192">
        <v>0</v>
      </c>
      <c r="AX577" s="192">
        <v>0</v>
      </c>
      <c r="AY577" s="192">
        <v>0</v>
      </c>
      <c r="AZ577" s="192">
        <v>0</v>
      </c>
      <c r="BA577" s="192">
        <v>0</v>
      </c>
      <c r="BB577" s="192">
        <v>0</v>
      </c>
      <c r="BC577" s="192">
        <v>0</v>
      </c>
      <c r="BD577" s="192">
        <v>0</v>
      </c>
      <c r="BE577" s="192">
        <v>0</v>
      </c>
      <c r="BF577" s="192">
        <v>0</v>
      </c>
      <c r="BG577" s="192">
        <v>0</v>
      </c>
      <c r="BH577" s="192">
        <v>0</v>
      </c>
      <c r="BI577" s="192">
        <v>0</v>
      </c>
      <c r="BJ577" s="192">
        <v>0</v>
      </c>
      <c r="BK577" s="192">
        <v>0</v>
      </c>
      <c r="BL577" s="192">
        <v>0</v>
      </c>
      <c r="BM577" s="192">
        <v>0</v>
      </c>
      <c r="BN577" s="192">
        <v>0</v>
      </c>
      <c r="BO577" s="192">
        <v>0</v>
      </c>
      <c r="BP577" s="192">
        <v>0</v>
      </c>
      <c r="BQ577" s="192">
        <v>0</v>
      </c>
      <c r="BR577" s="192">
        <v>0</v>
      </c>
      <c r="BS577" s="192">
        <v>0</v>
      </c>
      <c r="BT577" s="192">
        <v>0</v>
      </c>
      <c r="BU577" s="192">
        <v>0</v>
      </c>
      <c r="BV577" s="192">
        <v>0</v>
      </c>
      <c r="BW577" s="192">
        <v>494229.62</v>
      </c>
      <c r="BX577" s="192">
        <v>76643</v>
      </c>
      <c r="BY577" s="192">
        <v>0</v>
      </c>
      <c r="BZ577" s="192">
        <v>0</v>
      </c>
      <c r="CA577" s="192">
        <v>0</v>
      </c>
      <c r="CB577" s="192">
        <v>0</v>
      </c>
      <c r="CC577" s="201">
        <f t="shared" si="76"/>
        <v>872158.21</v>
      </c>
    </row>
    <row r="578" spans="1:81" s="278" customFormat="1">
      <c r="A578" s="320"/>
      <c r="B578" s="319"/>
      <c r="C578" s="321"/>
      <c r="D578" s="321"/>
      <c r="E578" s="321"/>
      <c r="F578" s="322" t="s">
        <v>1205</v>
      </c>
      <c r="G578" s="323" t="s">
        <v>1206</v>
      </c>
      <c r="H578" s="192">
        <v>0</v>
      </c>
      <c r="I578" s="192">
        <v>0</v>
      </c>
      <c r="J578" s="192">
        <v>0</v>
      </c>
      <c r="K578" s="192">
        <v>0</v>
      </c>
      <c r="L578" s="192">
        <v>0</v>
      </c>
      <c r="M578" s="192">
        <v>0</v>
      </c>
      <c r="N578" s="192">
        <v>0</v>
      </c>
      <c r="O578" s="192">
        <v>0</v>
      </c>
      <c r="P578" s="192">
        <v>0</v>
      </c>
      <c r="Q578" s="192">
        <v>0</v>
      </c>
      <c r="R578" s="192">
        <v>0</v>
      </c>
      <c r="S578" s="192">
        <v>0</v>
      </c>
      <c r="T578" s="192">
        <v>0</v>
      </c>
      <c r="U578" s="192">
        <v>0</v>
      </c>
      <c r="V578" s="192">
        <v>0</v>
      </c>
      <c r="W578" s="192">
        <v>0</v>
      </c>
      <c r="X578" s="192">
        <v>0</v>
      </c>
      <c r="Y578" s="192">
        <v>0</v>
      </c>
      <c r="Z578" s="192">
        <v>0</v>
      </c>
      <c r="AA578" s="192">
        <v>0</v>
      </c>
      <c r="AB578" s="192">
        <v>0</v>
      </c>
      <c r="AC578" s="192">
        <v>0</v>
      </c>
      <c r="AD578" s="192">
        <v>0</v>
      </c>
      <c r="AE578" s="192">
        <v>0</v>
      </c>
      <c r="AF578" s="192">
        <v>0</v>
      </c>
      <c r="AG578" s="192">
        <v>0</v>
      </c>
      <c r="AH578" s="192">
        <v>0</v>
      </c>
      <c r="AI578" s="192">
        <v>0</v>
      </c>
      <c r="AJ578" s="192">
        <v>0</v>
      </c>
      <c r="AK578" s="192">
        <v>0</v>
      </c>
      <c r="AL578" s="192">
        <v>0</v>
      </c>
      <c r="AM578" s="192">
        <v>0</v>
      </c>
      <c r="AN578" s="192">
        <v>0</v>
      </c>
      <c r="AO578" s="192">
        <v>0</v>
      </c>
      <c r="AP578" s="192">
        <v>0</v>
      </c>
      <c r="AQ578" s="192">
        <v>0</v>
      </c>
      <c r="AR578" s="192">
        <v>0</v>
      </c>
      <c r="AS578" s="192">
        <v>0</v>
      </c>
      <c r="AT578" s="192">
        <v>0</v>
      </c>
      <c r="AU578" s="192">
        <v>0</v>
      </c>
      <c r="AV578" s="192">
        <v>0</v>
      </c>
      <c r="AW578" s="192">
        <v>0</v>
      </c>
      <c r="AX578" s="192">
        <v>0</v>
      </c>
      <c r="AY578" s="192">
        <v>0</v>
      </c>
      <c r="AZ578" s="192">
        <v>0</v>
      </c>
      <c r="BA578" s="192">
        <v>0</v>
      </c>
      <c r="BB578" s="192">
        <v>0</v>
      </c>
      <c r="BC578" s="192">
        <v>0</v>
      </c>
      <c r="BD578" s="192">
        <v>0</v>
      </c>
      <c r="BE578" s="192">
        <v>0</v>
      </c>
      <c r="BF578" s="192">
        <v>0</v>
      </c>
      <c r="BG578" s="192">
        <v>0</v>
      </c>
      <c r="BH578" s="192">
        <v>0</v>
      </c>
      <c r="BI578" s="192">
        <v>0</v>
      </c>
      <c r="BJ578" s="192">
        <v>0</v>
      </c>
      <c r="BK578" s="192">
        <v>0</v>
      </c>
      <c r="BL578" s="192">
        <v>0</v>
      </c>
      <c r="BM578" s="192">
        <v>0</v>
      </c>
      <c r="BN578" s="192">
        <v>0</v>
      </c>
      <c r="BO578" s="192">
        <v>0</v>
      </c>
      <c r="BP578" s="192">
        <v>0</v>
      </c>
      <c r="BQ578" s="192">
        <v>0</v>
      </c>
      <c r="BR578" s="192">
        <v>0</v>
      </c>
      <c r="BS578" s="192">
        <v>0</v>
      </c>
      <c r="BT578" s="192">
        <v>0</v>
      </c>
      <c r="BU578" s="192">
        <v>0</v>
      </c>
      <c r="BV578" s="192">
        <v>0</v>
      </c>
      <c r="BW578" s="192">
        <v>0</v>
      </c>
      <c r="BX578" s="192">
        <v>0</v>
      </c>
      <c r="BY578" s="192">
        <v>0</v>
      </c>
      <c r="BZ578" s="192">
        <v>0</v>
      </c>
      <c r="CA578" s="192">
        <v>0</v>
      </c>
      <c r="CB578" s="192">
        <v>0</v>
      </c>
      <c r="CC578" s="201">
        <f t="shared" si="76"/>
        <v>0</v>
      </c>
    </row>
    <row r="579" spans="1:81" s="278" customFormat="1">
      <c r="A579" s="320"/>
      <c r="B579" s="319"/>
      <c r="C579" s="321"/>
      <c r="D579" s="321"/>
      <c r="E579" s="321"/>
      <c r="F579" s="322" t="s">
        <v>1207</v>
      </c>
      <c r="G579" s="323" t="s">
        <v>1208</v>
      </c>
      <c r="H579" s="192">
        <v>0</v>
      </c>
      <c r="I579" s="192">
        <v>0</v>
      </c>
      <c r="J579" s="192">
        <v>0</v>
      </c>
      <c r="K579" s="192">
        <v>0</v>
      </c>
      <c r="L579" s="192">
        <v>0</v>
      </c>
      <c r="M579" s="192">
        <v>0</v>
      </c>
      <c r="N579" s="192">
        <v>0</v>
      </c>
      <c r="O579" s="192">
        <v>0</v>
      </c>
      <c r="P579" s="192">
        <v>0</v>
      </c>
      <c r="Q579" s="192">
        <v>0</v>
      </c>
      <c r="R579" s="192">
        <v>0</v>
      </c>
      <c r="S579" s="192">
        <v>0</v>
      </c>
      <c r="T579" s="192">
        <v>37864</v>
      </c>
      <c r="U579" s="192">
        <v>0</v>
      </c>
      <c r="V579" s="192">
        <v>0</v>
      </c>
      <c r="W579" s="192">
        <v>0</v>
      </c>
      <c r="X579" s="192">
        <v>0</v>
      </c>
      <c r="Y579" s="192">
        <v>0</v>
      </c>
      <c r="Z579" s="192">
        <v>0</v>
      </c>
      <c r="AA579" s="192">
        <v>0</v>
      </c>
      <c r="AB579" s="192">
        <v>0</v>
      </c>
      <c r="AC579" s="192">
        <v>0</v>
      </c>
      <c r="AD579" s="192">
        <v>0</v>
      </c>
      <c r="AE579" s="192">
        <v>0</v>
      </c>
      <c r="AF579" s="192">
        <v>0</v>
      </c>
      <c r="AG579" s="192">
        <v>0</v>
      </c>
      <c r="AH579" s="192">
        <v>0</v>
      </c>
      <c r="AI579" s="192">
        <v>0</v>
      </c>
      <c r="AJ579" s="192">
        <v>0</v>
      </c>
      <c r="AK579" s="192">
        <v>0</v>
      </c>
      <c r="AL579" s="192">
        <v>0</v>
      </c>
      <c r="AM579" s="192">
        <v>0</v>
      </c>
      <c r="AN579" s="192">
        <v>0</v>
      </c>
      <c r="AO579" s="192">
        <v>0</v>
      </c>
      <c r="AP579" s="192">
        <v>0</v>
      </c>
      <c r="AQ579" s="192">
        <v>0</v>
      </c>
      <c r="AR579" s="192">
        <v>0</v>
      </c>
      <c r="AS579" s="192">
        <v>0</v>
      </c>
      <c r="AT579" s="192">
        <v>0</v>
      </c>
      <c r="AU579" s="192">
        <v>0</v>
      </c>
      <c r="AV579" s="192">
        <v>0</v>
      </c>
      <c r="AW579" s="192">
        <v>0</v>
      </c>
      <c r="AX579" s="192">
        <v>0</v>
      </c>
      <c r="AY579" s="192">
        <v>0</v>
      </c>
      <c r="AZ579" s="192">
        <v>0</v>
      </c>
      <c r="BA579" s="192">
        <v>0</v>
      </c>
      <c r="BB579" s="192">
        <v>0</v>
      </c>
      <c r="BC579" s="192">
        <v>0</v>
      </c>
      <c r="BD579" s="192">
        <v>0</v>
      </c>
      <c r="BE579" s="192">
        <v>0</v>
      </c>
      <c r="BF579" s="192">
        <v>0</v>
      </c>
      <c r="BG579" s="192">
        <v>0</v>
      </c>
      <c r="BH579" s="192">
        <v>0</v>
      </c>
      <c r="BI579" s="192">
        <v>0</v>
      </c>
      <c r="BJ579" s="192">
        <v>0</v>
      </c>
      <c r="BK579" s="192">
        <v>0</v>
      </c>
      <c r="BL579" s="192">
        <v>0</v>
      </c>
      <c r="BM579" s="192">
        <v>0</v>
      </c>
      <c r="BN579" s="192">
        <v>0</v>
      </c>
      <c r="BO579" s="192">
        <v>0</v>
      </c>
      <c r="BP579" s="192">
        <v>0</v>
      </c>
      <c r="BQ579" s="192">
        <v>0</v>
      </c>
      <c r="BR579" s="192">
        <v>0</v>
      </c>
      <c r="BS579" s="192">
        <v>0</v>
      </c>
      <c r="BT579" s="192">
        <v>0</v>
      </c>
      <c r="BU579" s="192">
        <v>0</v>
      </c>
      <c r="BV579" s="192">
        <v>0</v>
      </c>
      <c r="BW579" s="192">
        <v>0</v>
      </c>
      <c r="BX579" s="192">
        <v>0</v>
      </c>
      <c r="BY579" s="192">
        <v>0</v>
      </c>
      <c r="BZ579" s="192">
        <v>0</v>
      </c>
      <c r="CA579" s="192">
        <v>0</v>
      </c>
      <c r="CB579" s="192">
        <v>0</v>
      </c>
      <c r="CC579" s="201">
        <f t="shared" si="76"/>
        <v>37864</v>
      </c>
    </row>
    <row r="580" spans="1:81" s="278" customFormat="1">
      <c r="A580" s="320"/>
      <c r="B580" s="319"/>
      <c r="C580" s="321"/>
      <c r="D580" s="321"/>
      <c r="E580" s="321"/>
      <c r="F580" s="322" t="s">
        <v>1209</v>
      </c>
      <c r="G580" s="323" t="s">
        <v>1210</v>
      </c>
      <c r="H580" s="192">
        <v>47600869.479999997</v>
      </c>
      <c r="I580" s="192">
        <v>5989950.6699999999</v>
      </c>
      <c r="J580" s="192">
        <v>8504750.9100000001</v>
      </c>
      <c r="K580" s="192">
        <v>4595267.17</v>
      </c>
      <c r="L580" s="192">
        <v>5468910.9299999997</v>
      </c>
      <c r="M580" s="192">
        <v>2842899.16</v>
      </c>
      <c r="N580" s="192">
        <v>107090313.39</v>
      </c>
      <c r="O580" s="192">
        <v>6377509.29</v>
      </c>
      <c r="P580" s="192">
        <v>960040.76</v>
      </c>
      <c r="Q580" s="192">
        <v>32003565.670000002</v>
      </c>
      <c r="R580" s="192">
        <v>2252308.91</v>
      </c>
      <c r="S580" s="192">
        <v>3171157.45</v>
      </c>
      <c r="T580" s="192">
        <v>16118265.02</v>
      </c>
      <c r="U580" s="192">
        <v>9323806.3900000006</v>
      </c>
      <c r="V580" s="192">
        <v>927865.02</v>
      </c>
      <c r="W580" s="192">
        <v>3035944.96</v>
      </c>
      <c r="X580" s="192">
        <v>2248324.7799999998</v>
      </c>
      <c r="Y580" s="192">
        <v>1425223.23</v>
      </c>
      <c r="Z580" s="192">
        <v>49303656.350000001</v>
      </c>
      <c r="AA580" s="192">
        <v>6020365.54</v>
      </c>
      <c r="AB580" s="192">
        <v>2697773.26</v>
      </c>
      <c r="AC580" s="192">
        <v>9200725.4100000001</v>
      </c>
      <c r="AD580" s="192">
        <v>1869163.98</v>
      </c>
      <c r="AE580" s="192">
        <v>3506415.12</v>
      </c>
      <c r="AF580" s="192">
        <v>5753175.6900000004</v>
      </c>
      <c r="AG580" s="192">
        <v>1356790.33</v>
      </c>
      <c r="AH580" s="192">
        <v>1938464.21</v>
      </c>
      <c r="AI580" s="192">
        <v>32198692.870000001</v>
      </c>
      <c r="AJ580" s="192">
        <v>4220710.6900000004</v>
      </c>
      <c r="AK580" s="192">
        <v>734732.84</v>
      </c>
      <c r="AL580" s="192">
        <v>1232728.3</v>
      </c>
      <c r="AM580" s="192">
        <v>1236413.53</v>
      </c>
      <c r="AN580" s="192">
        <v>1769197.66</v>
      </c>
      <c r="AO580" s="192">
        <v>1212738.81</v>
      </c>
      <c r="AP580" s="192">
        <v>1239522.71</v>
      </c>
      <c r="AQ580" s="192">
        <v>4533968.16</v>
      </c>
      <c r="AR580" s="192">
        <v>2109679.29</v>
      </c>
      <c r="AS580" s="192">
        <v>1812599.74</v>
      </c>
      <c r="AT580" s="192">
        <v>1870444.68</v>
      </c>
      <c r="AU580" s="192">
        <v>8005829.29</v>
      </c>
      <c r="AV580" s="192">
        <v>1729784.35</v>
      </c>
      <c r="AW580" s="192">
        <v>1679423.01</v>
      </c>
      <c r="AX580" s="192">
        <v>1420400.89</v>
      </c>
      <c r="AY580" s="192">
        <v>1179519.6599999999</v>
      </c>
      <c r="AZ580" s="192">
        <v>242336.56</v>
      </c>
      <c r="BA580" s="192">
        <v>736583.64</v>
      </c>
      <c r="BB580" s="192">
        <v>60956872.789999999</v>
      </c>
      <c r="BC580" s="192">
        <v>2227030.9700000002</v>
      </c>
      <c r="BD580" s="192">
        <v>2408114.96</v>
      </c>
      <c r="BE580" s="192">
        <v>3606281.92</v>
      </c>
      <c r="BF580" s="192">
        <v>2302633.79</v>
      </c>
      <c r="BG580" s="192">
        <v>4368045.45</v>
      </c>
      <c r="BH580" s="192">
        <v>4346571.37</v>
      </c>
      <c r="BI580" s="192">
        <v>3704752.32</v>
      </c>
      <c r="BJ580" s="192">
        <v>2746410.94</v>
      </c>
      <c r="BK580" s="192">
        <v>1241270.53</v>
      </c>
      <c r="BL580" s="192">
        <v>1247339.76</v>
      </c>
      <c r="BM580" s="192">
        <v>61759452.219999999</v>
      </c>
      <c r="BN580" s="192">
        <v>14075062.91</v>
      </c>
      <c r="BO580" s="192">
        <v>1103520</v>
      </c>
      <c r="BP580" s="192">
        <v>1422429.43</v>
      </c>
      <c r="BQ580" s="192">
        <v>1023128.57</v>
      </c>
      <c r="BR580" s="192">
        <v>1772264.38</v>
      </c>
      <c r="BS580" s="192">
        <v>688480.3</v>
      </c>
      <c r="BT580" s="192">
        <v>33076577</v>
      </c>
      <c r="BU580" s="192">
        <v>1630079.8</v>
      </c>
      <c r="BV580" s="192">
        <v>3515580.84</v>
      </c>
      <c r="BW580" s="192">
        <v>4622760.96</v>
      </c>
      <c r="BX580" s="192">
        <v>1831585.47</v>
      </c>
      <c r="BY580" s="192">
        <v>6447782.8600000003</v>
      </c>
      <c r="BZ580" s="192">
        <v>3687611.03</v>
      </c>
      <c r="CA580" s="192">
        <v>1651478.74</v>
      </c>
      <c r="CB580" s="192">
        <v>1828091.39</v>
      </c>
      <c r="CC580" s="201">
        <f t="shared" si="76"/>
        <v>640040020.46000004</v>
      </c>
    </row>
    <row r="581" spans="1:81" s="278" customFormat="1">
      <c r="A581" s="320"/>
      <c r="B581" s="319"/>
      <c r="C581" s="321"/>
      <c r="D581" s="321"/>
      <c r="E581" s="321"/>
      <c r="F581" s="322" t="s">
        <v>1211</v>
      </c>
      <c r="G581" s="323" t="s">
        <v>1212</v>
      </c>
      <c r="H581" s="192">
        <v>5341351.87</v>
      </c>
      <c r="I581" s="192">
        <v>226521.59</v>
      </c>
      <c r="J581" s="192">
        <v>4993808.97</v>
      </c>
      <c r="K581" s="192">
        <v>0</v>
      </c>
      <c r="L581" s="192">
        <v>0</v>
      </c>
      <c r="M581" s="192">
        <v>0</v>
      </c>
      <c r="N581" s="192">
        <v>2377065.54</v>
      </c>
      <c r="O581" s="192">
        <v>2814787.02</v>
      </c>
      <c r="P581" s="192">
        <v>975240.26</v>
      </c>
      <c r="Q581" s="192">
        <v>191700.07</v>
      </c>
      <c r="R581" s="192">
        <v>0</v>
      </c>
      <c r="S581" s="192">
        <v>34642.480000000003</v>
      </c>
      <c r="T581" s="192">
        <v>369177.92</v>
      </c>
      <c r="U581" s="192">
        <v>224073.81</v>
      </c>
      <c r="V581" s="192">
        <v>374376.04</v>
      </c>
      <c r="W581" s="192">
        <v>1231544.68</v>
      </c>
      <c r="X581" s="192">
        <v>798423.79</v>
      </c>
      <c r="Y581" s="192">
        <v>361105.17</v>
      </c>
      <c r="Z581" s="192">
        <v>196582.3</v>
      </c>
      <c r="AA581" s="192">
        <v>18565.5</v>
      </c>
      <c r="AB581" s="192">
        <v>275006.78999999998</v>
      </c>
      <c r="AC581" s="192">
        <v>0</v>
      </c>
      <c r="AD581" s="192">
        <v>719.99</v>
      </c>
      <c r="AE581" s="192">
        <v>136562.59</v>
      </c>
      <c r="AF581" s="192">
        <v>0</v>
      </c>
      <c r="AG581" s="192">
        <v>0</v>
      </c>
      <c r="AH581" s="192">
        <v>0</v>
      </c>
      <c r="AI581" s="192">
        <v>487304.76</v>
      </c>
      <c r="AJ581" s="192">
        <v>87009.25</v>
      </c>
      <c r="AK581" s="192">
        <v>785655.79</v>
      </c>
      <c r="AL581" s="192">
        <v>0</v>
      </c>
      <c r="AM581" s="192">
        <v>43658.6</v>
      </c>
      <c r="AN581" s="192">
        <v>29929.919999999998</v>
      </c>
      <c r="AO581" s="192">
        <v>90525</v>
      </c>
      <c r="AP581" s="192">
        <v>103684.08</v>
      </c>
      <c r="AQ581" s="192">
        <v>22153.919999999998</v>
      </c>
      <c r="AR581" s="192">
        <v>82744.5</v>
      </c>
      <c r="AS581" s="192">
        <v>698783.65</v>
      </c>
      <c r="AT581" s="192">
        <v>873585.49</v>
      </c>
      <c r="AU581" s="192">
        <v>2861076.22</v>
      </c>
      <c r="AV581" s="192">
        <v>0</v>
      </c>
      <c r="AW581" s="192">
        <v>0</v>
      </c>
      <c r="AX581" s="192">
        <v>0</v>
      </c>
      <c r="AY581" s="192">
        <v>0</v>
      </c>
      <c r="AZ581" s="192">
        <v>0</v>
      </c>
      <c r="BA581" s="192">
        <v>0</v>
      </c>
      <c r="BB581" s="192">
        <v>0</v>
      </c>
      <c r="BC581" s="192">
        <v>0</v>
      </c>
      <c r="BD581" s="192">
        <v>73412</v>
      </c>
      <c r="BE581" s="192">
        <v>0</v>
      </c>
      <c r="BF581" s="192">
        <v>0</v>
      </c>
      <c r="BG581" s="192">
        <v>0</v>
      </c>
      <c r="BH581" s="192">
        <v>1655511.43</v>
      </c>
      <c r="BI581" s="192">
        <v>2835</v>
      </c>
      <c r="BJ581" s="192">
        <v>262051.26</v>
      </c>
      <c r="BK581" s="192">
        <v>58190</v>
      </c>
      <c r="BL581" s="192">
        <v>0</v>
      </c>
      <c r="BM581" s="192">
        <v>9870486.9499999993</v>
      </c>
      <c r="BN581" s="192">
        <v>5314641.6399999997</v>
      </c>
      <c r="BO581" s="192">
        <v>486114.94</v>
      </c>
      <c r="BP581" s="192">
        <v>0</v>
      </c>
      <c r="BQ581" s="192">
        <v>102236.01</v>
      </c>
      <c r="BR581" s="192">
        <v>0</v>
      </c>
      <c r="BS581" s="192">
        <v>0</v>
      </c>
      <c r="BT581" s="192">
        <v>488975.29</v>
      </c>
      <c r="BU581" s="192">
        <v>0</v>
      </c>
      <c r="BV581" s="192">
        <v>46202.51</v>
      </c>
      <c r="BW581" s="192">
        <v>7660</v>
      </c>
      <c r="BX581" s="192">
        <v>182571.4</v>
      </c>
      <c r="BY581" s="192">
        <v>356934.9</v>
      </c>
      <c r="BZ581" s="192">
        <v>131123</v>
      </c>
      <c r="CA581" s="192">
        <v>0</v>
      </c>
      <c r="CB581" s="192">
        <v>374637.02</v>
      </c>
      <c r="CC581" s="201">
        <f t="shared" si="76"/>
        <v>46520950.909999989</v>
      </c>
    </row>
    <row r="582" spans="1:81" s="278" customFormat="1">
      <c r="A582" s="320"/>
      <c r="B582" s="319"/>
      <c r="C582" s="321"/>
      <c r="D582" s="321"/>
      <c r="E582" s="321"/>
      <c r="F582" s="322" t="s">
        <v>1213</v>
      </c>
      <c r="G582" s="323" t="s">
        <v>1214</v>
      </c>
      <c r="H582" s="192">
        <v>10684905.74</v>
      </c>
      <c r="I582" s="192">
        <v>1900924.64</v>
      </c>
      <c r="J582" s="192">
        <v>0</v>
      </c>
      <c r="K582" s="192">
        <v>1515047.77</v>
      </c>
      <c r="L582" s="192">
        <v>1259305.24</v>
      </c>
      <c r="M582" s="192">
        <v>1312546.3700000001</v>
      </c>
      <c r="N582" s="192">
        <v>67185886.349999994</v>
      </c>
      <c r="O582" s="192">
        <v>0</v>
      </c>
      <c r="P582" s="192">
        <v>0</v>
      </c>
      <c r="Q582" s="192">
        <v>13115075.789999999</v>
      </c>
      <c r="R582" s="192">
        <v>706452.08</v>
      </c>
      <c r="S582" s="192">
        <v>1013060.65</v>
      </c>
      <c r="T582" s="192">
        <v>3727466.95</v>
      </c>
      <c r="U582" s="192">
        <v>2184295.1</v>
      </c>
      <c r="V582" s="192">
        <v>38279.199999999997</v>
      </c>
      <c r="W582" s="192">
        <v>15200</v>
      </c>
      <c r="X582" s="192">
        <v>0</v>
      </c>
      <c r="Y582" s="192">
        <v>302420</v>
      </c>
      <c r="Z582" s="192">
        <v>41853035.18</v>
      </c>
      <c r="AA582" s="192">
        <v>6916273.3799999999</v>
      </c>
      <c r="AB582" s="192">
        <v>173644.58</v>
      </c>
      <c r="AC582" s="192">
        <v>5629415.6500000004</v>
      </c>
      <c r="AD582" s="192">
        <v>941494.17</v>
      </c>
      <c r="AE582" s="192">
        <v>1194633.01</v>
      </c>
      <c r="AF582" s="192">
        <v>1587347.37</v>
      </c>
      <c r="AG582" s="192">
        <v>400105.13</v>
      </c>
      <c r="AH582" s="192">
        <v>876326.69</v>
      </c>
      <c r="AI582" s="192">
        <v>38654051.840000004</v>
      </c>
      <c r="AJ582" s="192">
        <v>856837.3</v>
      </c>
      <c r="AK582" s="192">
        <v>35577.339999999997</v>
      </c>
      <c r="AL582" s="192">
        <v>538614.53</v>
      </c>
      <c r="AM582" s="192">
        <v>353530.04</v>
      </c>
      <c r="AN582" s="192">
        <v>585811.07999999996</v>
      </c>
      <c r="AO582" s="192">
        <v>534334.77</v>
      </c>
      <c r="AP582" s="192">
        <v>541722.53</v>
      </c>
      <c r="AQ582" s="192">
        <v>3502995.62</v>
      </c>
      <c r="AR582" s="192">
        <v>945560.85</v>
      </c>
      <c r="AS582" s="192">
        <v>640</v>
      </c>
      <c r="AT582" s="192">
        <v>70561.399999999994</v>
      </c>
      <c r="AU582" s="192">
        <v>1820425.17</v>
      </c>
      <c r="AV582" s="192">
        <v>92059.34</v>
      </c>
      <c r="AW582" s="192">
        <v>702572.97</v>
      </c>
      <c r="AX582" s="192">
        <v>387600.73</v>
      </c>
      <c r="AY582" s="192">
        <v>214767.28</v>
      </c>
      <c r="AZ582" s="192">
        <v>241129.56</v>
      </c>
      <c r="BA582" s="192">
        <v>428174.92</v>
      </c>
      <c r="BB582" s="192">
        <v>19133192.98</v>
      </c>
      <c r="BC582" s="192">
        <v>1229262.1399999999</v>
      </c>
      <c r="BD582" s="192">
        <v>1052857.8500000001</v>
      </c>
      <c r="BE582" s="192">
        <v>1334633.6200000001</v>
      </c>
      <c r="BF582" s="192">
        <v>1444791.29</v>
      </c>
      <c r="BG582" s="192">
        <v>644331.59</v>
      </c>
      <c r="BH582" s="192">
        <v>1900269.6199</v>
      </c>
      <c r="BI582" s="192">
        <v>1649302.38</v>
      </c>
      <c r="BJ582" s="192">
        <v>785415.83</v>
      </c>
      <c r="BK582" s="192">
        <v>229793.09</v>
      </c>
      <c r="BL582" s="192">
        <v>807795.84</v>
      </c>
      <c r="BM582" s="192">
        <v>0</v>
      </c>
      <c r="BN582" s="192">
        <v>10340945</v>
      </c>
      <c r="BO582" s="192">
        <v>777770.9</v>
      </c>
      <c r="BP582" s="192">
        <v>574088.31999999995</v>
      </c>
      <c r="BQ582" s="192">
        <v>498222.55</v>
      </c>
      <c r="BR582" s="192">
        <v>1296389.45</v>
      </c>
      <c r="BS582" s="192">
        <v>255573.47</v>
      </c>
      <c r="BT582" s="192">
        <v>9223867.3599999994</v>
      </c>
      <c r="BU582" s="192">
        <v>1102160.19</v>
      </c>
      <c r="BV582" s="192">
        <v>844443.19</v>
      </c>
      <c r="BW582" s="192">
        <v>639342.11</v>
      </c>
      <c r="BX582" s="192">
        <v>1311931.6599999999</v>
      </c>
      <c r="BY582" s="192">
        <v>3291677.73</v>
      </c>
      <c r="BZ582" s="192">
        <v>1642599.95</v>
      </c>
      <c r="CA582" s="192">
        <v>835278.18</v>
      </c>
      <c r="CB582" s="192">
        <v>6420</v>
      </c>
      <c r="CC582" s="201">
        <f t="shared" si="76"/>
        <v>277892464.59990001</v>
      </c>
    </row>
    <row r="583" spans="1:81" s="278" customFormat="1">
      <c r="A583" s="320"/>
      <c r="B583" s="319"/>
      <c r="C583" s="321"/>
      <c r="D583" s="321"/>
      <c r="E583" s="321"/>
      <c r="F583" s="322" t="s">
        <v>1215</v>
      </c>
      <c r="G583" s="323" t="s">
        <v>1216</v>
      </c>
      <c r="H583" s="192">
        <v>4171582.6</v>
      </c>
      <c r="I583" s="192">
        <v>509297.1</v>
      </c>
      <c r="J583" s="192">
        <v>1695741.48</v>
      </c>
      <c r="K583" s="192">
        <v>516204.08</v>
      </c>
      <c r="L583" s="192">
        <v>440019.91</v>
      </c>
      <c r="M583" s="192">
        <v>528913.4</v>
      </c>
      <c r="N583" s="192">
        <v>15383212.960000001</v>
      </c>
      <c r="O583" s="192">
        <v>2116372.2000000002</v>
      </c>
      <c r="P583" s="192">
        <v>39000</v>
      </c>
      <c r="Q583" s="192">
        <v>1068366.8400000001</v>
      </c>
      <c r="R583" s="192">
        <v>311344.78000000003</v>
      </c>
      <c r="S583" s="192">
        <v>195835</v>
      </c>
      <c r="T583" s="192">
        <v>2212700</v>
      </c>
      <c r="U583" s="192">
        <v>2866651.48</v>
      </c>
      <c r="V583" s="192">
        <v>3000</v>
      </c>
      <c r="W583" s="192">
        <v>491501.23</v>
      </c>
      <c r="X583" s="192">
        <v>336931</v>
      </c>
      <c r="Y583" s="192">
        <v>224955</v>
      </c>
      <c r="Z583" s="192">
        <v>1983466.09</v>
      </c>
      <c r="AA583" s="192">
        <v>864582</v>
      </c>
      <c r="AB583" s="192">
        <v>220790.96</v>
      </c>
      <c r="AC583" s="192">
        <v>88725.59</v>
      </c>
      <c r="AD583" s="192">
        <v>191543.36</v>
      </c>
      <c r="AE583" s="192">
        <v>399696.54</v>
      </c>
      <c r="AF583" s="192">
        <v>751896</v>
      </c>
      <c r="AG583" s="192">
        <v>536413.38</v>
      </c>
      <c r="AH583" s="192">
        <v>647409</v>
      </c>
      <c r="AI583" s="192">
        <v>13166595.65</v>
      </c>
      <c r="AJ583" s="192">
        <v>536761.57999999996</v>
      </c>
      <c r="AK583" s="192">
        <v>135654</v>
      </c>
      <c r="AL583" s="192">
        <v>285601.94</v>
      </c>
      <c r="AM583" s="192">
        <v>200296.5</v>
      </c>
      <c r="AN583" s="192">
        <v>644049.81999999995</v>
      </c>
      <c r="AO583" s="192">
        <v>585760.6</v>
      </c>
      <c r="AP583" s="192">
        <v>236010.1</v>
      </c>
      <c r="AQ583" s="192">
        <v>1114154.8799999999</v>
      </c>
      <c r="AR583" s="192">
        <v>544780.5</v>
      </c>
      <c r="AS583" s="192">
        <v>459440.6</v>
      </c>
      <c r="AT583" s="192">
        <v>1350276.95</v>
      </c>
      <c r="AU583" s="192">
        <v>1273313.2</v>
      </c>
      <c r="AV583" s="192">
        <v>610323.41</v>
      </c>
      <c r="AW583" s="192">
        <v>156397.18</v>
      </c>
      <c r="AX583" s="192">
        <v>96715</v>
      </c>
      <c r="AY583" s="192">
        <v>175509.25</v>
      </c>
      <c r="AZ583" s="192">
        <v>26737</v>
      </c>
      <c r="BA583" s="192">
        <v>95476.6</v>
      </c>
      <c r="BB583" s="192">
        <v>2553157.84</v>
      </c>
      <c r="BC583" s="192">
        <v>961669</v>
      </c>
      <c r="BD583" s="192">
        <v>1616937</v>
      </c>
      <c r="BE583" s="192">
        <v>226764</v>
      </c>
      <c r="BF583" s="192">
        <v>424983.52</v>
      </c>
      <c r="BG583" s="192">
        <v>303650</v>
      </c>
      <c r="BH583" s="192">
        <v>683938</v>
      </c>
      <c r="BI583" s="192">
        <v>307057.15000000002</v>
      </c>
      <c r="BJ583" s="192">
        <v>575948.9</v>
      </c>
      <c r="BK583" s="192">
        <v>75756</v>
      </c>
      <c r="BL583" s="192">
        <v>114186</v>
      </c>
      <c r="BM583" s="192">
        <v>8216241.1900000004</v>
      </c>
      <c r="BN583" s="192">
        <v>4362404</v>
      </c>
      <c r="BO583" s="192">
        <v>149045.18</v>
      </c>
      <c r="BP583" s="192">
        <v>276356.40000000002</v>
      </c>
      <c r="BQ583" s="192">
        <v>223715</v>
      </c>
      <c r="BR583" s="192">
        <v>188778.58</v>
      </c>
      <c r="BS583" s="192">
        <v>469209.3</v>
      </c>
      <c r="BT583" s="192">
        <v>245568.88</v>
      </c>
      <c r="BU583" s="192">
        <v>130978.96</v>
      </c>
      <c r="BV583" s="192">
        <v>235826.35</v>
      </c>
      <c r="BW583" s="192">
        <v>1044138.32</v>
      </c>
      <c r="BX583" s="192">
        <v>706079.27</v>
      </c>
      <c r="BY583" s="192">
        <v>4805573.45</v>
      </c>
      <c r="BZ583" s="192">
        <v>318071.75</v>
      </c>
      <c r="CA583" s="192">
        <v>258469.1</v>
      </c>
      <c r="CB583" s="192">
        <v>249040.46</v>
      </c>
      <c r="CC583" s="201">
        <f t="shared" si="76"/>
        <v>90213550.340000004</v>
      </c>
    </row>
    <row r="584" spans="1:81" s="278" customFormat="1">
      <c r="A584" s="320"/>
      <c r="B584" s="319"/>
      <c r="C584" s="321"/>
      <c r="D584" s="321"/>
      <c r="E584" s="321"/>
      <c r="F584" s="322" t="s">
        <v>1217</v>
      </c>
      <c r="G584" s="323" t="s">
        <v>1218</v>
      </c>
      <c r="H584" s="192">
        <v>0</v>
      </c>
      <c r="I584" s="192">
        <v>0</v>
      </c>
      <c r="J584" s="192">
        <v>0</v>
      </c>
      <c r="K584" s="192">
        <v>0</v>
      </c>
      <c r="L584" s="192">
        <v>0</v>
      </c>
      <c r="M584" s="192">
        <v>0</v>
      </c>
      <c r="N584" s="192">
        <v>0</v>
      </c>
      <c r="O584" s="192">
        <v>0</v>
      </c>
      <c r="P584" s="192">
        <v>0</v>
      </c>
      <c r="Q584" s="192">
        <v>0</v>
      </c>
      <c r="R584" s="192">
        <v>0</v>
      </c>
      <c r="S584" s="192">
        <v>0</v>
      </c>
      <c r="T584" s="192">
        <v>0</v>
      </c>
      <c r="U584" s="192">
        <v>0</v>
      </c>
      <c r="V584" s="192">
        <v>0</v>
      </c>
      <c r="W584" s="192">
        <v>0</v>
      </c>
      <c r="X584" s="192">
        <v>0</v>
      </c>
      <c r="Y584" s="192">
        <v>0</v>
      </c>
      <c r="Z584" s="192">
        <v>0</v>
      </c>
      <c r="AA584" s="192">
        <v>0</v>
      </c>
      <c r="AB584" s="192">
        <v>0</v>
      </c>
      <c r="AC584" s="192">
        <v>0</v>
      </c>
      <c r="AD584" s="192">
        <v>0</v>
      </c>
      <c r="AE584" s="192">
        <v>0</v>
      </c>
      <c r="AF584" s="192">
        <v>0</v>
      </c>
      <c r="AG584" s="192">
        <v>24725</v>
      </c>
      <c r="AH584" s="192">
        <v>0</v>
      </c>
      <c r="AI584" s="192">
        <v>0</v>
      </c>
      <c r="AJ584" s="192">
        <v>0</v>
      </c>
      <c r="AK584" s="192">
        <v>0</v>
      </c>
      <c r="AL584" s="192">
        <v>0</v>
      </c>
      <c r="AM584" s="192">
        <v>0</v>
      </c>
      <c r="AN584" s="192">
        <v>0</v>
      </c>
      <c r="AO584" s="192">
        <v>0</v>
      </c>
      <c r="AP584" s="192">
        <v>0</v>
      </c>
      <c r="AQ584" s="192">
        <v>0</v>
      </c>
      <c r="AR584" s="192">
        <v>0</v>
      </c>
      <c r="AS584" s="192">
        <v>0</v>
      </c>
      <c r="AT584" s="192">
        <v>0</v>
      </c>
      <c r="AU584" s="192">
        <v>0</v>
      </c>
      <c r="AV584" s="192">
        <v>0</v>
      </c>
      <c r="AW584" s="192">
        <v>0</v>
      </c>
      <c r="AX584" s="192">
        <v>0</v>
      </c>
      <c r="AY584" s="192">
        <v>0</v>
      </c>
      <c r="AZ584" s="192">
        <v>0</v>
      </c>
      <c r="BA584" s="192">
        <v>0</v>
      </c>
      <c r="BB584" s="192">
        <v>0</v>
      </c>
      <c r="BC584" s="192">
        <v>0</v>
      </c>
      <c r="BD584" s="192">
        <v>0</v>
      </c>
      <c r="BE584" s="192">
        <v>0</v>
      </c>
      <c r="BF584" s="192">
        <v>1995</v>
      </c>
      <c r="BG584" s="192">
        <v>0</v>
      </c>
      <c r="BH584" s="192">
        <v>0</v>
      </c>
      <c r="BI584" s="192">
        <v>0</v>
      </c>
      <c r="BJ584" s="192">
        <v>0</v>
      </c>
      <c r="BK584" s="192">
        <v>0</v>
      </c>
      <c r="BL584" s="192">
        <v>0</v>
      </c>
      <c r="BM584" s="192">
        <v>0</v>
      </c>
      <c r="BN584" s="192">
        <v>0</v>
      </c>
      <c r="BO584" s="192">
        <v>0</v>
      </c>
      <c r="BP584" s="192">
        <v>0</v>
      </c>
      <c r="BQ584" s="192">
        <v>0</v>
      </c>
      <c r="BR584" s="192">
        <v>0</v>
      </c>
      <c r="BS584" s="192">
        <v>0</v>
      </c>
      <c r="BT584" s="192">
        <v>0</v>
      </c>
      <c r="BU584" s="192">
        <v>1755</v>
      </c>
      <c r="BV584" s="192">
        <v>0</v>
      </c>
      <c r="BW584" s="192">
        <v>0</v>
      </c>
      <c r="BX584" s="192">
        <v>0</v>
      </c>
      <c r="BY584" s="192">
        <v>0</v>
      </c>
      <c r="BZ584" s="192">
        <v>2430</v>
      </c>
      <c r="CA584" s="192">
        <v>0</v>
      </c>
      <c r="CB584" s="192">
        <v>0</v>
      </c>
      <c r="CC584" s="201">
        <f t="shared" si="76"/>
        <v>30905</v>
      </c>
    </row>
    <row r="585" spans="1:81" s="278" customFormat="1">
      <c r="A585" s="320"/>
      <c r="B585" s="319"/>
      <c r="C585" s="321"/>
      <c r="D585" s="321"/>
      <c r="E585" s="321"/>
      <c r="F585" s="322" t="s">
        <v>1219</v>
      </c>
      <c r="G585" s="323" t="s">
        <v>1220</v>
      </c>
      <c r="H585" s="192">
        <v>1530878.66</v>
      </c>
      <c r="I585" s="192">
        <v>45740.36</v>
      </c>
      <c r="J585" s="192">
        <v>752788.17</v>
      </c>
      <c r="K585" s="192">
        <v>159066.29999999999</v>
      </c>
      <c r="L585" s="192">
        <v>265276.34999999998</v>
      </c>
      <c r="M585" s="192">
        <v>502336.79</v>
      </c>
      <c r="N585" s="192">
        <v>842092.73</v>
      </c>
      <c r="O585" s="192">
        <v>171084.63</v>
      </c>
      <c r="P585" s="192">
        <v>188353.86</v>
      </c>
      <c r="Q585" s="192">
        <v>701942.45</v>
      </c>
      <c r="R585" s="192">
        <v>165070.34</v>
      </c>
      <c r="S585" s="192">
        <v>202441.45</v>
      </c>
      <c r="T585" s="192">
        <v>427988.45</v>
      </c>
      <c r="U585" s="192">
        <v>396836.88</v>
      </c>
      <c r="V585" s="192">
        <v>68494.81</v>
      </c>
      <c r="W585" s="192">
        <v>450687.15</v>
      </c>
      <c r="X585" s="192">
        <v>262326</v>
      </c>
      <c r="Y585" s="192">
        <v>68208.539999999994</v>
      </c>
      <c r="Z585" s="192">
        <v>5524829.8399999999</v>
      </c>
      <c r="AA585" s="192">
        <v>0</v>
      </c>
      <c r="AB585" s="192">
        <v>142258.04999999999</v>
      </c>
      <c r="AC585" s="192">
        <v>1043478.8</v>
      </c>
      <c r="AD585" s="192">
        <v>69545.08</v>
      </c>
      <c r="AE585" s="192">
        <v>28426.15</v>
      </c>
      <c r="AF585" s="192">
        <v>103325.67</v>
      </c>
      <c r="AG585" s="192">
        <v>31734.49</v>
      </c>
      <c r="AH585" s="192">
        <v>95724.92</v>
      </c>
      <c r="AI585" s="192">
        <v>83666.210000000006</v>
      </c>
      <c r="AJ585" s="192">
        <v>187910.14</v>
      </c>
      <c r="AK585" s="192">
        <v>276430.46000000002</v>
      </c>
      <c r="AL585" s="192">
        <v>112643.19</v>
      </c>
      <c r="AM585" s="192">
        <v>249822.13</v>
      </c>
      <c r="AN585" s="192">
        <v>164320.70000000001</v>
      </c>
      <c r="AO585" s="192">
        <v>118263.24</v>
      </c>
      <c r="AP585" s="192">
        <v>98399.54</v>
      </c>
      <c r="AQ585" s="192">
        <v>349443.18</v>
      </c>
      <c r="AR585" s="192">
        <v>211077.34</v>
      </c>
      <c r="AS585" s="192">
        <v>227045.17</v>
      </c>
      <c r="AT585" s="192">
        <v>92254.15</v>
      </c>
      <c r="AU585" s="192">
        <v>349951.05</v>
      </c>
      <c r="AV585" s="192">
        <v>473225.27</v>
      </c>
      <c r="AW585" s="192">
        <v>0</v>
      </c>
      <c r="AX585" s="192">
        <v>185348.43</v>
      </c>
      <c r="AY585" s="192">
        <v>37867</v>
      </c>
      <c r="AZ585" s="192">
        <v>45155.25</v>
      </c>
      <c r="BA585" s="192">
        <v>101650.28</v>
      </c>
      <c r="BB585" s="192">
        <v>2480663.96</v>
      </c>
      <c r="BC585" s="192">
        <v>149149</v>
      </c>
      <c r="BD585" s="192">
        <v>295914.03000000003</v>
      </c>
      <c r="BE585" s="192">
        <v>360668.01</v>
      </c>
      <c r="BF585" s="192">
        <v>63602.38</v>
      </c>
      <c r="BG585" s="192">
        <v>384053.86</v>
      </c>
      <c r="BH585" s="192">
        <v>136161.5001</v>
      </c>
      <c r="BI585" s="192">
        <v>341714.05</v>
      </c>
      <c r="BJ585" s="192">
        <v>130536.89</v>
      </c>
      <c r="BK585" s="192">
        <v>66701.919999999998</v>
      </c>
      <c r="BL585" s="192">
        <v>48362.27</v>
      </c>
      <c r="BM585" s="192">
        <v>0</v>
      </c>
      <c r="BN585" s="192">
        <v>233677.67</v>
      </c>
      <c r="BO585" s="192">
        <v>280170.67</v>
      </c>
      <c r="BP585" s="192">
        <v>216484.27</v>
      </c>
      <c r="BQ585" s="192">
        <v>86991.51</v>
      </c>
      <c r="BR585" s="192">
        <v>60772.15</v>
      </c>
      <c r="BS585" s="192">
        <v>68129.19</v>
      </c>
      <c r="BT585" s="192">
        <v>236843.7</v>
      </c>
      <c r="BU585" s="192">
        <v>122020.09</v>
      </c>
      <c r="BV585" s="192">
        <v>69097.88</v>
      </c>
      <c r="BW585" s="192">
        <v>614088.09</v>
      </c>
      <c r="BX585" s="192">
        <v>277993.71999999997</v>
      </c>
      <c r="BY585" s="192">
        <v>318493.71999999997</v>
      </c>
      <c r="BZ585" s="192">
        <v>117663.39</v>
      </c>
      <c r="CA585" s="192">
        <v>263234.89</v>
      </c>
      <c r="CB585" s="192">
        <v>199726.83</v>
      </c>
      <c r="CC585" s="201">
        <f t="shared" si="76"/>
        <v>25228325.290100012</v>
      </c>
    </row>
    <row r="586" spans="1:81" s="278" customFormat="1">
      <c r="A586" s="320"/>
      <c r="B586" s="319"/>
      <c r="C586" s="321"/>
      <c r="D586" s="321"/>
      <c r="E586" s="321"/>
      <c r="F586" s="322" t="s">
        <v>1440</v>
      </c>
      <c r="G586" s="323" t="s">
        <v>83</v>
      </c>
      <c r="H586" s="192">
        <v>20708.330000000002</v>
      </c>
      <c r="I586" s="192">
        <v>0</v>
      </c>
      <c r="J586" s="192">
        <v>81671.8</v>
      </c>
      <c r="K586" s="192">
        <v>0</v>
      </c>
      <c r="L586" s="192">
        <v>1866.58</v>
      </c>
      <c r="M586" s="192">
        <v>0</v>
      </c>
      <c r="N586" s="192">
        <v>0</v>
      </c>
      <c r="O586" s="192">
        <v>0</v>
      </c>
      <c r="P586" s="192">
        <v>0</v>
      </c>
      <c r="Q586" s="192">
        <v>0</v>
      </c>
      <c r="R586" s="192">
        <v>0</v>
      </c>
      <c r="S586" s="192">
        <v>0</v>
      </c>
      <c r="T586" s="192">
        <v>0</v>
      </c>
      <c r="U586" s="192">
        <v>0</v>
      </c>
      <c r="V586" s="192">
        <v>0</v>
      </c>
      <c r="W586" s="192">
        <v>0</v>
      </c>
      <c r="X586" s="192">
        <v>0</v>
      </c>
      <c r="Y586" s="192">
        <v>960</v>
      </c>
      <c r="Z586" s="192">
        <v>0</v>
      </c>
      <c r="AA586" s="192">
        <v>0</v>
      </c>
      <c r="AB586" s="192">
        <v>0</v>
      </c>
      <c r="AC586" s="192">
        <v>11265</v>
      </c>
      <c r="AD586" s="192">
        <v>0</v>
      </c>
      <c r="AE586" s="192">
        <v>0</v>
      </c>
      <c r="AF586" s="192">
        <v>0</v>
      </c>
      <c r="AG586" s="192">
        <v>0</v>
      </c>
      <c r="AH586" s="192">
        <v>0</v>
      </c>
      <c r="AI586" s="192">
        <v>293147.90000000002</v>
      </c>
      <c r="AJ586" s="192">
        <v>0</v>
      </c>
      <c r="AK586" s="192">
        <v>0</v>
      </c>
      <c r="AL586" s="192">
        <v>0</v>
      </c>
      <c r="AM586" s="192">
        <v>0</v>
      </c>
      <c r="AN586" s="192">
        <v>0</v>
      </c>
      <c r="AO586" s="192">
        <v>0</v>
      </c>
      <c r="AP586" s="192">
        <v>-180</v>
      </c>
      <c r="AQ586" s="192">
        <v>94534.5</v>
      </c>
      <c r="AR586" s="192">
        <v>0</v>
      </c>
      <c r="AS586" s="192">
        <v>7403.2</v>
      </c>
      <c r="AT586" s="192">
        <v>0</v>
      </c>
      <c r="AU586" s="192">
        <v>0</v>
      </c>
      <c r="AV586" s="192">
        <v>0</v>
      </c>
      <c r="AW586" s="192">
        <v>5038</v>
      </c>
      <c r="AX586" s="192">
        <v>8302</v>
      </c>
      <c r="AY586" s="192">
        <v>240</v>
      </c>
      <c r="AZ586" s="192">
        <v>0</v>
      </c>
      <c r="BA586" s="192">
        <v>10178.5</v>
      </c>
      <c r="BB586" s="192">
        <v>415994.58</v>
      </c>
      <c r="BC586" s="192">
        <v>0</v>
      </c>
      <c r="BD586" s="192">
        <v>0</v>
      </c>
      <c r="BE586" s="192">
        <v>0</v>
      </c>
      <c r="BF586" s="192">
        <v>0</v>
      </c>
      <c r="BG586" s="192">
        <v>0</v>
      </c>
      <c r="BH586" s="192">
        <v>0</v>
      </c>
      <c r="BI586" s="192">
        <v>0</v>
      </c>
      <c r="BJ586" s="192">
        <v>3625</v>
      </c>
      <c r="BK586" s="192">
        <v>0</v>
      </c>
      <c r="BL586" s="192">
        <v>0</v>
      </c>
      <c r="BM586" s="192">
        <v>0</v>
      </c>
      <c r="BN586" s="192">
        <v>856901</v>
      </c>
      <c r="BO586" s="192">
        <v>0</v>
      </c>
      <c r="BP586" s="192">
        <v>0</v>
      </c>
      <c r="BQ586" s="192">
        <v>0</v>
      </c>
      <c r="BR586" s="192">
        <v>0</v>
      </c>
      <c r="BS586" s="192">
        <v>0</v>
      </c>
      <c r="BT586" s="192">
        <v>206874.8</v>
      </c>
      <c r="BU586" s="192">
        <v>0</v>
      </c>
      <c r="BV586" s="192">
        <v>25525</v>
      </c>
      <c r="BW586" s="192">
        <v>0</v>
      </c>
      <c r="BX586" s="192">
        <v>0</v>
      </c>
      <c r="BY586" s="192">
        <v>0</v>
      </c>
      <c r="BZ586" s="192">
        <v>0</v>
      </c>
      <c r="CA586" s="192">
        <v>0</v>
      </c>
      <c r="CB586" s="192">
        <v>2820</v>
      </c>
      <c r="CC586" s="201">
        <f t="shared" si="76"/>
        <v>2046876.1900000002</v>
      </c>
    </row>
    <row r="587" spans="1:81" s="278" customFormat="1">
      <c r="A587" s="320"/>
      <c r="B587" s="319"/>
      <c r="C587" s="321"/>
      <c r="D587" s="321"/>
      <c r="E587" s="321"/>
      <c r="F587" s="322" t="s">
        <v>1441</v>
      </c>
      <c r="G587" s="323" t="s">
        <v>84</v>
      </c>
      <c r="H587" s="192">
        <v>28024</v>
      </c>
      <c r="I587" s="192">
        <v>0</v>
      </c>
      <c r="J587" s="192">
        <v>0</v>
      </c>
      <c r="K587" s="192">
        <v>0</v>
      </c>
      <c r="L587" s="192">
        <v>0</v>
      </c>
      <c r="M587" s="192">
        <v>0</v>
      </c>
      <c r="N587" s="192">
        <v>0</v>
      </c>
      <c r="O587" s="192">
        <v>0</v>
      </c>
      <c r="P587" s="192">
        <v>0</v>
      </c>
      <c r="Q587" s="192">
        <v>0</v>
      </c>
      <c r="R587" s="192">
        <v>0</v>
      </c>
      <c r="S587" s="192">
        <v>0</v>
      </c>
      <c r="T587" s="192">
        <v>0</v>
      </c>
      <c r="U587" s="192">
        <v>0</v>
      </c>
      <c r="V587" s="192">
        <v>0</v>
      </c>
      <c r="W587" s="192">
        <v>0</v>
      </c>
      <c r="X587" s="192">
        <v>60950</v>
      </c>
      <c r="Y587" s="192">
        <v>4815</v>
      </c>
      <c r="Z587" s="192">
        <v>0</v>
      </c>
      <c r="AA587" s="192">
        <v>0</v>
      </c>
      <c r="AB587" s="192">
        <v>0</v>
      </c>
      <c r="AC587" s="192">
        <v>609844.85</v>
      </c>
      <c r="AD587" s="192">
        <v>0</v>
      </c>
      <c r="AE587" s="192">
        <v>234676.52</v>
      </c>
      <c r="AF587" s="192">
        <v>0</v>
      </c>
      <c r="AG587" s="192">
        <v>840</v>
      </c>
      <c r="AH587" s="192">
        <v>0</v>
      </c>
      <c r="AI587" s="192">
        <v>0</v>
      </c>
      <c r="AJ587" s="192">
        <v>0</v>
      </c>
      <c r="AK587" s="192">
        <v>1950</v>
      </c>
      <c r="AL587" s="192">
        <v>0</v>
      </c>
      <c r="AM587" s="192">
        <v>0</v>
      </c>
      <c r="AN587" s="192">
        <v>0</v>
      </c>
      <c r="AO587" s="192">
        <v>0</v>
      </c>
      <c r="AP587" s="192">
        <v>0</v>
      </c>
      <c r="AQ587" s="192">
        <v>0</v>
      </c>
      <c r="AR587" s="192">
        <v>0</v>
      </c>
      <c r="AS587" s="192">
        <v>0</v>
      </c>
      <c r="AT587" s="192">
        <v>0</v>
      </c>
      <c r="AU587" s="192">
        <v>0</v>
      </c>
      <c r="AV587" s="192">
        <v>0</v>
      </c>
      <c r="AW587" s="192">
        <v>10500</v>
      </c>
      <c r="AX587" s="192">
        <v>0</v>
      </c>
      <c r="AY587" s="192">
        <v>507</v>
      </c>
      <c r="AZ587" s="192">
        <v>0</v>
      </c>
      <c r="BA587" s="192">
        <v>0</v>
      </c>
      <c r="BB587" s="192">
        <v>0</v>
      </c>
      <c r="BC587" s="192">
        <v>0</v>
      </c>
      <c r="BD587" s="192">
        <v>180000</v>
      </c>
      <c r="BE587" s="192">
        <v>0</v>
      </c>
      <c r="BF587" s="192">
        <v>0</v>
      </c>
      <c r="BG587" s="192">
        <v>0</v>
      </c>
      <c r="BH587" s="192">
        <v>0</v>
      </c>
      <c r="BI587" s="192">
        <v>587435</v>
      </c>
      <c r="BJ587" s="192">
        <v>0</v>
      </c>
      <c r="BK587" s="192">
        <v>0</v>
      </c>
      <c r="BL587" s="192">
        <v>0</v>
      </c>
      <c r="BM587" s="192">
        <v>481870</v>
      </c>
      <c r="BN587" s="192">
        <v>0</v>
      </c>
      <c r="BO587" s="192">
        <v>126930</v>
      </c>
      <c r="BP587" s="192">
        <v>0</v>
      </c>
      <c r="BQ587" s="192">
        <v>0</v>
      </c>
      <c r="BR587" s="192">
        <v>0</v>
      </c>
      <c r="BS587" s="192">
        <v>0</v>
      </c>
      <c r="BT587" s="192">
        <v>0</v>
      </c>
      <c r="BU587" s="192">
        <v>24450</v>
      </c>
      <c r="BV587" s="192">
        <v>0</v>
      </c>
      <c r="BW587" s="192">
        <v>0</v>
      </c>
      <c r="BX587" s="192">
        <v>0</v>
      </c>
      <c r="BY587" s="192">
        <v>53788.98</v>
      </c>
      <c r="BZ587" s="192">
        <v>170175</v>
      </c>
      <c r="CA587" s="192">
        <v>3925</v>
      </c>
      <c r="CB587" s="192">
        <v>110450</v>
      </c>
      <c r="CC587" s="201">
        <f t="shared" si="76"/>
        <v>2691131.35</v>
      </c>
    </row>
    <row r="588" spans="1:81" s="278" customFormat="1">
      <c r="A588" s="320"/>
      <c r="B588" s="319"/>
      <c r="C588" s="321"/>
      <c r="D588" s="321"/>
      <c r="E588" s="321"/>
      <c r="F588" s="322" t="s">
        <v>1221</v>
      </c>
      <c r="G588" s="323" t="s">
        <v>76</v>
      </c>
      <c r="H588" s="192">
        <v>7648110.1399999997</v>
      </c>
      <c r="I588" s="192">
        <v>61773.95</v>
      </c>
      <c r="J588" s="192">
        <v>231106.89</v>
      </c>
      <c r="K588" s="192">
        <v>221349</v>
      </c>
      <c r="L588" s="192">
        <v>15961.75</v>
      </c>
      <c r="M588" s="192">
        <v>103582.11</v>
      </c>
      <c r="N588" s="192">
        <v>498396.17</v>
      </c>
      <c r="O588" s="192">
        <v>77689.16</v>
      </c>
      <c r="P588" s="192">
        <v>5490</v>
      </c>
      <c r="Q588" s="192">
        <v>311014.21999999997</v>
      </c>
      <c r="R588" s="192">
        <v>33986.32</v>
      </c>
      <c r="S588" s="192">
        <v>59160.92</v>
      </c>
      <c r="T588" s="192">
        <v>78375.8</v>
      </c>
      <c r="U588" s="192">
        <v>860914.8</v>
      </c>
      <c r="V588" s="192">
        <v>30786.16</v>
      </c>
      <c r="W588" s="192">
        <v>75990.92</v>
      </c>
      <c r="X588" s="192">
        <v>47644.95</v>
      </c>
      <c r="Y588" s="192">
        <v>119555.35</v>
      </c>
      <c r="Z588" s="192">
        <v>674633.36</v>
      </c>
      <c r="AA588" s="192">
        <v>9483.5</v>
      </c>
      <c r="AB588" s="192">
        <v>201616.19</v>
      </c>
      <c r="AC588" s="192">
        <v>755699.74</v>
      </c>
      <c r="AD588" s="192">
        <v>97978.73</v>
      </c>
      <c r="AE588" s="192">
        <v>122327.91</v>
      </c>
      <c r="AF588" s="192">
        <v>71361.42</v>
      </c>
      <c r="AG588" s="192">
        <v>31153.98</v>
      </c>
      <c r="AH588" s="192">
        <v>86830.53</v>
      </c>
      <c r="AI588" s="192">
        <v>1115318.67</v>
      </c>
      <c r="AJ588" s="192">
        <v>14314.7</v>
      </c>
      <c r="AK588" s="192">
        <v>102965.5</v>
      </c>
      <c r="AL588" s="192">
        <v>93774.399999999994</v>
      </c>
      <c r="AM588" s="192">
        <v>71123</v>
      </c>
      <c r="AN588" s="192">
        <v>105070.5</v>
      </c>
      <c r="AO588" s="192">
        <v>79368</v>
      </c>
      <c r="AP588" s="192">
        <v>56822</v>
      </c>
      <c r="AQ588" s="192">
        <v>138028</v>
      </c>
      <c r="AR588" s="192">
        <v>116992</v>
      </c>
      <c r="AS588" s="192">
        <v>146572</v>
      </c>
      <c r="AT588" s="192">
        <v>141809</v>
      </c>
      <c r="AU588" s="192">
        <v>174739.63</v>
      </c>
      <c r="AV588" s="192">
        <v>83275.64</v>
      </c>
      <c r="AW588" s="192">
        <v>142697.20000000001</v>
      </c>
      <c r="AX588" s="192">
        <v>98258.2</v>
      </c>
      <c r="AY588" s="192">
        <v>20660.3</v>
      </c>
      <c r="AZ588" s="192">
        <v>25745</v>
      </c>
      <c r="BA588" s="192">
        <v>91510</v>
      </c>
      <c r="BB588" s="192">
        <v>779488.82</v>
      </c>
      <c r="BC588" s="192">
        <v>172135.15</v>
      </c>
      <c r="BD588" s="192">
        <v>345360.08</v>
      </c>
      <c r="BE588" s="192">
        <v>127115.36</v>
      </c>
      <c r="BF588" s="192">
        <v>196851.16</v>
      </c>
      <c r="BG588" s="192">
        <v>49691.28</v>
      </c>
      <c r="BH588" s="192">
        <v>81277.8603</v>
      </c>
      <c r="BI588" s="192">
        <v>273663.21000000002</v>
      </c>
      <c r="BJ588" s="192">
        <v>136863.13</v>
      </c>
      <c r="BK588" s="192">
        <v>40791.4</v>
      </c>
      <c r="BL588" s="192">
        <v>38526.75</v>
      </c>
      <c r="BM588" s="192">
        <v>690006.06</v>
      </c>
      <c r="BN588" s="192">
        <v>511574.39</v>
      </c>
      <c r="BO588" s="192">
        <v>104640.31</v>
      </c>
      <c r="BP588" s="192">
        <v>68723.199999999997</v>
      </c>
      <c r="BQ588" s="192">
        <v>25891.79</v>
      </c>
      <c r="BR588" s="192">
        <v>54527.78</v>
      </c>
      <c r="BS588" s="192">
        <v>125889</v>
      </c>
      <c r="BT588" s="192">
        <v>483932.34</v>
      </c>
      <c r="BU588" s="192">
        <v>208155</v>
      </c>
      <c r="BV588" s="192">
        <v>132064</v>
      </c>
      <c r="BW588" s="192">
        <v>163017.25</v>
      </c>
      <c r="BX588" s="192">
        <v>206302.49</v>
      </c>
      <c r="BY588" s="192">
        <v>314741.52</v>
      </c>
      <c r="BZ588" s="192">
        <v>50651.97</v>
      </c>
      <c r="CA588" s="192">
        <v>165205.79999999999</v>
      </c>
      <c r="CB588" s="192">
        <v>179826</v>
      </c>
      <c r="CC588" s="201">
        <f t="shared" si="76"/>
        <v>21077930.810299996</v>
      </c>
    </row>
    <row r="589" spans="1:81" s="278" customFormat="1">
      <c r="A589" s="320"/>
      <c r="B589" s="319"/>
      <c r="C589" s="321"/>
      <c r="D589" s="321"/>
      <c r="E589" s="321"/>
      <c r="F589" s="322" t="s">
        <v>1222</v>
      </c>
      <c r="G589" s="323" t="s">
        <v>77</v>
      </c>
      <c r="H589" s="192">
        <v>0</v>
      </c>
      <c r="I589" s="192">
        <v>0</v>
      </c>
      <c r="J589" s="192">
        <v>0</v>
      </c>
      <c r="K589" s="192">
        <v>0</v>
      </c>
      <c r="L589" s="192">
        <v>0</v>
      </c>
      <c r="M589" s="192">
        <v>0</v>
      </c>
      <c r="N589" s="192">
        <v>0</v>
      </c>
      <c r="O589" s="192">
        <v>0</v>
      </c>
      <c r="P589" s="192">
        <v>0</v>
      </c>
      <c r="Q589" s="192">
        <v>0</v>
      </c>
      <c r="R589" s="192">
        <v>0</v>
      </c>
      <c r="S589" s="192">
        <v>0</v>
      </c>
      <c r="T589" s="192">
        <v>0</v>
      </c>
      <c r="U589" s="192">
        <v>0</v>
      </c>
      <c r="V589" s="192">
        <v>0</v>
      </c>
      <c r="W589" s="192">
        <v>0</v>
      </c>
      <c r="X589" s="192">
        <v>0</v>
      </c>
      <c r="Y589" s="192">
        <v>0</v>
      </c>
      <c r="Z589" s="192">
        <v>0</v>
      </c>
      <c r="AA589" s="192">
        <v>0</v>
      </c>
      <c r="AB589" s="192">
        <v>0</v>
      </c>
      <c r="AC589" s="192">
        <v>0</v>
      </c>
      <c r="AD589" s="192">
        <v>0</v>
      </c>
      <c r="AE589" s="192">
        <v>0</v>
      </c>
      <c r="AF589" s="192">
        <v>0</v>
      </c>
      <c r="AG589" s="192">
        <v>0</v>
      </c>
      <c r="AH589" s="192">
        <v>0</v>
      </c>
      <c r="AI589" s="192">
        <v>0</v>
      </c>
      <c r="AJ589" s="192">
        <v>0</v>
      </c>
      <c r="AK589" s="192">
        <v>0</v>
      </c>
      <c r="AL589" s="192">
        <v>0</v>
      </c>
      <c r="AM589" s="192">
        <v>0</v>
      </c>
      <c r="AN589" s="192">
        <v>0</v>
      </c>
      <c r="AO589" s="192">
        <v>0</v>
      </c>
      <c r="AP589" s="192">
        <v>0</v>
      </c>
      <c r="AQ589" s="192">
        <v>0</v>
      </c>
      <c r="AR589" s="192">
        <v>0</v>
      </c>
      <c r="AS589" s="192">
        <v>0</v>
      </c>
      <c r="AT589" s="192">
        <v>0</v>
      </c>
      <c r="AU589" s="192">
        <v>0</v>
      </c>
      <c r="AV589" s="192">
        <v>0</v>
      </c>
      <c r="AW589" s="192">
        <v>0</v>
      </c>
      <c r="AX589" s="192">
        <v>0</v>
      </c>
      <c r="AY589" s="192">
        <v>0</v>
      </c>
      <c r="AZ589" s="192">
        <v>0</v>
      </c>
      <c r="BA589" s="192">
        <v>0</v>
      </c>
      <c r="BB589" s="192">
        <v>0</v>
      </c>
      <c r="BC589" s="192">
        <v>0</v>
      </c>
      <c r="BD589" s="192">
        <v>0</v>
      </c>
      <c r="BE589" s="192">
        <v>0</v>
      </c>
      <c r="BF589" s="192">
        <v>0</v>
      </c>
      <c r="BG589" s="192">
        <v>0</v>
      </c>
      <c r="BH589" s="192">
        <v>0</v>
      </c>
      <c r="BI589" s="192">
        <v>0</v>
      </c>
      <c r="BJ589" s="192">
        <v>0</v>
      </c>
      <c r="BK589" s="192">
        <v>0</v>
      </c>
      <c r="BL589" s="192">
        <v>0</v>
      </c>
      <c r="BM589" s="192">
        <v>0</v>
      </c>
      <c r="BN589" s="192">
        <v>0</v>
      </c>
      <c r="BO589" s="192">
        <v>3400</v>
      </c>
      <c r="BP589" s="192">
        <v>0</v>
      </c>
      <c r="BQ589" s="192">
        <v>0</v>
      </c>
      <c r="BR589" s="192">
        <v>0</v>
      </c>
      <c r="BS589" s="192">
        <v>0</v>
      </c>
      <c r="BT589" s="192">
        <v>11456</v>
      </c>
      <c r="BU589" s="192">
        <v>0</v>
      </c>
      <c r="BV589" s="192">
        <v>0</v>
      </c>
      <c r="BW589" s="192">
        <v>0</v>
      </c>
      <c r="BX589" s="192">
        <v>0</v>
      </c>
      <c r="BY589" s="192">
        <v>0</v>
      </c>
      <c r="BZ589" s="192">
        <v>0</v>
      </c>
      <c r="CA589" s="192">
        <v>0</v>
      </c>
      <c r="CB589" s="192">
        <v>370</v>
      </c>
      <c r="CC589" s="201">
        <f t="shared" si="76"/>
        <v>15226</v>
      </c>
    </row>
    <row r="590" spans="1:81" s="278" customFormat="1">
      <c r="A590" s="320"/>
      <c r="B590" s="319"/>
      <c r="C590" s="321"/>
      <c r="D590" s="321"/>
      <c r="E590" s="321"/>
      <c r="F590" s="322" t="s">
        <v>1223</v>
      </c>
      <c r="G590" s="323" t="s">
        <v>78</v>
      </c>
      <c r="H590" s="192">
        <v>0</v>
      </c>
      <c r="I590" s="192">
        <v>0</v>
      </c>
      <c r="J590" s="192">
        <v>0</v>
      </c>
      <c r="K590" s="192">
        <v>0</v>
      </c>
      <c r="L590" s="192">
        <v>0</v>
      </c>
      <c r="M590" s="192">
        <v>0</v>
      </c>
      <c r="N590" s="192">
        <v>0</v>
      </c>
      <c r="O590" s="192">
        <v>0</v>
      </c>
      <c r="P590" s="192">
        <v>0</v>
      </c>
      <c r="Q590" s="192">
        <v>0</v>
      </c>
      <c r="R590" s="192">
        <v>0</v>
      </c>
      <c r="S590" s="192">
        <v>0</v>
      </c>
      <c r="T590" s="192">
        <v>0</v>
      </c>
      <c r="U590" s="192">
        <v>0</v>
      </c>
      <c r="V590" s="192">
        <v>0</v>
      </c>
      <c r="W590" s="192">
        <v>0</v>
      </c>
      <c r="X590" s="192">
        <v>0</v>
      </c>
      <c r="Y590" s="192">
        <v>216</v>
      </c>
      <c r="Z590" s="192">
        <v>0</v>
      </c>
      <c r="AA590" s="192">
        <v>0</v>
      </c>
      <c r="AB590" s="192">
        <v>0</v>
      </c>
      <c r="AC590" s="192">
        <v>0</v>
      </c>
      <c r="AD590" s="192">
        <v>0</v>
      </c>
      <c r="AE590" s="192">
        <v>0</v>
      </c>
      <c r="AF590" s="192">
        <v>3370.5</v>
      </c>
      <c r="AG590" s="192">
        <v>0</v>
      </c>
      <c r="AH590" s="192">
        <v>0</v>
      </c>
      <c r="AI590" s="192">
        <v>0</v>
      </c>
      <c r="AJ590" s="192">
        <v>0</v>
      </c>
      <c r="AK590" s="192">
        <v>0</v>
      </c>
      <c r="AL590" s="192">
        <v>0</v>
      </c>
      <c r="AM590" s="192">
        <v>0</v>
      </c>
      <c r="AN590" s="192">
        <v>18578</v>
      </c>
      <c r="AO590" s="192">
        <v>0</v>
      </c>
      <c r="AP590" s="192">
        <v>0</v>
      </c>
      <c r="AQ590" s="192">
        <v>0</v>
      </c>
      <c r="AR590" s="192">
        <v>0</v>
      </c>
      <c r="AS590" s="192">
        <v>0</v>
      </c>
      <c r="AT590" s="192">
        <v>0</v>
      </c>
      <c r="AU590" s="192">
        <v>0</v>
      </c>
      <c r="AV590" s="192">
        <v>0</v>
      </c>
      <c r="AW590" s="192">
        <v>0</v>
      </c>
      <c r="AX590" s="192">
        <v>0</v>
      </c>
      <c r="AY590" s="192">
        <v>0</v>
      </c>
      <c r="AZ590" s="192">
        <v>0</v>
      </c>
      <c r="BA590" s="192">
        <v>0</v>
      </c>
      <c r="BB590" s="192">
        <v>0</v>
      </c>
      <c r="BC590" s="192">
        <v>0</v>
      </c>
      <c r="BD590" s="192">
        <v>0</v>
      </c>
      <c r="BE590" s="192">
        <v>0</v>
      </c>
      <c r="BF590" s="192">
        <v>0</v>
      </c>
      <c r="BG590" s="192">
        <v>26860</v>
      </c>
      <c r="BH590" s="192">
        <v>0</v>
      </c>
      <c r="BI590" s="192">
        <v>0</v>
      </c>
      <c r="BJ590" s="192">
        <v>0</v>
      </c>
      <c r="BK590" s="192">
        <v>0</v>
      </c>
      <c r="BL590" s="192">
        <v>0</v>
      </c>
      <c r="BM590" s="192">
        <v>0</v>
      </c>
      <c r="BN590" s="192">
        <v>0</v>
      </c>
      <c r="BO590" s="192">
        <v>43580</v>
      </c>
      <c r="BP590" s="192">
        <v>0</v>
      </c>
      <c r="BQ590" s="192">
        <v>0</v>
      </c>
      <c r="BR590" s="192">
        <v>0</v>
      </c>
      <c r="BS590" s="192">
        <v>0</v>
      </c>
      <c r="BT590" s="192">
        <v>0</v>
      </c>
      <c r="BU590" s="192">
        <v>0</v>
      </c>
      <c r="BV590" s="192">
        <v>5168.97</v>
      </c>
      <c r="BW590" s="192">
        <v>0</v>
      </c>
      <c r="BX590" s="192">
        <v>0</v>
      </c>
      <c r="BY590" s="192">
        <v>0</v>
      </c>
      <c r="BZ590" s="192">
        <v>848.4</v>
      </c>
      <c r="CA590" s="192">
        <v>0</v>
      </c>
      <c r="CB590" s="192">
        <v>0</v>
      </c>
      <c r="CC590" s="201">
        <f t="shared" si="76"/>
        <v>98621.87</v>
      </c>
    </row>
    <row r="591" spans="1:81" s="278" customFormat="1">
      <c r="A591" s="320"/>
      <c r="B591" s="319"/>
      <c r="C591" s="321"/>
      <c r="D591" s="321"/>
      <c r="E591" s="321"/>
      <c r="F591" s="322" t="s">
        <v>1224</v>
      </c>
      <c r="G591" s="323" t="s">
        <v>79</v>
      </c>
      <c r="H591" s="192">
        <v>38698.36</v>
      </c>
      <c r="I591" s="192">
        <v>4425</v>
      </c>
      <c r="J591" s="192">
        <v>51242.3</v>
      </c>
      <c r="K591" s="192">
        <v>0</v>
      </c>
      <c r="L591" s="192">
        <v>0</v>
      </c>
      <c r="M591" s="192">
        <v>0</v>
      </c>
      <c r="N591" s="192">
        <v>24341.74</v>
      </c>
      <c r="O591" s="192">
        <v>0</v>
      </c>
      <c r="P591" s="192">
        <v>0</v>
      </c>
      <c r="Q591" s="192">
        <v>0</v>
      </c>
      <c r="R591" s="192">
        <v>0</v>
      </c>
      <c r="S591" s="192">
        <v>0</v>
      </c>
      <c r="T591" s="192">
        <v>0</v>
      </c>
      <c r="U591" s="192">
        <v>40601.15</v>
      </c>
      <c r="V591" s="192">
        <v>6163.29</v>
      </c>
      <c r="W591" s="192">
        <v>4320</v>
      </c>
      <c r="X591" s="192">
        <v>0</v>
      </c>
      <c r="Y591" s="192">
        <v>0</v>
      </c>
      <c r="Z591" s="192">
        <v>159766.39999999999</v>
      </c>
      <c r="AA591" s="192">
        <v>0</v>
      </c>
      <c r="AB591" s="192">
        <v>10833.58</v>
      </c>
      <c r="AC591" s="192">
        <v>33524.1</v>
      </c>
      <c r="AD591" s="192">
        <v>0</v>
      </c>
      <c r="AE591" s="192">
        <v>0</v>
      </c>
      <c r="AF591" s="192">
        <v>41129.199999999997</v>
      </c>
      <c r="AG591" s="192">
        <v>8932.86</v>
      </c>
      <c r="AH591" s="192">
        <v>13950</v>
      </c>
      <c r="AI591" s="192">
        <v>800313</v>
      </c>
      <c r="AJ591" s="192">
        <v>1853.49</v>
      </c>
      <c r="AK591" s="192">
        <v>0</v>
      </c>
      <c r="AL591" s="192">
        <v>11933</v>
      </c>
      <c r="AM591" s="192">
        <v>7664</v>
      </c>
      <c r="AN591" s="192">
        <v>0</v>
      </c>
      <c r="AO591" s="192">
        <v>10915</v>
      </c>
      <c r="AP591" s="192">
        <v>2465</v>
      </c>
      <c r="AQ591" s="192">
        <v>963</v>
      </c>
      <c r="AR591" s="192">
        <v>22063</v>
      </c>
      <c r="AS591" s="192">
        <v>1612</v>
      </c>
      <c r="AT591" s="192">
        <v>3187</v>
      </c>
      <c r="AU591" s="192">
        <v>8129</v>
      </c>
      <c r="AV591" s="192">
        <v>5292</v>
      </c>
      <c r="AW591" s="192">
        <v>0</v>
      </c>
      <c r="AX591" s="192">
        <v>455</v>
      </c>
      <c r="AY591" s="192">
        <v>218</v>
      </c>
      <c r="AZ591" s="192">
        <v>7257</v>
      </c>
      <c r="BA591" s="192">
        <v>450</v>
      </c>
      <c r="BB591" s="192">
        <v>84310.5</v>
      </c>
      <c r="BC591" s="192">
        <v>4166.91</v>
      </c>
      <c r="BD591" s="192">
        <v>34584.5</v>
      </c>
      <c r="BE591" s="192">
        <v>18604.5</v>
      </c>
      <c r="BF591" s="192">
        <v>0</v>
      </c>
      <c r="BG591" s="192">
        <v>10151.799999999999</v>
      </c>
      <c r="BH591" s="192">
        <v>10097.5203</v>
      </c>
      <c r="BI591" s="192">
        <v>0</v>
      </c>
      <c r="BJ591" s="192">
        <v>25114.98</v>
      </c>
      <c r="BK591" s="192">
        <v>5562.12</v>
      </c>
      <c r="BL591" s="192">
        <v>0</v>
      </c>
      <c r="BM591" s="192">
        <v>0</v>
      </c>
      <c r="BN591" s="192">
        <v>297705.40000000002</v>
      </c>
      <c r="BO591" s="192">
        <v>0</v>
      </c>
      <c r="BP591" s="192">
        <v>0</v>
      </c>
      <c r="BQ591" s="192">
        <v>0</v>
      </c>
      <c r="BR591" s="192">
        <v>0</v>
      </c>
      <c r="BS591" s="192">
        <v>0</v>
      </c>
      <c r="BT591" s="192">
        <v>7455.38</v>
      </c>
      <c r="BU591" s="192">
        <v>25005</v>
      </c>
      <c r="BV591" s="192">
        <v>0</v>
      </c>
      <c r="BW591" s="192">
        <v>35268</v>
      </c>
      <c r="BX591" s="192">
        <v>0</v>
      </c>
      <c r="BY591" s="192">
        <v>10012.629999999999</v>
      </c>
      <c r="BZ591" s="192">
        <v>89685</v>
      </c>
      <c r="CA591" s="192">
        <v>14944.25</v>
      </c>
      <c r="CB591" s="192">
        <v>8493.5</v>
      </c>
      <c r="CC591" s="201">
        <f t="shared" si="76"/>
        <v>2003859.4602999999</v>
      </c>
    </row>
    <row r="592" spans="1:81" s="278" customFormat="1">
      <c r="A592" s="320"/>
      <c r="B592" s="319"/>
      <c r="C592" s="321"/>
      <c r="D592" s="321"/>
      <c r="E592" s="321"/>
      <c r="F592" s="322" t="s">
        <v>1225</v>
      </c>
      <c r="G592" s="323" t="s">
        <v>80</v>
      </c>
      <c r="H592" s="192">
        <v>38783.71</v>
      </c>
      <c r="I592" s="192">
        <v>0</v>
      </c>
      <c r="J592" s="192">
        <v>0</v>
      </c>
      <c r="K592" s="192">
        <v>0</v>
      </c>
      <c r="L592" s="192">
        <v>0</v>
      </c>
      <c r="M592" s="192">
        <v>0</v>
      </c>
      <c r="N592" s="192">
        <v>577</v>
      </c>
      <c r="O592" s="192">
        <v>0</v>
      </c>
      <c r="P592" s="192">
        <v>0</v>
      </c>
      <c r="Q592" s="192">
        <v>0</v>
      </c>
      <c r="R592" s="192">
        <v>0</v>
      </c>
      <c r="S592" s="192">
        <v>0</v>
      </c>
      <c r="T592" s="192">
        <v>0</v>
      </c>
      <c r="U592" s="192">
        <v>9737</v>
      </c>
      <c r="V592" s="192">
        <v>0</v>
      </c>
      <c r="W592" s="192">
        <v>19516.8</v>
      </c>
      <c r="X592" s="192">
        <v>0</v>
      </c>
      <c r="Y592" s="192">
        <v>0</v>
      </c>
      <c r="Z592" s="192">
        <v>0</v>
      </c>
      <c r="AA592" s="192">
        <v>0</v>
      </c>
      <c r="AB592" s="192">
        <v>1145</v>
      </c>
      <c r="AC592" s="192">
        <v>0</v>
      </c>
      <c r="AD592" s="192">
        <v>0</v>
      </c>
      <c r="AE592" s="192">
        <v>0</v>
      </c>
      <c r="AF592" s="192">
        <v>1240</v>
      </c>
      <c r="AG592" s="192">
        <v>0</v>
      </c>
      <c r="AH592" s="192">
        <v>0</v>
      </c>
      <c r="AI592" s="192">
        <v>0</v>
      </c>
      <c r="AJ592" s="192">
        <v>0</v>
      </c>
      <c r="AK592" s="192">
        <v>0</v>
      </c>
      <c r="AL592" s="192">
        <v>0</v>
      </c>
      <c r="AM592" s="192">
        <v>0</v>
      </c>
      <c r="AN592" s="192">
        <v>0</v>
      </c>
      <c r="AO592" s="192">
        <v>0</v>
      </c>
      <c r="AP592" s="192">
        <v>0</v>
      </c>
      <c r="AQ592" s="192">
        <v>0</v>
      </c>
      <c r="AR592" s="192">
        <v>0</v>
      </c>
      <c r="AS592" s="192">
        <v>0</v>
      </c>
      <c r="AT592" s="192">
        <v>0</v>
      </c>
      <c r="AU592" s="192">
        <v>0</v>
      </c>
      <c r="AV592" s="192">
        <v>0</v>
      </c>
      <c r="AW592" s="192">
        <v>0</v>
      </c>
      <c r="AX592" s="192">
        <v>0</v>
      </c>
      <c r="AY592" s="192">
        <v>0</v>
      </c>
      <c r="AZ592" s="192">
        <v>0</v>
      </c>
      <c r="BA592" s="192">
        <v>0</v>
      </c>
      <c r="BB592" s="192">
        <v>36532</v>
      </c>
      <c r="BC592" s="192">
        <v>0</v>
      </c>
      <c r="BD592" s="192">
        <v>0</v>
      </c>
      <c r="BE592" s="192">
        <v>0</v>
      </c>
      <c r="BF592" s="192">
        <v>0</v>
      </c>
      <c r="BG592" s="192">
        <v>0</v>
      </c>
      <c r="BH592" s="192">
        <v>0</v>
      </c>
      <c r="BI592" s="192">
        <v>0</v>
      </c>
      <c r="BJ592" s="192">
        <v>0</v>
      </c>
      <c r="BK592" s="192">
        <v>0</v>
      </c>
      <c r="BL592" s="192">
        <v>0</v>
      </c>
      <c r="BM592" s="192">
        <v>0</v>
      </c>
      <c r="BN592" s="192">
        <v>0</v>
      </c>
      <c r="BO592" s="192">
        <v>0</v>
      </c>
      <c r="BP592" s="192">
        <v>0</v>
      </c>
      <c r="BQ592" s="192">
        <v>0</v>
      </c>
      <c r="BR592" s="192">
        <v>0</v>
      </c>
      <c r="BS592" s="192">
        <v>0</v>
      </c>
      <c r="BT592" s="192">
        <v>0</v>
      </c>
      <c r="BU592" s="192">
        <v>0</v>
      </c>
      <c r="BV592" s="192">
        <v>0</v>
      </c>
      <c r="BW592" s="192">
        <v>82367.600000000006</v>
      </c>
      <c r="BX592" s="192">
        <v>0</v>
      </c>
      <c r="BY592" s="192">
        <v>1040</v>
      </c>
      <c r="BZ592" s="192">
        <v>27803.599999999999</v>
      </c>
      <c r="CA592" s="192">
        <v>0</v>
      </c>
      <c r="CB592" s="192">
        <v>0</v>
      </c>
      <c r="CC592" s="201">
        <f t="shared" si="76"/>
        <v>218742.71</v>
      </c>
    </row>
    <row r="593" spans="1:81" s="278" customFormat="1">
      <c r="A593" s="320"/>
      <c r="B593" s="319"/>
      <c r="C593" s="321"/>
      <c r="D593" s="321"/>
      <c r="E593" s="321"/>
      <c r="F593" s="322" t="s">
        <v>1226</v>
      </c>
      <c r="G593" s="323" t="s">
        <v>81</v>
      </c>
      <c r="H593" s="192">
        <v>473507.26</v>
      </c>
      <c r="I593" s="192">
        <v>8245</v>
      </c>
      <c r="J593" s="192">
        <v>150811.29999999999</v>
      </c>
      <c r="K593" s="192">
        <v>324195.3</v>
      </c>
      <c r="L593" s="192">
        <v>21068.3</v>
      </c>
      <c r="M593" s="192">
        <v>36141.339999999997</v>
      </c>
      <c r="N593" s="192">
        <v>733093.01</v>
      </c>
      <c r="O593" s="192">
        <v>47337.18</v>
      </c>
      <c r="P593" s="192">
        <v>30790</v>
      </c>
      <c r="Q593" s="192">
        <v>169302.8</v>
      </c>
      <c r="R593" s="192">
        <v>21893</v>
      </c>
      <c r="S593" s="192">
        <v>171079.4</v>
      </c>
      <c r="T593" s="192">
        <v>79093.5</v>
      </c>
      <c r="U593" s="192">
        <v>180154.3</v>
      </c>
      <c r="V593" s="192">
        <v>0</v>
      </c>
      <c r="W593" s="192">
        <v>0</v>
      </c>
      <c r="X593" s="192">
        <v>110450</v>
      </c>
      <c r="Y593" s="192">
        <v>216843.4</v>
      </c>
      <c r="Z593" s="192">
        <v>0</v>
      </c>
      <c r="AA593" s="192">
        <v>36300</v>
      </c>
      <c r="AB593" s="192">
        <v>167249.10999999999</v>
      </c>
      <c r="AC593" s="192">
        <v>103303.12</v>
      </c>
      <c r="AD593" s="192">
        <v>0</v>
      </c>
      <c r="AE593" s="192">
        <v>97509.1</v>
      </c>
      <c r="AF593" s="192">
        <v>117930.7</v>
      </c>
      <c r="AG593" s="192">
        <v>75482.899999999994</v>
      </c>
      <c r="AH593" s="192">
        <v>99040</v>
      </c>
      <c r="AI593" s="192">
        <v>140322</v>
      </c>
      <c r="AJ593" s="192">
        <v>107922</v>
      </c>
      <c r="AK593" s="192">
        <v>70608</v>
      </c>
      <c r="AL593" s="192">
        <v>71184</v>
      </c>
      <c r="AM593" s="192">
        <v>88160</v>
      </c>
      <c r="AN593" s="192">
        <v>58160</v>
      </c>
      <c r="AO593" s="192">
        <v>38120</v>
      </c>
      <c r="AP593" s="192">
        <v>34370</v>
      </c>
      <c r="AQ593" s="192">
        <v>91169</v>
      </c>
      <c r="AR593" s="192">
        <v>57870</v>
      </c>
      <c r="AS593" s="192">
        <v>43669</v>
      </c>
      <c r="AT593" s="192">
        <v>62823</v>
      </c>
      <c r="AU593" s="192">
        <v>53240</v>
      </c>
      <c r="AV593" s="192">
        <v>68525.5</v>
      </c>
      <c r="AW593" s="192">
        <v>54000</v>
      </c>
      <c r="AX593" s="192">
        <v>22080</v>
      </c>
      <c r="AY593" s="192">
        <v>8990</v>
      </c>
      <c r="AZ593" s="192">
        <v>16154</v>
      </c>
      <c r="BA593" s="192">
        <v>66700</v>
      </c>
      <c r="BB593" s="192">
        <v>2106106.9</v>
      </c>
      <c r="BC593" s="192">
        <v>22465</v>
      </c>
      <c r="BD593" s="192">
        <v>78191.5</v>
      </c>
      <c r="BE593" s="192">
        <v>443393.8</v>
      </c>
      <c r="BF593" s="192">
        <v>11147.33</v>
      </c>
      <c r="BG593" s="192">
        <v>116550</v>
      </c>
      <c r="BH593" s="192">
        <v>60802.969899999996</v>
      </c>
      <c r="BI593" s="192">
        <v>0</v>
      </c>
      <c r="BJ593" s="192">
        <v>107598.18</v>
      </c>
      <c r="BK593" s="192">
        <v>86539</v>
      </c>
      <c r="BL593" s="192">
        <v>33415</v>
      </c>
      <c r="BM593" s="192">
        <v>310468.5</v>
      </c>
      <c r="BN593" s="192">
        <v>498015</v>
      </c>
      <c r="BO593" s="192">
        <v>49380</v>
      </c>
      <c r="BP593" s="192">
        <v>207540.39</v>
      </c>
      <c r="BQ593" s="192">
        <v>0</v>
      </c>
      <c r="BR593" s="192">
        <v>37220</v>
      </c>
      <c r="BS593" s="192">
        <v>75482</v>
      </c>
      <c r="BT593" s="192">
        <v>64090</v>
      </c>
      <c r="BU593" s="192">
        <v>122064.5</v>
      </c>
      <c r="BV593" s="192">
        <v>148000</v>
      </c>
      <c r="BW593" s="192">
        <v>76359.600000000006</v>
      </c>
      <c r="BX593" s="192">
        <v>37894.94</v>
      </c>
      <c r="BY593" s="192">
        <v>143046.5</v>
      </c>
      <c r="BZ593" s="192">
        <v>79470</v>
      </c>
      <c r="CA593" s="192">
        <v>37700</v>
      </c>
      <c r="CB593" s="192">
        <v>95305</v>
      </c>
      <c r="CC593" s="201">
        <f t="shared" si="76"/>
        <v>9673132.6298999991</v>
      </c>
    </row>
    <row r="594" spans="1:81" s="278" customFormat="1">
      <c r="A594" s="320"/>
      <c r="B594" s="319"/>
      <c r="C594" s="321"/>
      <c r="D594" s="321"/>
      <c r="E594" s="321"/>
      <c r="F594" s="322" t="s">
        <v>1227</v>
      </c>
      <c r="G594" s="323" t="s">
        <v>82</v>
      </c>
      <c r="H594" s="192">
        <v>610482.09</v>
      </c>
      <c r="I594" s="192">
        <v>50893</v>
      </c>
      <c r="J594" s="192">
        <v>622022.47</v>
      </c>
      <c r="K594" s="192">
        <v>91330.75</v>
      </c>
      <c r="L594" s="192">
        <v>1136.03</v>
      </c>
      <c r="M594" s="192">
        <v>623515.07999999996</v>
      </c>
      <c r="N594" s="192">
        <v>547758.56999999995</v>
      </c>
      <c r="O594" s="192">
        <v>88645.15</v>
      </c>
      <c r="P594" s="192">
        <v>9850</v>
      </c>
      <c r="Q594" s="192">
        <v>708432.95</v>
      </c>
      <c r="R594" s="192">
        <v>41820.57</v>
      </c>
      <c r="S594" s="192">
        <v>124686.3</v>
      </c>
      <c r="T594" s="192">
        <v>149703.45000000001</v>
      </c>
      <c r="U594" s="192">
        <v>577229.12</v>
      </c>
      <c r="V594" s="192">
        <v>40925.18</v>
      </c>
      <c r="W594" s="192">
        <v>122125.57</v>
      </c>
      <c r="X594" s="192">
        <v>95537.97</v>
      </c>
      <c r="Y594" s="192">
        <v>195854.1</v>
      </c>
      <c r="Z594" s="192">
        <v>1007683.26</v>
      </c>
      <c r="AA594" s="192">
        <v>42832</v>
      </c>
      <c r="AB594" s="192">
        <v>174849.09</v>
      </c>
      <c r="AC594" s="192">
        <v>816187.7</v>
      </c>
      <c r="AD594" s="192">
        <v>225593.24</v>
      </c>
      <c r="AE594" s="192">
        <v>180986.59</v>
      </c>
      <c r="AF594" s="192">
        <v>173542.7</v>
      </c>
      <c r="AG594" s="192">
        <v>28587.78</v>
      </c>
      <c r="AH594" s="192">
        <v>75015</v>
      </c>
      <c r="AI594" s="192">
        <v>573524.9</v>
      </c>
      <c r="AJ594" s="192">
        <v>67551.990000000005</v>
      </c>
      <c r="AK594" s="192">
        <v>103461.42</v>
      </c>
      <c r="AL594" s="192">
        <v>92507.1</v>
      </c>
      <c r="AM594" s="192">
        <v>29520.67</v>
      </c>
      <c r="AN594" s="192">
        <v>127673</v>
      </c>
      <c r="AO594" s="192">
        <v>104582.38</v>
      </c>
      <c r="AP594" s="192">
        <v>65165</v>
      </c>
      <c r="AQ594" s="192">
        <v>218523.75</v>
      </c>
      <c r="AR594" s="192">
        <v>264399.08</v>
      </c>
      <c r="AS594" s="192">
        <v>49833.68</v>
      </c>
      <c r="AT594" s="192">
        <v>114633</v>
      </c>
      <c r="AU594" s="192">
        <v>672625.59</v>
      </c>
      <c r="AV594" s="192">
        <v>129695.3</v>
      </c>
      <c r="AW594" s="192">
        <v>32753</v>
      </c>
      <c r="AX594" s="192">
        <v>89423.8</v>
      </c>
      <c r="AY594" s="192">
        <v>25638.46</v>
      </c>
      <c r="AZ594" s="192">
        <v>31553.8</v>
      </c>
      <c r="BA594" s="192">
        <v>110820.28</v>
      </c>
      <c r="BB594" s="192">
        <v>621021.52</v>
      </c>
      <c r="BC594" s="192">
        <v>58093.79</v>
      </c>
      <c r="BD594" s="192">
        <v>191976.31</v>
      </c>
      <c r="BE594" s="192">
        <v>478006.78</v>
      </c>
      <c r="BF594" s="192">
        <v>115897.66</v>
      </c>
      <c r="BG594" s="192">
        <v>48100.08</v>
      </c>
      <c r="BH594" s="192">
        <v>161792.11040000001</v>
      </c>
      <c r="BI594" s="192">
        <v>190977.36</v>
      </c>
      <c r="BJ594" s="192">
        <v>179414.72</v>
      </c>
      <c r="BK594" s="192">
        <v>80982.7</v>
      </c>
      <c r="BL594" s="192">
        <v>74840.09</v>
      </c>
      <c r="BM594" s="192">
        <v>352290.95</v>
      </c>
      <c r="BN594" s="192">
        <v>3138676.96</v>
      </c>
      <c r="BO594" s="192">
        <v>78835.28</v>
      </c>
      <c r="BP594" s="192">
        <v>56435.56</v>
      </c>
      <c r="BQ594" s="192">
        <v>217534.22</v>
      </c>
      <c r="BR594" s="192">
        <v>225895.41</v>
      </c>
      <c r="BS594" s="192">
        <v>87680.3</v>
      </c>
      <c r="BT594" s="192">
        <v>547845.43000000005</v>
      </c>
      <c r="BU594" s="192">
        <v>269585</v>
      </c>
      <c r="BV594" s="192">
        <v>131402.78</v>
      </c>
      <c r="BW594" s="192">
        <v>281663.67</v>
      </c>
      <c r="BX594" s="192">
        <v>128958.93</v>
      </c>
      <c r="BY594" s="192">
        <v>265144.8</v>
      </c>
      <c r="BZ594" s="192">
        <v>228551.8</v>
      </c>
      <c r="CA594" s="192">
        <v>163667.57</v>
      </c>
      <c r="CB594" s="192">
        <v>308445.68</v>
      </c>
      <c r="CC594" s="201">
        <f t="shared" si="76"/>
        <v>19014829.370400008</v>
      </c>
    </row>
    <row r="595" spans="1:81" s="278" customFormat="1">
      <c r="A595" s="320"/>
      <c r="B595" s="319"/>
      <c r="C595" s="321"/>
      <c r="D595" s="321"/>
      <c r="E595" s="321"/>
      <c r="F595" s="322" t="s">
        <v>1228</v>
      </c>
      <c r="G595" s="323" t="s">
        <v>85</v>
      </c>
      <c r="H595" s="192">
        <v>1990.2</v>
      </c>
      <c r="I595" s="192">
        <v>0</v>
      </c>
      <c r="J595" s="192">
        <v>132357.93</v>
      </c>
      <c r="K595" s="192">
        <v>0</v>
      </c>
      <c r="L595" s="192">
        <v>0</v>
      </c>
      <c r="M595" s="192">
        <v>0</v>
      </c>
      <c r="N595" s="192">
        <v>0</v>
      </c>
      <c r="O595" s="192">
        <v>0</v>
      </c>
      <c r="P595" s="192">
        <v>0</v>
      </c>
      <c r="Q595" s="192">
        <v>0</v>
      </c>
      <c r="R595" s="192">
        <v>0</v>
      </c>
      <c r="S595" s="192">
        <v>0</v>
      </c>
      <c r="T595" s="192">
        <v>0</v>
      </c>
      <c r="U595" s="192">
        <v>33861.339999999997</v>
      </c>
      <c r="V595" s="192">
        <v>0</v>
      </c>
      <c r="W595" s="192">
        <v>0</v>
      </c>
      <c r="X595" s="192">
        <v>0</v>
      </c>
      <c r="Y595" s="192">
        <v>3152.22</v>
      </c>
      <c r="Z595" s="192">
        <v>164541.70000000001</v>
      </c>
      <c r="AA595" s="192">
        <v>0</v>
      </c>
      <c r="AB595" s="192">
        <v>0</v>
      </c>
      <c r="AC595" s="192">
        <v>0</v>
      </c>
      <c r="AD595" s="192">
        <v>0</v>
      </c>
      <c r="AE595" s="192">
        <v>0</v>
      </c>
      <c r="AF595" s="192">
        <v>9506.44</v>
      </c>
      <c r="AG595" s="192">
        <v>0</v>
      </c>
      <c r="AH595" s="192">
        <v>0</v>
      </c>
      <c r="AI595" s="192">
        <v>498781</v>
      </c>
      <c r="AJ595" s="192">
        <v>0</v>
      </c>
      <c r="AK595" s="192">
        <v>0</v>
      </c>
      <c r="AL595" s="192">
        <v>0</v>
      </c>
      <c r="AM595" s="192">
        <v>0</v>
      </c>
      <c r="AN595" s="192">
        <v>0</v>
      </c>
      <c r="AO595" s="192">
        <v>0</v>
      </c>
      <c r="AP595" s="192">
        <v>0</v>
      </c>
      <c r="AQ595" s="192">
        <v>0</v>
      </c>
      <c r="AR595" s="192">
        <v>0</v>
      </c>
      <c r="AS595" s="192">
        <v>0</v>
      </c>
      <c r="AT595" s="192">
        <v>0</v>
      </c>
      <c r="AU595" s="192">
        <v>1455</v>
      </c>
      <c r="AV595" s="192">
        <v>0</v>
      </c>
      <c r="AW595" s="192">
        <v>0</v>
      </c>
      <c r="AX595" s="192">
        <v>0</v>
      </c>
      <c r="AY595" s="192">
        <v>0</v>
      </c>
      <c r="AZ595" s="192">
        <v>0</v>
      </c>
      <c r="BA595" s="192">
        <v>0</v>
      </c>
      <c r="BB595" s="192">
        <v>0</v>
      </c>
      <c r="BC595" s="192">
        <v>0</v>
      </c>
      <c r="BD595" s="192">
        <v>0</v>
      </c>
      <c r="BE595" s="192">
        <v>0</v>
      </c>
      <c r="BF595" s="192">
        <v>0</v>
      </c>
      <c r="BG595" s="192">
        <v>0</v>
      </c>
      <c r="BH595" s="192">
        <v>711.54989999999998</v>
      </c>
      <c r="BI595" s="192">
        <v>0</v>
      </c>
      <c r="BJ595" s="192">
        <v>12930.1</v>
      </c>
      <c r="BK595" s="192">
        <v>0</v>
      </c>
      <c r="BL595" s="192">
        <v>0</v>
      </c>
      <c r="BM595" s="192">
        <v>0</v>
      </c>
      <c r="BN595" s="192">
        <v>83621</v>
      </c>
      <c r="BO595" s="192">
        <v>0</v>
      </c>
      <c r="BP595" s="192">
        <v>0</v>
      </c>
      <c r="BQ595" s="192">
        <v>0</v>
      </c>
      <c r="BR595" s="192">
        <v>0</v>
      </c>
      <c r="BS595" s="192">
        <v>0</v>
      </c>
      <c r="BT595" s="192">
        <v>0</v>
      </c>
      <c r="BU595" s="192">
        <v>15790</v>
      </c>
      <c r="BV595" s="192">
        <v>0</v>
      </c>
      <c r="BW595" s="192">
        <v>22452.2</v>
      </c>
      <c r="BX595" s="192">
        <v>0</v>
      </c>
      <c r="BY595" s="192">
        <v>0</v>
      </c>
      <c r="BZ595" s="192">
        <v>49314</v>
      </c>
      <c r="CA595" s="192">
        <v>6268.36</v>
      </c>
      <c r="CB595" s="192">
        <v>2783</v>
      </c>
      <c r="CC595" s="201">
        <f t="shared" si="76"/>
        <v>1039516.0399</v>
      </c>
    </row>
    <row r="596" spans="1:81" s="278" customFormat="1">
      <c r="A596" s="320"/>
      <c r="B596" s="319"/>
      <c r="C596" s="321"/>
      <c r="D596" s="321"/>
      <c r="E596" s="321"/>
      <c r="F596" s="322" t="s">
        <v>1229</v>
      </c>
      <c r="G596" s="323" t="s">
        <v>86</v>
      </c>
      <c r="H596" s="192">
        <v>0</v>
      </c>
      <c r="I596" s="192">
        <v>0</v>
      </c>
      <c r="J596" s="192">
        <v>0</v>
      </c>
      <c r="K596" s="192">
        <v>0</v>
      </c>
      <c r="L596" s="192">
        <v>0</v>
      </c>
      <c r="M596" s="192">
        <v>0</v>
      </c>
      <c r="N596" s="192">
        <v>10111.5</v>
      </c>
      <c r="O596" s="192">
        <v>0</v>
      </c>
      <c r="P596" s="192">
        <v>0</v>
      </c>
      <c r="Q596" s="192">
        <v>0</v>
      </c>
      <c r="R596" s="192">
        <v>0</v>
      </c>
      <c r="S596" s="192">
        <v>0</v>
      </c>
      <c r="T596" s="192">
        <v>0</v>
      </c>
      <c r="U596" s="192">
        <v>0</v>
      </c>
      <c r="V596" s="192">
        <v>0</v>
      </c>
      <c r="W596" s="192">
        <v>0</v>
      </c>
      <c r="X596" s="192">
        <v>0</v>
      </c>
      <c r="Y596" s="192">
        <v>0</v>
      </c>
      <c r="Z596" s="192">
        <v>0</v>
      </c>
      <c r="AA596" s="192">
        <v>0</v>
      </c>
      <c r="AB596" s="192">
        <v>0</v>
      </c>
      <c r="AC596" s="192">
        <v>13268</v>
      </c>
      <c r="AD596" s="192">
        <v>0</v>
      </c>
      <c r="AE596" s="192">
        <v>0</v>
      </c>
      <c r="AF596" s="192">
        <v>39710.400000000001</v>
      </c>
      <c r="AG596" s="192">
        <v>0</v>
      </c>
      <c r="AH596" s="192">
        <v>0</v>
      </c>
      <c r="AI596" s="192">
        <v>0</v>
      </c>
      <c r="AJ596" s="192">
        <v>0</v>
      </c>
      <c r="AK596" s="192">
        <v>0</v>
      </c>
      <c r="AL596" s="192">
        <v>0</v>
      </c>
      <c r="AM596" s="192">
        <v>0</v>
      </c>
      <c r="AN596" s="192">
        <v>0</v>
      </c>
      <c r="AO596" s="192">
        <v>0</v>
      </c>
      <c r="AP596" s="192">
        <v>0</v>
      </c>
      <c r="AQ596" s="192">
        <v>0</v>
      </c>
      <c r="AR596" s="192">
        <v>0</v>
      </c>
      <c r="AS596" s="192">
        <v>0</v>
      </c>
      <c r="AT596" s="192">
        <v>0</v>
      </c>
      <c r="AU596" s="192">
        <v>188340</v>
      </c>
      <c r="AV596" s="192">
        <v>0</v>
      </c>
      <c r="AW596" s="192">
        <v>6045</v>
      </c>
      <c r="AX596" s="192">
        <v>13425.5</v>
      </c>
      <c r="AY596" s="192">
        <v>7942</v>
      </c>
      <c r="AZ596" s="192">
        <v>0</v>
      </c>
      <c r="BA596" s="192">
        <v>0</v>
      </c>
      <c r="BB596" s="192">
        <v>1239250.02</v>
      </c>
      <c r="BC596" s="192">
        <v>0</v>
      </c>
      <c r="BD596" s="192">
        <v>3360</v>
      </c>
      <c r="BE596" s="192">
        <v>2236.3000000000002</v>
      </c>
      <c r="BF596" s="192">
        <v>20293</v>
      </c>
      <c r="BG596" s="192">
        <v>0</v>
      </c>
      <c r="BH596" s="192">
        <v>0</v>
      </c>
      <c r="BI596" s="192">
        <v>70625</v>
      </c>
      <c r="BJ596" s="192">
        <v>0</v>
      </c>
      <c r="BK596" s="192">
        <v>0</v>
      </c>
      <c r="BL596" s="192">
        <v>0</v>
      </c>
      <c r="BM596" s="192">
        <v>0</v>
      </c>
      <c r="BN596" s="192">
        <v>5800</v>
      </c>
      <c r="BO596" s="192">
        <v>0</v>
      </c>
      <c r="BP596" s="192">
        <v>0</v>
      </c>
      <c r="BQ596" s="192">
        <v>0</v>
      </c>
      <c r="BR596" s="192">
        <v>0</v>
      </c>
      <c r="BS596" s="192">
        <v>0</v>
      </c>
      <c r="BT596" s="192">
        <v>0</v>
      </c>
      <c r="BU596" s="192">
        <v>0</v>
      </c>
      <c r="BV596" s="192">
        <v>0</v>
      </c>
      <c r="BW596" s="192">
        <v>298798.51</v>
      </c>
      <c r="BX596" s="192">
        <v>0</v>
      </c>
      <c r="BY596" s="192">
        <v>0</v>
      </c>
      <c r="BZ596" s="192">
        <v>0</v>
      </c>
      <c r="CA596" s="192">
        <v>300</v>
      </c>
      <c r="CB596" s="192">
        <v>1038</v>
      </c>
      <c r="CC596" s="201">
        <f t="shared" si="76"/>
        <v>1920543.23</v>
      </c>
    </row>
    <row r="597" spans="1:81" s="278" customFormat="1">
      <c r="A597" s="320"/>
      <c r="B597" s="319"/>
      <c r="C597" s="321"/>
      <c r="D597" s="321"/>
      <c r="E597" s="321"/>
      <c r="F597" s="322" t="s">
        <v>1230</v>
      </c>
      <c r="G597" s="323" t="s">
        <v>1231</v>
      </c>
      <c r="H597" s="192">
        <v>0</v>
      </c>
      <c r="I597" s="192">
        <v>0</v>
      </c>
      <c r="J597" s="192">
        <v>0</v>
      </c>
      <c r="K597" s="192">
        <v>0</v>
      </c>
      <c r="L597" s="192">
        <v>0</v>
      </c>
      <c r="M597" s="192">
        <v>0</v>
      </c>
      <c r="N597" s="192">
        <v>0</v>
      </c>
      <c r="O597" s="192">
        <v>0</v>
      </c>
      <c r="P597" s="192">
        <v>0</v>
      </c>
      <c r="Q597" s="192">
        <v>53437.5</v>
      </c>
      <c r="R597" s="192">
        <v>0</v>
      </c>
      <c r="S597" s="192">
        <v>0</v>
      </c>
      <c r="T597" s="192">
        <v>0</v>
      </c>
      <c r="U597" s="192">
        <v>42083.3</v>
      </c>
      <c r="V597" s="192">
        <v>0</v>
      </c>
      <c r="W597" s="192">
        <v>0</v>
      </c>
      <c r="X597" s="192">
        <v>0</v>
      </c>
      <c r="Y597" s="192">
        <v>0</v>
      </c>
      <c r="Z597" s="192">
        <v>0</v>
      </c>
      <c r="AA597" s="192">
        <v>1284</v>
      </c>
      <c r="AB597" s="192">
        <v>0</v>
      </c>
      <c r="AC597" s="192">
        <v>0</v>
      </c>
      <c r="AD597" s="192">
        <v>79.650000000000006</v>
      </c>
      <c r="AE597" s="192">
        <v>0</v>
      </c>
      <c r="AF597" s="192">
        <v>0</v>
      </c>
      <c r="AG597" s="192">
        <v>1591187.77</v>
      </c>
      <c r="AH597" s="192">
        <v>0</v>
      </c>
      <c r="AI597" s="192">
        <v>0</v>
      </c>
      <c r="AJ597" s="192">
        <v>31368.61</v>
      </c>
      <c r="AK597" s="192">
        <v>25069.439999999999</v>
      </c>
      <c r="AL597" s="192">
        <v>35900.39</v>
      </c>
      <c r="AM597" s="192">
        <v>0</v>
      </c>
      <c r="AN597" s="192">
        <v>50814.68</v>
      </c>
      <c r="AO597" s="192">
        <v>0</v>
      </c>
      <c r="AP597" s="192">
        <v>73128.95</v>
      </c>
      <c r="AQ597" s="192">
        <v>67307.02</v>
      </c>
      <c r="AR597" s="192">
        <v>125216.84</v>
      </c>
      <c r="AS597" s="192">
        <v>0</v>
      </c>
      <c r="AT597" s="192">
        <v>83091.41</v>
      </c>
      <c r="AU597" s="192">
        <v>2006.24</v>
      </c>
      <c r="AV597" s="192">
        <v>0</v>
      </c>
      <c r="AW597" s="192">
        <v>0</v>
      </c>
      <c r="AX597" s="192">
        <v>0</v>
      </c>
      <c r="AY597" s="192">
        <v>89561.48</v>
      </c>
      <c r="AZ597" s="192">
        <v>0</v>
      </c>
      <c r="BA597" s="192">
        <v>0</v>
      </c>
      <c r="BB597" s="192">
        <v>0</v>
      </c>
      <c r="BC597" s="192">
        <v>0</v>
      </c>
      <c r="BD597" s="192">
        <v>72384.42</v>
      </c>
      <c r="BE597" s="192">
        <v>0</v>
      </c>
      <c r="BF597" s="192">
        <v>0</v>
      </c>
      <c r="BG597" s="192">
        <v>0</v>
      </c>
      <c r="BH597" s="192">
        <v>0</v>
      </c>
      <c r="BI597" s="192">
        <v>39979.160000000003</v>
      </c>
      <c r="BJ597" s="192">
        <v>0.8</v>
      </c>
      <c r="BK597" s="192">
        <v>0</v>
      </c>
      <c r="BL597" s="192">
        <v>0</v>
      </c>
      <c r="BM597" s="192">
        <v>0</v>
      </c>
      <c r="BN597" s="192">
        <v>0</v>
      </c>
      <c r="BO597" s="192">
        <v>0</v>
      </c>
      <c r="BP597" s="192">
        <v>0</v>
      </c>
      <c r="BQ597" s="192">
        <v>0</v>
      </c>
      <c r="BR597" s="192">
        <v>0</v>
      </c>
      <c r="BS597" s="192">
        <v>0</v>
      </c>
      <c r="BT597" s="192">
        <v>27102.53</v>
      </c>
      <c r="BU597" s="192">
        <v>0</v>
      </c>
      <c r="BV597" s="192">
        <v>0</v>
      </c>
      <c r="BW597" s="192">
        <v>0</v>
      </c>
      <c r="BX597" s="192">
        <v>0</v>
      </c>
      <c r="BY597" s="192">
        <v>0</v>
      </c>
      <c r="BZ597" s="192">
        <v>0</v>
      </c>
      <c r="CA597" s="192">
        <v>0</v>
      </c>
      <c r="CB597" s="192">
        <v>0</v>
      </c>
      <c r="CC597" s="201">
        <f t="shared" si="76"/>
        <v>2411004.19</v>
      </c>
    </row>
    <row r="598" spans="1:81" s="278" customFormat="1">
      <c r="A598" s="320"/>
      <c r="B598" s="319"/>
      <c r="C598" s="321"/>
      <c r="D598" s="321"/>
      <c r="E598" s="321"/>
      <c r="F598" s="322" t="s">
        <v>1232</v>
      </c>
      <c r="G598" s="323" t="s">
        <v>1233</v>
      </c>
      <c r="H598" s="192">
        <v>6124785.29</v>
      </c>
      <c r="I598" s="192">
        <v>0</v>
      </c>
      <c r="J598" s="192">
        <v>0</v>
      </c>
      <c r="K598" s="192">
        <v>0</v>
      </c>
      <c r="L598" s="192">
        <v>0</v>
      </c>
      <c r="M598" s="192">
        <v>0</v>
      </c>
      <c r="N598" s="192">
        <v>0</v>
      </c>
      <c r="O598" s="192">
        <v>0</v>
      </c>
      <c r="P598" s="192">
        <v>0</v>
      </c>
      <c r="Q598" s="192">
        <v>0</v>
      </c>
      <c r="R598" s="192">
        <v>0</v>
      </c>
      <c r="S598" s="192">
        <v>0</v>
      </c>
      <c r="T598" s="192">
        <v>0</v>
      </c>
      <c r="U598" s="192">
        <v>0</v>
      </c>
      <c r="V598" s="192">
        <v>0</v>
      </c>
      <c r="W598" s="192">
        <v>0</v>
      </c>
      <c r="X598" s="192">
        <v>0</v>
      </c>
      <c r="Y598" s="192">
        <v>0</v>
      </c>
      <c r="Z598" s="192">
        <v>0</v>
      </c>
      <c r="AA598" s="192">
        <v>0</v>
      </c>
      <c r="AB598" s="192">
        <v>0</v>
      </c>
      <c r="AC598" s="192">
        <v>0</v>
      </c>
      <c r="AD598" s="192">
        <v>0</v>
      </c>
      <c r="AE598" s="192">
        <v>32269.07</v>
      </c>
      <c r="AF598" s="192">
        <v>0</v>
      </c>
      <c r="AG598" s="192">
        <v>604024.91</v>
      </c>
      <c r="AH598" s="192">
        <v>0</v>
      </c>
      <c r="AI598" s="192">
        <v>0</v>
      </c>
      <c r="AJ598" s="192">
        <v>0</v>
      </c>
      <c r="AK598" s="192">
        <v>0</v>
      </c>
      <c r="AL598" s="192">
        <v>0</v>
      </c>
      <c r="AM598" s="192">
        <v>0</v>
      </c>
      <c r="AN598" s="192">
        <v>0</v>
      </c>
      <c r="AO598" s="192">
        <v>0</v>
      </c>
      <c r="AP598" s="192">
        <v>0</v>
      </c>
      <c r="AQ598" s="192">
        <v>0</v>
      </c>
      <c r="AR598" s="192">
        <v>0</v>
      </c>
      <c r="AS598" s="192">
        <v>0</v>
      </c>
      <c r="AT598" s="192">
        <v>0</v>
      </c>
      <c r="AU598" s="192">
        <v>0</v>
      </c>
      <c r="AV598" s="192">
        <v>0</v>
      </c>
      <c r="AW598" s="192">
        <v>0</v>
      </c>
      <c r="AX598" s="192">
        <v>0</v>
      </c>
      <c r="AY598" s="192">
        <v>0</v>
      </c>
      <c r="AZ598" s="192">
        <v>0</v>
      </c>
      <c r="BA598" s="192">
        <v>0</v>
      </c>
      <c r="BB598" s="192">
        <v>0</v>
      </c>
      <c r="BC598" s="192">
        <v>0</v>
      </c>
      <c r="BD598" s="192">
        <v>0</v>
      </c>
      <c r="BE598" s="192">
        <v>0</v>
      </c>
      <c r="BF598" s="192">
        <v>0</v>
      </c>
      <c r="BG598" s="192">
        <v>0</v>
      </c>
      <c r="BH598" s="192">
        <v>0</v>
      </c>
      <c r="BI598" s="192">
        <v>0</v>
      </c>
      <c r="BJ598" s="192">
        <v>0</v>
      </c>
      <c r="BK598" s="192">
        <v>0</v>
      </c>
      <c r="BL598" s="192">
        <v>0</v>
      </c>
      <c r="BM598" s="192">
        <v>0</v>
      </c>
      <c r="BN598" s="192">
        <v>0</v>
      </c>
      <c r="BO598" s="192">
        <v>0</v>
      </c>
      <c r="BP598" s="192">
        <v>0</v>
      </c>
      <c r="BQ598" s="192">
        <v>0</v>
      </c>
      <c r="BR598" s="192">
        <v>0</v>
      </c>
      <c r="BS598" s="192">
        <v>0</v>
      </c>
      <c r="BT598" s="192">
        <v>0</v>
      </c>
      <c r="BU598" s="192">
        <v>0</v>
      </c>
      <c r="BV598" s="192">
        <v>0</v>
      </c>
      <c r="BW598" s="192">
        <v>0</v>
      </c>
      <c r="BX598" s="192">
        <v>0</v>
      </c>
      <c r="BY598" s="192">
        <v>0</v>
      </c>
      <c r="BZ598" s="192">
        <v>0</v>
      </c>
      <c r="CA598" s="192">
        <v>0</v>
      </c>
      <c r="CB598" s="192">
        <v>0</v>
      </c>
      <c r="CC598" s="201">
        <f t="shared" si="76"/>
        <v>6761079.2700000005</v>
      </c>
    </row>
    <row r="599" spans="1:81" s="278" customFormat="1">
      <c r="A599" s="320"/>
      <c r="B599" s="319"/>
      <c r="C599" s="321"/>
      <c r="D599" s="321"/>
      <c r="E599" s="321"/>
      <c r="F599" s="322" t="s">
        <v>1234</v>
      </c>
      <c r="G599" s="323" t="s">
        <v>1235</v>
      </c>
      <c r="H599" s="192">
        <v>0</v>
      </c>
      <c r="I599" s="192">
        <v>0</v>
      </c>
      <c r="J599" s="192">
        <v>0</v>
      </c>
      <c r="K599" s="192">
        <v>0</v>
      </c>
      <c r="L599" s="192">
        <v>0</v>
      </c>
      <c r="M599" s="192">
        <v>0</v>
      </c>
      <c r="N599" s="192">
        <v>0</v>
      </c>
      <c r="O599" s="192">
        <v>0</v>
      </c>
      <c r="P599" s="192">
        <v>0</v>
      </c>
      <c r="Q599" s="192">
        <v>0</v>
      </c>
      <c r="R599" s="192">
        <v>0</v>
      </c>
      <c r="S599" s="192">
        <v>0</v>
      </c>
      <c r="T599" s="192">
        <v>0</v>
      </c>
      <c r="U599" s="192">
        <v>0</v>
      </c>
      <c r="V599" s="192">
        <v>0</v>
      </c>
      <c r="W599" s="192">
        <v>0</v>
      </c>
      <c r="X599" s="192">
        <v>0</v>
      </c>
      <c r="Y599" s="192">
        <v>0</v>
      </c>
      <c r="Z599" s="192">
        <v>0</v>
      </c>
      <c r="AA599" s="192">
        <v>0</v>
      </c>
      <c r="AB599" s="192">
        <v>0</v>
      </c>
      <c r="AC599" s="192">
        <v>358900</v>
      </c>
      <c r="AD599" s="192">
        <v>0</v>
      </c>
      <c r="AE599" s="192">
        <v>0</v>
      </c>
      <c r="AF599" s="192">
        <v>0</v>
      </c>
      <c r="AG599" s="192">
        <v>0</v>
      </c>
      <c r="AH599" s="192">
        <v>0</v>
      </c>
      <c r="AI599" s="192">
        <v>0</v>
      </c>
      <c r="AJ599" s="192">
        <v>0</v>
      </c>
      <c r="AK599" s="192">
        <v>0</v>
      </c>
      <c r="AL599" s="192">
        <v>0</v>
      </c>
      <c r="AM599" s="192">
        <v>0</v>
      </c>
      <c r="AN599" s="192">
        <v>0</v>
      </c>
      <c r="AO599" s="192">
        <v>0</v>
      </c>
      <c r="AP599" s="192">
        <v>0</v>
      </c>
      <c r="AQ599" s="192">
        <v>0</v>
      </c>
      <c r="AR599" s="192">
        <v>0</v>
      </c>
      <c r="AS599" s="192">
        <v>0</v>
      </c>
      <c r="AT599" s="192">
        <v>0</v>
      </c>
      <c r="AU599" s="192">
        <v>0</v>
      </c>
      <c r="AV599" s="192">
        <v>0</v>
      </c>
      <c r="AW599" s="192">
        <v>0</v>
      </c>
      <c r="AX599" s="192">
        <v>0</v>
      </c>
      <c r="AY599" s="192">
        <v>0</v>
      </c>
      <c r="AZ599" s="192">
        <v>0</v>
      </c>
      <c r="BA599" s="192">
        <v>0</v>
      </c>
      <c r="BB599" s="192">
        <v>0</v>
      </c>
      <c r="BC599" s="192">
        <v>0</v>
      </c>
      <c r="BD599" s="192">
        <v>0</v>
      </c>
      <c r="BE599" s="192">
        <v>0</v>
      </c>
      <c r="BF599" s="192">
        <v>0</v>
      </c>
      <c r="BG599" s="192">
        <v>0</v>
      </c>
      <c r="BH599" s="192">
        <v>0</v>
      </c>
      <c r="BI599" s="192">
        <v>0</v>
      </c>
      <c r="BJ599" s="192">
        <v>0</v>
      </c>
      <c r="BK599" s="192">
        <v>0</v>
      </c>
      <c r="BL599" s="192">
        <v>0</v>
      </c>
      <c r="BM599" s="192">
        <v>0</v>
      </c>
      <c r="BN599" s="192">
        <v>0</v>
      </c>
      <c r="BO599" s="192">
        <v>0</v>
      </c>
      <c r="BP599" s="192">
        <v>0</v>
      </c>
      <c r="BQ599" s="192">
        <v>0</v>
      </c>
      <c r="BR599" s="192">
        <v>0</v>
      </c>
      <c r="BS599" s="192">
        <v>0</v>
      </c>
      <c r="BT599" s="192">
        <v>0</v>
      </c>
      <c r="BU599" s="192">
        <v>0</v>
      </c>
      <c r="BV599" s="192">
        <v>0</v>
      </c>
      <c r="BW599" s="192">
        <v>0</v>
      </c>
      <c r="BX599" s="192">
        <v>0</v>
      </c>
      <c r="BY599" s="192">
        <v>0</v>
      </c>
      <c r="BZ599" s="192">
        <v>0</v>
      </c>
      <c r="CA599" s="192">
        <v>0</v>
      </c>
      <c r="CB599" s="192">
        <v>0</v>
      </c>
      <c r="CC599" s="201">
        <f t="shared" si="76"/>
        <v>358900</v>
      </c>
    </row>
    <row r="600" spans="1:81" s="278" customFormat="1">
      <c r="A600" s="320"/>
      <c r="B600" s="319"/>
      <c r="C600" s="321"/>
      <c r="D600" s="321"/>
      <c r="E600" s="321"/>
      <c r="F600" s="322" t="s">
        <v>1236</v>
      </c>
      <c r="G600" s="323" t="s">
        <v>1237</v>
      </c>
      <c r="H600" s="192">
        <v>0</v>
      </c>
      <c r="I600" s="192">
        <v>0</v>
      </c>
      <c r="J600" s="192">
        <v>0</v>
      </c>
      <c r="K600" s="192">
        <v>0</v>
      </c>
      <c r="L600" s="192">
        <v>0</v>
      </c>
      <c r="M600" s="192">
        <v>0</v>
      </c>
      <c r="N600" s="192">
        <v>0</v>
      </c>
      <c r="O600" s="192">
        <v>0</v>
      </c>
      <c r="P600" s="192">
        <v>0</v>
      </c>
      <c r="Q600" s="192">
        <v>0</v>
      </c>
      <c r="R600" s="192">
        <v>0</v>
      </c>
      <c r="S600" s="192">
        <v>0</v>
      </c>
      <c r="T600" s="192">
        <v>0</v>
      </c>
      <c r="U600" s="192">
        <v>0</v>
      </c>
      <c r="V600" s="192">
        <v>0</v>
      </c>
      <c r="W600" s="192">
        <v>0</v>
      </c>
      <c r="X600" s="192">
        <v>0</v>
      </c>
      <c r="Y600" s="192">
        <v>0</v>
      </c>
      <c r="Z600" s="192">
        <v>0</v>
      </c>
      <c r="AA600" s="192">
        <v>0</v>
      </c>
      <c r="AB600" s="192">
        <v>0</v>
      </c>
      <c r="AC600" s="192">
        <v>0</v>
      </c>
      <c r="AD600" s="192">
        <v>0</v>
      </c>
      <c r="AE600" s="192">
        <v>0</v>
      </c>
      <c r="AF600" s="192">
        <v>0</v>
      </c>
      <c r="AG600" s="192">
        <v>0</v>
      </c>
      <c r="AH600" s="192">
        <v>0</v>
      </c>
      <c r="AI600" s="192">
        <v>0</v>
      </c>
      <c r="AJ600" s="192">
        <v>0</v>
      </c>
      <c r="AK600" s="192">
        <v>0</v>
      </c>
      <c r="AL600" s="192">
        <v>0</v>
      </c>
      <c r="AM600" s="192">
        <v>0</v>
      </c>
      <c r="AN600" s="192">
        <v>0</v>
      </c>
      <c r="AO600" s="192">
        <v>0</v>
      </c>
      <c r="AP600" s="192">
        <v>0</v>
      </c>
      <c r="AQ600" s="192">
        <v>0</v>
      </c>
      <c r="AR600" s="192">
        <v>0</v>
      </c>
      <c r="AS600" s="192">
        <v>0</v>
      </c>
      <c r="AT600" s="192">
        <v>0</v>
      </c>
      <c r="AU600" s="192">
        <v>0</v>
      </c>
      <c r="AV600" s="192">
        <v>0</v>
      </c>
      <c r="AW600" s="192">
        <v>0</v>
      </c>
      <c r="AX600" s="192">
        <v>0</v>
      </c>
      <c r="AY600" s="192">
        <v>0</v>
      </c>
      <c r="AZ600" s="192">
        <v>0</v>
      </c>
      <c r="BA600" s="192">
        <v>0</v>
      </c>
      <c r="BB600" s="192">
        <v>0</v>
      </c>
      <c r="BC600" s="192">
        <v>0</v>
      </c>
      <c r="BD600" s="192">
        <v>0</v>
      </c>
      <c r="BE600" s="192">
        <v>0</v>
      </c>
      <c r="BF600" s="192">
        <v>0</v>
      </c>
      <c r="BG600" s="192">
        <v>0</v>
      </c>
      <c r="BH600" s="192">
        <v>0</v>
      </c>
      <c r="BI600" s="192">
        <v>0</v>
      </c>
      <c r="BJ600" s="192">
        <v>0</v>
      </c>
      <c r="BK600" s="192">
        <v>0</v>
      </c>
      <c r="BL600" s="192">
        <v>0</v>
      </c>
      <c r="BM600" s="192">
        <v>0</v>
      </c>
      <c r="BN600" s="192">
        <v>0</v>
      </c>
      <c r="BO600" s="192">
        <v>0</v>
      </c>
      <c r="BP600" s="192">
        <v>0</v>
      </c>
      <c r="BQ600" s="192">
        <v>0</v>
      </c>
      <c r="BR600" s="192">
        <v>0</v>
      </c>
      <c r="BS600" s="192">
        <v>0</v>
      </c>
      <c r="BT600" s="192">
        <v>0</v>
      </c>
      <c r="BU600" s="192">
        <v>0</v>
      </c>
      <c r="BV600" s="192">
        <v>0</v>
      </c>
      <c r="BW600" s="192">
        <v>0</v>
      </c>
      <c r="BX600" s="192">
        <v>0</v>
      </c>
      <c r="BY600" s="192">
        <v>0</v>
      </c>
      <c r="BZ600" s="192">
        <v>0</v>
      </c>
      <c r="CA600" s="192">
        <v>0</v>
      </c>
      <c r="CB600" s="192">
        <v>0</v>
      </c>
      <c r="CC600" s="201">
        <f t="shared" si="76"/>
        <v>0</v>
      </c>
    </row>
    <row r="601" spans="1:81" s="115" customFormat="1">
      <c r="A601" s="114"/>
      <c r="B601" s="113"/>
      <c r="C601" s="502" t="s">
        <v>1238</v>
      </c>
      <c r="D601" s="503"/>
      <c r="E601" s="503"/>
      <c r="F601" s="503"/>
      <c r="G601" s="504"/>
      <c r="H601" s="198">
        <f t="shared" ref="H601:BS601" si="77">SUM(H478:H600)</f>
        <v>580847674.3100003</v>
      </c>
      <c r="I601" s="198">
        <f t="shared" si="77"/>
        <v>260709295.50999999</v>
      </c>
      <c r="J601" s="198">
        <f t="shared" si="77"/>
        <v>805476674.55999959</v>
      </c>
      <c r="K601" s="198">
        <f t="shared" si="77"/>
        <v>109001017.96999998</v>
      </c>
      <c r="L601" s="198">
        <f t="shared" si="77"/>
        <v>94790939.829999968</v>
      </c>
      <c r="M601" s="198">
        <f t="shared" si="77"/>
        <v>155527669.94000003</v>
      </c>
      <c r="N601" s="198">
        <f t="shared" si="77"/>
        <v>2167696735.5700002</v>
      </c>
      <c r="O601" s="198">
        <f t="shared" si="77"/>
        <v>263787729.03999999</v>
      </c>
      <c r="P601" s="198">
        <f t="shared" si="77"/>
        <v>49369247.059999987</v>
      </c>
      <c r="Q601" s="198">
        <f t="shared" si="77"/>
        <v>606050994.58000004</v>
      </c>
      <c r="R601" s="198">
        <f t="shared" si="77"/>
        <v>44582048.88000001</v>
      </c>
      <c r="S601" s="198">
        <f t="shared" si="77"/>
        <v>127782686.95000003</v>
      </c>
      <c r="T601" s="198">
        <f t="shared" si="77"/>
        <v>396533698.59000003</v>
      </c>
      <c r="U601" s="198">
        <f t="shared" si="77"/>
        <v>315993428.89000005</v>
      </c>
      <c r="V601" s="198">
        <f t="shared" si="77"/>
        <v>40051588.430000022</v>
      </c>
      <c r="W601" s="198">
        <f t="shared" si="77"/>
        <v>214598283.69000003</v>
      </c>
      <c r="X601" s="198">
        <f t="shared" si="77"/>
        <v>121296915.24000001</v>
      </c>
      <c r="Y601" s="198">
        <f t="shared" si="77"/>
        <v>78857571.890000015</v>
      </c>
      <c r="Z601" s="198">
        <f t="shared" si="77"/>
        <v>1316124407.6399996</v>
      </c>
      <c r="AA601" s="198">
        <f t="shared" si="77"/>
        <v>128813063.47999999</v>
      </c>
      <c r="AB601" s="198">
        <f t="shared" si="77"/>
        <v>80105396.530000031</v>
      </c>
      <c r="AC601" s="198">
        <f t="shared" si="77"/>
        <v>254944590.13999996</v>
      </c>
      <c r="AD601" s="198">
        <f t="shared" si="77"/>
        <v>44067225.100000001</v>
      </c>
      <c r="AE601" s="198">
        <f t="shared" si="77"/>
        <v>117183712.89</v>
      </c>
      <c r="AF601" s="198">
        <f t="shared" si="77"/>
        <v>132481987.95999999</v>
      </c>
      <c r="AG601" s="198">
        <f t="shared" si="77"/>
        <v>41324658.18</v>
      </c>
      <c r="AH601" s="198">
        <f t="shared" si="77"/>
        <v>120687576.56</v>
      </c>
      <c r="AI601" s="198">
        <f t="shared" si="77"/>
        <v>760895450.38999987</v>
      </c>
      <c r="AJ601" s="198">
        <f t="shared" si="77"/>
        <v>61479069.720000006</v>
      </c>
      <c r="AK601" s="198">
        <f t="shared" si="77"/>
        <v>51197801.909999996</v>
      </c>
      <c r="AL601" s="198">
        <f t="shared" si="77"/>
        <v>40567869.389999993</v>
      </c>
      <c r="AM601" s="198">
        <f t="shared" si="77"/>
        <v>45764944.859999999</v>
      </c>
      <c r="AN601" s="198">
        <f t="shared" si="77"/>
        <v>53131082.919999987</v>
      </c>
      <c r="AO601" s="198">
        <f t="shared" si="77"/>
        <v>26575637.259999994</v>
      </c>
      <c r="AP601" s="198">
        <f t="shared" si="77"/>
        <v>40218589.350000001</v>
      </c>
      <c r="AQ601" s="198">
        <f t="shared" si="77"/>
        <v>69897397.800000012</v>
      </c>
      <c r="AR601" s="198">
        <f t="shared" si="77"/>
        <v>55239379.610000007</v>
      </c>
      <c r="AS601" s="198">
        <f t="shared" si="77"/>
        <v>44652366.010000005</v>
      </c>
      <c r="AT601" s="198">
        <f t="shared" si="77"/>
        <v>56756459.199999996</v>
      </c>
      <c r="AU601" s="198">
        <f t="shared" si="77"/>
        <v>315556566.25999999</v>
      </c>
      <c r="AV601" s="198">
        <f t="shared" si="77"/>
        <v>29529628.829999998</v>
      </c>
      <c r="AW601" s="198">
        <f t="shared" si="77"/>
        <v>39336611.759999998</v>
      </c>
      <c r="AX601" s="198">
        <f t="shared" si="77"/>
        <v>45510738.159999996</v>
      </c>
      <c r="AY601" s="198">
        <f t="shared" si="77"/>
        <v>32028844.640000008</v>
      </c>
      <c r="AZ601" s="198">
        <f t="shared" si="77"/>
        <v>19495483.950000003</v>
      </c>
      <c r="BA601" s="198">
        <f t="shared" si="77"/>
        <v>34370812.950000003</v>
      </c>
      <c r="BB601" s="198">
        <f t="shared" si="77"/>
        <v>772838514.51000011</v>
      </c>
      <c r="BC601" s="198">
        <f t="shared" si="77"/>
        <v>65254896.850000001</v>
      </c>
      <c r="BD601" s="198">
        <f t="shared" si="77"/>
        <v>128779095.89999999</v>
      </c>
      <c r="BE601" s="198">
        <f t="shared" si="77"/>
        <v>80472926.700000003</v>
      </c>
      <c r="BF601" s="198">
        <f t="shared" si="77"/>
        <v>110165681.64999999</v>
      </c>
      <c r="BG601" s="198">
        <f t="shared" si="77"/>
        <v>92055840.490000024</v>
      </c>
      <c r="BH601" s="198">
        <f t="shared" si="77"/>
        <v>172414155.25049996</v>
      </c>
      <c r="BI601" s="198">
        <f t="shared" si="77"/>
        <v>85334208.849999979</v>
      </c>
      <c r="BJ601" s="198">
        <f t="shared" si="77"/>
        <v>44942640.579999998</v>
      </c>
      <c r="BK601" s="198">
        <f t="shared" si="77"/>
        <v>22572168.870000005</v>
      </c>
      <c r="BL601" s="198">
        <f t="shared" si="77"/>
        <v>52235754.900000006</v>
      </c>
      <c r="BM601" s="198">
        <f t="shared" si="77"/>
        <v>702731467.37</v>
      </c>
      <c r="BN601" s="198">
        <f t="shared" si="77"/>
        <v>361710544.50999987</v>
      </c>
      <c r="BO601" s="198">
        <f t="shared" si="77"/>
        <v>56997482.850000001</v>
      </c>
      <c r="BP601" s="198">
        <f t="shared" si="77"/>
        <v>29589235.279999994</v>
      </c>
      <c r="BQ601" s="198">
        <f t="shared" si="77"/>
        <v>42979369.039999992</v>
      </c>
      <c r="BR601" s="198">
        <f t="shared" si="77"/>
        <v>46196417.140000001</v>
      </c>
      <c r="BS601" s="198">
        <f t="shared" si="77"/>
        <v>25580740.390000004</v>
      </c>
      <c r="BT601" s="198">
        <f t="shared" ref="BT601:CC601" si="78">SUM(BT478:BT600)</f>
        <v>628506180.16999996</v>
      </c>
      <c r="BU601" s="198">
        <f t="shared" si="78"/>
        <v>48523514.540000007</v>
      </c>
      <c r="BV601" s="198">
        <f t="shared" si="78"/>
        <v>107348426.00000001</v>
      </c>
      <c r="BW601" s="198">
        <f t="shared" si="78"/>
        <v>62257730.010000028</v>
      </c>
      <c r="BX601" s="198">
        <f t="shared" si="78"/>
        <v>85990394.909999982</v>
      </c>
      <c r="BY601" s="198">
        <f t="shared" si="78"/>
        <v>196459832.20999998</v>
      </c>
      <c r="BZ601" s="198">
        <f t="shared" si="78"/>
        <v>72207839.590000004</v>
      </c>
      <c r="CA601" s="198">
        <f t="shared" si="78"/>
        <v>52434618.600000016</v>
      </c>
      <c r="CB601" s="198">
        <f t="shared" si="78"/>
        <v>41694350.13000001</v>
      </c>
      <c r="CC601" s="198">
        <f t="shared" si="78"/>
        <v>14679165581.670504</v>
      </c>
    </row>
    <row r="602" spans="1:81" s="278" customFormat="1">
      <c r="A602" s="320"/>
      <c r="B602" s="319"/>
      <c r="C602" s="321"/>
      <c r="D602" s="321"/>
      <c r="E602" s="321"/>
      <c r="F602" s="322" t="s">
        <v>1239</v>
      </c>
      <c r="G602" s="323" t="s">
        <v>1240</v>
      </c>
      <c r="H602" s="192">
        <v>0</v>
      </c>
      <c r="I602" s="192">
        <v>0</v>
      </c>
      <c r="J602" s="192">
        <v>0</v>
      </c>
      <c r="K602" s="192">
        <v>0</v>
      </c>
      <c r="L602" s="192">
        <v>0</v>
      </c>
      <c r="M602" s="192">
        <v>0</v>
      </c>
      <c r="N602" s="192">
        <v>0</v>
      </c>
      <c r="O602" s="192">
        <v>0</v>
      </c>
      <c r="P602" s="192">
        <v>0</v>
      </c>
      <c r="Q602" s="192">
        <v>0</v>
      </c>
      <c r="R602" s="192">
        <v>0</v>
      </c>
      <c r="S602" s="192">
        <v>0</v>
      </c>
      <c r="T602" s="192">
        <v>0</v>
      </c>
      <c r="U602" s="192">
        <v>0</v>
      </c>
      <c r="V602" s="192">
        <v>0</v>
      </c>
      <c r="W602" s="192">
        <v>0</v>
      </c>
      <c r="X602" s="192">
        <v>0</v>
      </c>
      <c r="Y602" s="192">
        <v>0</v>
      </c>
      <c r="Z602" s="192">
        <v>0</v>
      </c>
      <c r="AA602" s="192">
        <v>0</v>
      </c>
      <c r="AB602" s="192">
        <v>0</v>
      </c>
      <c r="AC602" s="192">
        <v>0</v>
      </c>
      <c r="AD602" s="192">
        <v>0</v>
      </c>
      <c r="AE602" s="192">
        <v>0</v>
      </c>
      <c r="AF602" s="192">
        <v>0</v>
      </c>
      <c r="AG602" s="192">
        <v>0</v>
      </c>
      <c r="AH602" s="192">
        <v>0</v>
      </c>
      <c r="AI602" s="192">
        <v>0</v>
      </c>
      <c r="AJ602" s="192">
        <v>0</v>
      </c>
      <c r="AK602" s="192">
        <v>0</v>
      </c>
      <c r="AL602" s="192">
        <v>0</v>
      </c>
      <c r="AM602" s="192">
        <v>0</v>
      </c>
      <c r="AN602" s="192">
        <v>0</v>
      </c>
      <c r="AO602" s="192">
        <v>0</v>
      </c>
      <c r="AP602" s="192">
        <v>0</v>
      </c>
      <c r="AQ602" s="192">
        <v>0</v>
      </c>
      <c r="AR602" s="192">
        <v>0</v>
      </c>
      <c r="AS602" s="192">
        <v>0</v>
      </c>
      <c r="AT602" s="192">
        <v>0</v>
      </c>
      <c r="AU602" s="192">
        <v>0</v>
      </c>
      <c r="AV602" s="192">
        <v>0</v>
      </c>
      <c r="AW602" s="192">
        <v>0</v>
      </c>
      <c r="AX602" s="192">
        <v>0</v>
      </c>
      <c r="AY602" s="192">
        <v>0</v>
      </c>
      <c r="AZ602" s="192">
        <v>0</v>
      </c>
      <c r="BA602" s="192">
        <v>0</v>
      </c>
      <c r="BB602" s="192">
        <v>0</v>
      </c>
      <c r="BC602" s="192">
        <v>0</v>
      </c>
      <c r="BD602" s="192">
        <v>0</v>
      </c>
      <c r="BE602" s="192">
        <v>0</v>
      </c>
      <c r="BF602" s="192">
        <v>0</v>
      </c>
      <c r="BG602" s="192">
        <v>0</v>
      </c>
      <c r="BH602" s="192">
        <v>0</v>
      </c>
      <c r="BI602" s="192">
        <v>0</v>
      </c>
      <c r="BJ602" s="192">
        <v>0</v>
      </c>
      <c r="BK602" s="192">
        <v>0</v>
      </c>
      <c r="BL602" s="192">
        <v>0</v>
      </c>
      <c r="BM602" s="192">
        <v>0</v>
      </c>
      <c r="BN602" s="192">
        <v>0</v>
      </c>
      <c r="BO602" s="192">
        <v>0</v>
      </c>
      <c r="BP602" s="192">
        <v>0</v>
      </c>
      <c r="BQ602" s="192">
        <v>0</v>
      </c>
      <c r="BR602" s="192">
        <v>0</v>
      </c>
      <c r="BS602" s="192">
        <v>0</v>
      </c>
      <c r="BT602" s="192">
        <v>0</v>
      </c>
      <c r="BU602" s="192">
        <v>0</v>
      </c>
      <c r="BV602" s="192">
        <v>0</v>
      </c>
      <c r="BW602" s="192">
        <v>0</v>
      </c>
      <c r="BX602" s="192">
        <v>0</v>
      </c>
      <c r="BY602" s="192">
        <v>0</v>
      </c>
      <c r="BZ602" s="192">
        <v>0</v>
      </c>
      <c r="CA602" s="192">
        <v>0</v>
      </c>
      <c r="CB602" s="192">
        <v>0</v>
      </c>
      <c r="CC602" s="201">
        <f t="shared" si="76"/>
        <v>0</v>
      </c>
    </row>
    <row r="603" spans="1:81" s="278" customFormat="1">
      <c r="A603" s="320"/>
      <c r="B603" s="319"/>
      <c r="C603" s="321"/>
      <c r="D603" s="321"/>
      <c r="E603" s="321"/>
      <c r="F603" s="322" t="s">
        <v>1241</v>
      </c>
      <c r="G603" s="323" t="s">
        <v>1242</v>
      </c>
      <c r="H603" s="192">
        <v>68110342.340000004</v>
      </c>
      <c r="I603" s="192">
        <v>0</v>
      </c>
      <c r="J603" s="192">
        <v>0</v>
      </c>
      <c r="K603" s="192">
        <v>0</v>
      </c>
      <c r="L603" s="192">
        <v>0</v>
      </c>
      <c r="M603" s="192">
        <v>0</v>
      </c>
      <c r="N603" s="192">
        <v>105107475.78</v>
      </c>
      <c r="O603" s="192">
        <v>0</v>
      </c>
      <c r="P603" s="192">
        <v>0</v>
      </c>
      <c r="Q603" s="192">
        <v>0</v>
      </c>
      <c r="R603" s="192">
        <v>0</v>
      </c>
      <c r="S603" s="192">
        <v>0</v>
      </c>
      <c r="T603" s="192">
        <v>0</v>
      </c>
      <c r="U603" s="192">
        <v>0</v>
      </c>
      <c r="V603" s="192">
        <v>0</v>
      </c>
      <c r="W603" s="192">
        <v>0</v>
      </c>
      <c r="X603" s="192">
        <v>0</v>
      </c>
      <c r="Y603" s="192">
        <v>0</v>
      </c>
      <c r="Z603" s="192">
        <v>0</v>
      </c>
      <c r="AA603" s="192">
        <v>0</v>
      </c>
      <c r="AB603" s="192">
        <v>0</v>
      </c>
      <c r="AC603" s="192">
        <v>0</v>
      </c>
      <c r="AD603" s="192">
        <v>0</v>
      </c>
      <c r="AE603" s="192">
        <v>0</v>
      </c>
      <c r="AF603" s="192">
        <v>0</v>
      </c>
      <c r="AG603" s="192">
        <v>0</v>
      </c>
      <c r="AH603" s="192">
        <v>0</v>
      </c>
      <c r="AI603" s="192">
        <v>0</v>
      </c>
      <c r="AJ603" s="192">
        <v>0</v>
      </c>
      <c r="AK603" s="192">
        <v>0</v>
      </c>
      <c r="AL603" s="192">
        <v>0</v>
      </c>
      <c r="AM603" s="192">
        <v>0</v>
      </c>
      <c r="AN603" s="192">
        <v>0</v>
      </c>
      <c r="AO603" s="192">
        <v>0</v>
      </c>
      <c r="AP603" s="192">
        <v>0</v>
      </c>
      <c r="AQ603" s="192">
        <v>0</v>
      </c>
      <c r="AR603" s="192">
        <v>0</v>
      </c>
      <c r="AS603" s="192">
        <v>0</v>
      </c>
      <c r="AT603" s="192">
        <v>0</v>
      </c>
      <c r="AU603" s="192">
        <v>150400</v>
      </c>
      <c r="AV603" s="192">
        <v>0</v>
      </c>
      <c r="AW603" s="192">
        <v>0</v>
      </c>
      <c r="AX603" s="192">
        <v>0</v>
      </c>
      <c r="AY603" s="192">
        <v>0</v>
      </c>
      <c r="AZ603" s="192">
        <v>0</v>
      </c>
      <c r="BA603" s="192">
        <v>0</v>
      </c>
      <c r="BB603" s="192">
        <v>42198931.479999997</v>
      </c>
      <c r="BC603" s="192">
        <v>0</v>
      </c>
      <c r="BD603" s="192">
        <v>0</v>
      </c>
      <c r="BE603" s="192">
        <v>0</v>
      </c>
      <c r="BF603" s="192">
        <v>0</v>
      </c>
      <c r="BG603" s="192">
        <v>0</v>
      </c>
      <c r="BH603" s="192">
        <v>0</v>
      </c>
      <c r="BI603" s="192">
        <v>0</v>
      </c>
      <c r="BJ603" s="192">
        <v>0</v>
      </c>
      <c r="BK603" s="192">
        <v>0</v>
      </c>
      <c r="BL603" s="192">
        <v>0</v>
      </c>
      <c r="BM603" s="192">
        <v>52425092.200000003</v>
      </c>
      <c r="BN603" s="192">
        <v>0</v>
      </c>
      <c r="BO603" s="192">
        <v>0</v>
      </c>
      <c r="BP603" s="192">
        <v>0</v>
      </c>
      <c r="BQ603" s="192">
        <v>0</v>
      </c>
      <c r="BR603" s="192">
        <v>0</v>
      </c>
      <c r="BS603" s="192">
        <v>0</v>
      </c>
      <c r="BT603" s="192">
        <v>18557145.68</v>
      </c>
      <c r="BU603" s="192">
        <v>0</v>
      </c>
      <c r="BV603" s="192">
        <v>0</v>
      </c>
      <c r="BW603" s="192">
        <v>0</v>
      </c>
      <c r="BX603" s="192">
        <v>0</v>
      </c>
      <c r="BY603" s="192">
        <v>0</v>
      </c>
      <c r="BZ603" s="192">
        <v>0</v>
      </c>
      <c r="CA603" s="192">
        <v>0</v>
      </c>
      <c r="CB603" s="192">
        <v>0</v>
      </c>
      <c r="CC603" s="201">
        <f t="shared" si="76"/>
        <v>286549387.48000002</v>
      </c>
    </row>
    <row r="604" spans="1:81" s="278" customFormat="1">
      <c r="A604" s="320"/>
      <c r="B604" s="319"/>
      <c r="C604" s="321"/>
      <c r="D604" s="321"/>
      <c r="E604" s="321"/>
      <c r="F604" s="322" t="s">
        <v>1243</v>
      </c>
      <c r="G604" s="323" t="s">
        <v>1244</v>
      </c>
      <c r="H604" s="192">
        <v>35993559.490000002</v>
      </c>
      <c r="I604" s="192">
        <v>0</v>
      </c>
      <c r="J604" s="192">
        <v>0</v>
      </c>
      <c r="K604" s="192">
        <v>0</v>
      </c>
      <c r="L604" s="192">
        <v>0</v>
      </c>
      <c r="M604" s="192">
        <v>0</v>
      </c>
      <c r="N604" s="192">
        <v>27109079.899999999</v>
      </c>
      <c r="O604" s="192">
        <v>0</v>
      </c>
      <c r="P604" s="192">
        <v>0</v>
      </c>
      <c r="Q604" s="192">
        <v>0</v>
      </c>
      <c r="R604" s="192">
        <v>0</v>
      </c>
      <c r="S604" s="192">
        <v>0</v>
      </c>
      <c r="T604" s="192">
        <v>0</v>
      </c>
      <c r="U604" s="192">
        <v>0</v>
      </c>
      <c r="V604" s="192">
        <v>0</v>
      </c>
      <c r="W604" s="192">
        <v>0</v>
      </c>
      <c r="X604" s="192">
        <v>0</v>
      </c>
      <c r="Y604" s="192">
        <v>0</v>
      </c>
      <c r="Z604" s="192">
        <v>0</v>
      </c>
      <c r="AA604" s="192">
        <v>0</v>
      </c>
      <c r="AB604" s="192">
        <v>0</v>
      </c>
      <c r="AC604" s="192">
        <v>0</v>
      </c>
      <c r="AD604" s="192">
        <v>0</v>
      </c>
      <c r="AE604" s="192">
        <v>0</v>
      </c>
      <c r="AF604" s="192">
        <v>0</v>
      </c>
      <c r="AG604" s="192">
        <v>0</v>
      </c>
      <c r="AH604" s="192">
        <v>0</v>
      </c>
      <c r="AI604" s="192">
        <v>0</v>
      </c>
      <c r="AJ604" s="192">
        <v>0</v>
      </c>
      <c r="AK604" s="192">
        <v>0</v>
      </c>
      <c r="AL604" s="192">
        <v>0</v>
      </c>
      <c r="AM604" s="192">
        <v>0</v>
      </c>
      <c r="AN604" s="192">
        <v>0</v>
      </c>
      <c r="AO604" s="192">
        <v>0</v>
      </c>
      <c r="AP604" s="192">
        <v>0</v>
      </c>
      <c r="AQ604" s="192">
        <v>0</v>
      </c>
      <c r="AR604" s="192">
        <v>0</v>
      </c>
      <c r="AS604" s="192">
        <v>0</v>
      </c>
      <c r="AT604" s="192">
        <v>0</v>
      </c>
      <c r="AU604" s="192">
        <v>0</v>
      </c>
      <c r="AV604" s="192">
        <v>0</v>
      </c>
      <c r="AW604" s="192">
        <v>0</v>
      </c>
      <c r="AX604" s="192">
        <v>0</v>
      </c>
      <c r="AY604" s="192">
        <v>0</v>
      </c>
      <c r="AZ604" s="192">
        <v>0</v>
      </c>
      <c r="BA604" s="192">
        <v>0</v>
      </c>
      <c r="BB604" s="192">
        <v>15262399.07</v>
      </c>
      <c r="BC604" s="192">
        <v>0</v>
      </c>
      <c r="BD604" s="192">
        <v>0</v>
      </c>
      <c r="BE604" s="192">
        <v>0</v>
      </c>
      <c r="BF604" s="192">
        <v>0</v>
      </c>
      <c r="BG604" s="192">
        <v>0</v>
      </c>
      <c r="BH604" s="192">
        <v>0</v>
      </c>
      <c r="BI604" s="192">
        <v>0</v>
      </c>
      <c r="BJ604" s="192">
        <v>0</v>
      </c>
      <c r="BK604" s="192">
        <v>0</v>
      </c>
      <c r="BL604" s="192">
        <v>0</v>
      </c>
      <c r="BM604" s="192">
        <v>6845900.4000000004</v>
      </c>
      <c r="BN604" s="192">
        <v>0</v>
      </c>
      <c r="BO604" s="192">
        <v>0</v>
      </c>
      <c r="BP604" s="192">
        <v>0</v>
      </c>
      <c r="BQ604" s="192">
        <v>0</v>
      </c>
      <c r="BR604" s="192">
        <v>0</v>
      </c>
      <c r="BS604" s="192">
        <v>0</v>
      </c>
      <c r="BT604" s="192">
        <v>11489414.859999999</v>
      </c>
      <c r="BU604" s="192">
        <v>0</v>
      </c>
      <c r="BV604" s="192">
        <v>0</v>
      </c>
      <c r="BW604" s="192">
        <v>0</v>
      </c>
      <c r="BX604" s="192">
        <v>0</v>
      </c>
      <c r="BY604" s="192">
        <v>0</v>
      </c>
      <c r="BZ604" s="192">
        <v>0</v>
      </c>
      <c r="CA604" s="192">
        <v>0</v>
      </c>
      <c r="CB604" s="192">
        <v>0</v>
      </c>
      <c r="CC604" s="201">
        <f t="shared" si="76"/>
        <v>96700353.720000014</v>
      </c>
    </row>
    <row r="605" spans="1:81" s="278" customFormat="1">
      <c r="A605" s="320"/>
      <c r="B605" s="319"/>
      <c r="C605" s="321"/>
      <c r="D605" s="321"/>
      <c r="E605" s="321"/>
      <c r="F605" s="322" t="s">
        <v>1245</v>
      </c>
      <c r="G605" s="323" t="s">
        <v>1246</v>
      </c>
      <c r="H605" s="192">
        <v>25081683.25</v>
      </c>
      <c r="I605" s="192">
        <v>0</v>
      </c>
      <c r="J605" s="192">
        <v>0</v>
      </c>
      <c r="K605" s="192">
        <v>0</v>
      </c>
      <c r="L605" s="192">
        <v>0</v>
      </c>
      <c r="M605" s="192">
        <v>0</v>
      </c>
      <c r="N605" s="192">
        <v>16339802.369999999</v>
      </c>
      <c r="O605" s="192">
        <v>0</v>
      </c>
      <c r="P605" s="192">
        <v>0</v>
      </c>
      <c r="Q605" s="192">
        <v>0</v>
      </c>
      <c r="R605" s="192">
        <v>0</v>
      </c>
      <c r="S605" s="192">
        <v>0</v>
      </c>
      <c r="T605" s="192">
        <v>0</v>
      </c>
      <c r="U605" s="192">
        <v>0</v>
      </c>
      <c r="V605" s="192">
        <v>0</v>
      </c>
      <c r="W605" s="192">
        <v>0</v>
      </c>
      <c r="X605" s="192">
        <v>0</v>
      </c>
      <c r="Y605" s="192">
        <v>0</v>
      </c>
      <c r="Z605" s="192">
        <v>0</v>
      </c>
      <c r="AA605" s="192">
        <v>0</v>
      </c>
      <c r="AB605" s="192">
        <v>0</v>
      </c>
      <c r="AC605" s="192">
        <v>0</v>
      </c>
      <c r="AD605" s="192">
        <v>0</v>
      </c>
      <c r="AE605" s="192">
        <v>0</v>
      </c>
      <c r="AF605" s="192">
        <v>0</v>
      </c>
      <c r="AG605" s="192">
        <v>0</v>
      </c>
      <c r="AH605" s="192">
        <v>0</v>
      </c>
      <c r="AI605" s="192">
        <v>0</v>
      </c>
      <c r="AJ605" s="192">
        <v>0</v>
      </c>
      <c r="AK605" s="192">
        <v>0</v>
      </c>
      <c r="AL605" s="192">
        <v>0</v>
      </c>
      <c r="AM605" s="192">
        <v>4300</v>
      </c>
      <c r="AN605" s="192">
        <v>0</v>
      </c>
      <c r="AO605" s="192">
        <v>0</v>
      </c>
      <c r="AP605" s="192">
        <v>0</v>
      </c>
      <c r="AQ605" s="192">
        <v>0</v>
      </c>
      <c r="AR605" s="192">
        <v>0</v>
      </c>
      <c r="AS605" s="192">
        <v>0</v>
      </c>
      <c r="AT605" s="192">
        <v>0</v>
      </c>
      <c r="AU605" s="192">
        <v>0</v>
      </c>
      <c r="AV605" s="192">
        <v>0</v>
      </c>
      <c r="AW605" s="192">
        <v>0</v>
      </c>
      <c r="AX605" s="192">
        <v>0</v>
      </c>
      <c r="AY605" s="192">
        <v>0</v>
      </c>
      <c r="AZ605" s="192">
        <v>0</v>
      </c>
      <c r="BA605" s="192">
        <v>0</v>
      </c>
      <c r="BB605" s="192">
        <v>12034709.369999999</v>
      </c>
      <c r="BC605" s="192">
        <v>0</v>
      </c>
      <c r="BD605" s="192">
        <v>0</v>
      </c>
      <c r="BE605" s="192">
        <v>0</v>
      </c>
      <c r="BF605" s="192">
        <v>0</v>
      </c>
      <c r="BG605" s="192">
        <v>0</v>
      </c>
      <c r="BH605" s="192">
        <v>0</v>
      </c>
      <c r="BI605" s="192">
        <v>0</v>
      </c>
      <c r="BJ605" s="192">
        <v>0</v>
      </c>
      <c r="BK605" s="192">
        <v>0</v>
      </c>
      <c r="BL605" s="192">
        <v>0</v>
      </c>
      <c r="BM605" s="192">
        <v>21774892.640000001</v>
      </c>
      <c r="BN605" s="192">
        <v>0</v>
      </c>
      <c r="BO605" s="192">
        <v>0</v>
      </c>
      <c r="BP605" s="192">
        <v>0</v>
      </c>
      <c r="BQ605" s="192">
        <v>0</v>
      </c>
      <c r="BR605" s="192">
        <v>0</v>
      </c>
      <c r="BS605" s="192">
        <v>0</v>
      </c>
      <c r="BT605" s="192">
        <v>9518217.9199999999</v>
      </c>
      <c r="BU605" s="192">
        <v>0</v>
      </c>
      <c r="BV605" s="192">
        <v>0</v>
      </c>
      <c r="BW605" s="192">
        <v>0</v>
      </c>
      <c r="BX605" s="192">
        <v>0</v>
      </c>
      <c r="BY605" s="192">
        <v>0</v>
      </c>
      <c r="BZ605" s="192">
        <v>0</v>
      </c>
      <c r="CA605" s="192">
        <v>0</v>
      </c>
      <c r="CB605" s="192">
        <v>0</v>
      </c>
      <c r="CC605" s="201">
        <f t="shared" si="76"/>
        <v>84753605.549999997</v>
      </c>
    </row>
    <row r="606" spans="1:81" s="278" customFormat="1">
      <c r="A606" s="320"/>
      <c r="B606" s="319"/>
      <c r="C606" s="321"/>
      <c r="D606" s="321"/>
      <c r="E606" s="321"/>
      <c r="F606" s="326" t="s">
        <v>1247</v>
      </c>
      <c r="G606" s="327" t="s">
        <v>1248</v>
      </c>
      <c r="H606" s="192">
        <v>12585264</v>
      </c>
      <c r="I606" s="192">
        <v>0</v>
      </c>
      <c r="J606" s="192">
        <v>0</v>
      </c>
      <c r="K606" s="192">
        <v>0</v>
      </c>
      <c r="L606" s="192">
        <v>0</v>
      </c>
      <c r="M606" s="192">
        <v>0</v>
      </c>
      <c r="N606" s="192">
        <v>13173364.74</v>
      </c>
      <c r="O606" s="192">
        <v>0</v>
      </c>
      <c r="P606" s="192">
        <v>0</v>
      </c>
      <c r="Q606" s="192">
        <v>0</v>
      </c>
      <c r="R606" s="192">
        <v>0</v>
      </c>
      <c r="S606" s="192">
        <v>0</v>
      </c>
      <c r="T606" s="192">
        <v>0</v>
      </c>
      <c r="U606" s="192">
        <v>0</v>
      </c>
      <c r="V606" s="192">
        <v>0</v>
      </c>
      <c r="W606" s="192">
        <v>88093.1</v>
      </c>
      <c r="X606" s="192">
        <v>0</v>
      </c>
      <c r="Y606" s="192">
        <v>0</v>
      </c>
      <c r="Z606" s="192">
        <v>0</v>
      </c>
      <c r="AA606" s="192">
        <v>0</v>
      </c>
      <c r="AB606" s="192">
        <v>0</v>
      </c>
      <c r="AC606" s="192">
        <v>0</v>
      </c>
      <c r="AD606" s="192">
        <v>0</v>
      </c>
      <c r="AE606" s="192">
        <v>0</v>
      </c>
      <c r="AF606" s="192">
        <v>0</v>
      </c>
      <c r="AG606" s="192">
        <v>0</v>
      </c>
      <c r="AH606" s="192">
        <v>0</v>
      </c>
      <c r="AI606" s="192">
        <v>0</v>
      </c>
      <c r="AJ606" s="192">
        <v>0</v>
      </c>
      <c r="AK606" s="192">
        <v>0</v>
      </c>
      <c r="AL606" s="192">
        <v>0</v>
      </c>
      <c r="AM606" s="192">
        <v>0</v>
      </c>
      <c r="AN606" s="192">
        <v>0</v>
      </c>
      <c r="AO606" s="192">
        <v>0</v>
      </c>
      <c r="AP606" s="192">
        <v>0</v>
      </c>
      <c r="AQ606" s="192">
        <v>0</v>
      </c>
      <c r="AR606" s="192">
        <v>0</v>
      </c>
      <c r="AS606" s="192">
        <v>0</v>
      </c>
      <c r="AT606" s="192">
        <v>0</v>
      </c>
      <c r="AU606" s="192">
        <v>0</v>
      </c>
      <c r="AV606" s="192">
        <v>0</v>
      </c>
      <c r="AW606" s="192">
        <v>0</v>
      </c>
      <c r="AX606" s="192">
        <v>0</v>
      </c>
      <c r="AY606" s="192">
        <v>0</v>
      </c>
      <c r="AZ606" s="192">
        <v>0</v>
      </c>
      <c r="BA606" s="192">
        <v>0</v>
      </c>
      <c r="BB606" s="192">
        <v>5303585.01</v>
      </c>
      <c r="BC606" s="192">
        <v>0</v>
      </c>
      <c r="BD606" s="192">
        <v>0</v>
      </c>
      <c r="BE606" s="192">
        <v>0</v>
      </c>
      <c r="BF606" s="192">
        <v>0</v>
      </c>
      <c r="BG606" s="192">
        <v>0</v>
      </c>
      <c r="BH606" s="192">
        <v>0</v>
      </c>
      <c r="BI606" s="192">
        <v>0</v>
      </c>
      <c r="BJ606" s="192">
        <v>0</v>
      </c>
      <c r="BK606" s="192">
        <v>0</v>
      </c>
      <c r="BL606" s="192">
        <v>0</v>
      </c>
      <c r="BM606" s="192">
        <v>5456884.6200000001</v>
      </c>
      <c r="BN606" s="192">
        <v>0</v>
      </c>
      <c r="BO606" s="192">
        <v>0</v>
      </c>
      <c r="BP606" s="192">
        <v>0</v>
      </c>
      <c r="BQ606" s="192">
        <v>0</v>
      </c>
      <c r="BR606" s="192">
        <v>0</v>
      </c>
      <c r="BS606" s="192">
        <v>0</v>
      </c>
      <c r="BT606" s="192">
        <v>997619.5</v>
      </c>
      <c r="BU606" s="192">
        <v>0</v>
      </c>
      <c r="BV606" s="192">
        <v>0</v>
      </c>
      <c r="BW606" s="192">
        <v>0</v>
      </c>
      <c r="BX606" s="192">
        <v>0</v>
      </c>
      <c r="BY606" s="192">
        <v>0</v>
      </c>
      <c r="BZ606" s="192">
        <v>0</v>
      </c>
      <c r="CA606" s="192">
        <v>0</v>
      </c>
      <c r="CB606" s="192">
        <v>0</v>
      </c>
      <c r="CC606" s="201">
        <f t="shared" si="76"/>
        <v>37604810.969999999</v>
      </c>
    </row>
    <row r="607" spans="1:81" s="278" customFormat="1">
      <c r="A607" s="320"/>
      <c r="B607" s="319"/>
      <c r="C607" s="321"/>
      <c r="D607" s="321"/>
      <c r="E607" s="321"/>
      <c r="F607" s="326" t="s">
        <v>1249</v>
      </c>
      <c r="G607" s="327" t="s">
        <v>1250</v>
      </c>
      <c r="H607" s="192">
        <v>47104574.799999997</v>
      </c>
      <c r="I607" s="192">
        <v>0</v>
      </c>
      <c r="J607" s="192">
        <v>0</v>
      </c>
      <c r="K607" s="192">
        <v>0</v>
      </c>
      <c r="L607" s="192">
        <v>0</v>
      </c>
      <c r="M607" s="192">
        <v>0</v>
      </c>
      <c r="N607" s="192">
        <v>17465348.399999999</v>
      </c>
      <c r="O607" s="192">
        <v>0</v>
      </c>
      <c r="P607" s="192">
        <v>0</v>
      </c>
      <c r="Q607" s="192">
        <v>0</v>
      </c>
      <c r="R607" s="192">
        <v>0</v>
      </c>
      <c r="S607" s="192">
        <v>0</v>
      </c>
      <c r="T607" s="192">
        <v>0</v>
      </c>
      <c r="U607" s="192">
        <v>0</v>
      </c>
      <c r="V607" s="192">
        <v>0</v>
      </c>
      <c r="W607" s="192">
        <v>0</v>
      </c>
      <c r="X607" s="192">
        <v>0</v>
      </c>
      <c r="Y607" s="192">
        <v>0</v>
      </c>
      <c r="Z607" s="192">
        <v>0</v>
      </c>
      <c r="AA607" s="192">
        <v>0</v>
      </c>
      <c r="AB607" s="192">
        <v>0</v>
      </c>
      <c r="AC607" s="192">
        <v>0</v>
      </c>
      <c r="AD607" s="192">
        <v>0</v>
      </c>
      <c r="AE607" s="192">
        <v>0</v>
      </c>
      <c r="AF607" s="192">
        <v>0</v>
      </c>
      <c r="AG607" s="192">
        <v>0</v>
      </c>
      <c r="AH607" s="192">
        <v>0</v>
      </c>
      <c r="AI607" s="192">
        <v>3417200</v>
      </c>
      <c r="AJ607" s="192">
        <v>0</v>
      </c>
      <c r="AK607" s="192">
        <v>0</v>
      </c>
      <c r="AL607" s="192">
        <v>0</v>
      </c>
      <c r="AM607" s="192">
        <v>0</v>
      </c>
      <c r="AN607" s="192">
        <v>0</v>
      </c>
      <c r="AO607" s="192">
        <v>0</v>
      </c>
      <c r="AP607" s="192">
        <v>0</v>
      </c>
      <c r="AQ607" s="192">
        <v>0</v>
      </c>
      <c r="AR607" s="192">
        <v>0</v>
      </c>
      <c r="AS607" s="192">
        <v>0</v>
      </c>
      <c r="AT607" s="192">
        <v>0</v>
      </c>
      <c r="AU607" s="192">
        <v>4139895</v>
      </c>
      <c r="AV607" s="192">
        <v>0</v>
      </c>
      <c r="AW607" s="192">
        <v>0</v>
      </c>
      <c r="AX607" s="192">
        <v>0</v>
      </c>
      <c r="AY607" s="192">
        <v>0</v>
      </c>
      <c r="AZ607" s="192">
        <v>0</v>
      </c>
      <c r="BA607" s="192">
        <v>0</v>
      </c>
      <c r="BB607" s="192">
        <v>10789457.289999999</v>
      </c>
      <c r="BC607" s="192">
        <v>0</v>
      </c>
      <c r="BD607" s="192">
        <v>0</v>
      </c>
      <c r="BE607" s="192">
        <v>0</v>
      </c>
      <c r="BF607" s="192">
        <v>0</v>
      </c>
      <c r="BG607" s="192">
        <v>0</v>
      </c>
      <c r="BH607" s="192">
        <v>0</v>
      </c>
      <c r="BI607" s="192">
        <v>0</v>
      </c>
      <c r="BJ607" s="192">
        <v>0</v>
      </c>
      <c r="BK607" s="192">
        <v>0</v>
      </c>
      <c r="BL607" s="192">
        <v>0</v>
      </c>
      <c r="BM607" s="192">
        <v>17782588.350000001</v>
      </c>
      <c r="BN607" s="192">
        <v>0</v>
      </c>
      <c r="BO607" s="192">
        <v>0</v>
      </c>
      <c r="BP607" s="192">
        <v>0</v>
      </c>
      <c r="BQ607" s="192">
        <v>0</v>
      </c>
      <c r="BR607" s="192">
        <v>0</v>
      </c>
      <c r="BS607" s="192">
        <v>0</v>
      </c>
      <c r="BT607" s="192">
        <v>4885210.9800000004</v>
      </c>
      <c r="BU607" s="192">
        <v>0</v>
      </c>
      <c r="BV607" s="192">
        <v>0</v>
      </c>
      <c r="BW607" s="192">
        <v>0</v>
      </c>
      <c r="BX607" s="192">
        <v>0</v>
      </c>
      <c r="BY607" s="192">
        <v>0</v>
      </c>
      <c r="BZ607" s="192">
        <v>0</v>
      </c>
      <c r="CA607" s="192">
        <v>0</v>
      </c>
      <c r="CB607" s="192">
        <v>0</v>
      </c>
      <c r="CC607" s="201">
        <f t="shared" si="76"/>
        <v>105584274.81999998</v>
      </c>
    </row>
    <row r="608" spans="1:81" s="278" customFormat="1">
      <c r="A608" s="320"/>
      <c r="B608" s="319"/>
      <c r="C608" s="321"/>
      <c r="D608" s="321"/>
      <c r="E608" s="321"/>
      <c r="F608" s="326" t="s">
        <v>1251</v>
      </c>
      <c r="G608" s="327" t="s">
        <v>1774</v>
      </c>
      <c r="H608" s="192">
        <v>12179300.390000001</v>
      </c>
      <c r="I608" s="192">
        <v>0</v>
      </c>
      <c r="J608" s="192">
        <v>0</v>
      </c>
      <c r="K608" s="192">
        <v>0</v>
      </c>
      <c r="L608" s="192">
        <v>0</v>
      </c>
      <c r="M608" s="192">
        <v>0</v>
      </c>
      <c r="N608" s="192">
        <v>38706078.530000001</v>
      </c>
      <c r="O608" s="192">
        <v>0</v>
      </c>
      <c r="P608" s="192">
        <v>109210</v>
      </c>
      <c r="Q608" s="192">
        <v>0</v>
      </c>
      <c r="R608" s="192">
        <v>0</v>
      </c>
      <c r="S608" s="192">
        <v>0</v>
      </c>
      <c r="T608" s="192">
        <v>0</v>
      </c>
      <c r="U608" s="192">
        <v>0</v>
      </c>
      <c r="V608" s="192">
        <v>0</v>
      </c>
      <c r="W608" s="192">
        <v>0</v>
      </c>
      <c r="X608" s="192">
        <v>0</v>
      </c>
      <c r="Y608" s="192">
        <v>0</v>
      </c>
      <c r="Z608" s="192">
        <v>0</v>
      </c>
      <c r="AA608" s="192">
        <v>0</v>
      </c>
      <c r="AB608" s="192">
        <v>0</v>
      </c>
      <c r="AC608" s="192">
        <v>0</v>
      </c>
      <c r="AD608" s="192">
        <v>0</v>
      </c>
      <c r="AE608" s="192">
        <v>0</v>
      </c>
      <c r="AF608" s="192">
        <v>0</v>
      </c>
      <c r="AG608" s="192">
        <v>0</v>
      </c>
      <c r="AH608" s="192">
        <v>0</v>
      </c>
      <c r="AI608" s="192">
        <v>0</v>
      </c>
      <c r="AJ608" s="192">
        <v>0</v>
      </c>
      <c r="AK608" s="192">
        <v>0</v>
      </c>
      <c r="AL608" s="192">
        <v>0</v>
      </c>
      <c r="AM608" s="192">
        <v>0</v>
      </c>
      <c r="AN608" s="192">
        <v>0</v>
      </c>
      <c r="AO608" s="192">
        <v>0</v>
      </c>
      <c r="AP608" s="192">
        <v>0</v>
      </c>
      <c r="AQ608" s="192">
        <v>0</v>
      </c>
      <c r="AR608" s="192">
        <v>0</v>
      </c>
      <c r="AS608" s="192">
        <v>0</v>
      </c>
      <c r="AT608" s="192">
        <v>0</v>
      </c>
      <c r="AU608" s="192">
        <v>0</v>
      </c>
      <c r="AV608" s="192">
        <v>0</v>
      </c>
      <c r="AW608" s="192">
        <v>0</v>
      </c>
      <c r="AX608" s="192">
        <v>0</v>
      </c>
      <c r="AY608" s="192">
        <v>0</v>
      </c>
      <c r="AZ608" s="192">
        <v>0</v>
      </c>
      <c r="BA608" s="192">
        <v>0</v>
      </c>
      <c r="BB608" s="192">
        <v>0</v>
      </c>
      <c r="BC608" s="192">
        <v>0</v>
      </c>
      <c r="BD608" s="192">
        <v>0</v>
      </c>
      <c r="BE608" s="192">
        <v>0</v>
      </c>
      <c r="BF608" s="192">
        <v>0</v>
      </c>
      <c r="BG608" s="192">
        <v>0</v>
      </c>
      <c r="BH608" s="192">
        <v>0</v>
      </c>
      <c r="BI608" s="192">
        <v>0</v>
      </c>
      <c r="BJ608" s="192">
        <v>0</v>
      </c>
      <c r="BK608" s="192">
        <v>0</v>
      </c>
      <c r="BL608" s="192">
        <v>0</v>
      </c>
      <c r="BM608" s="192">
        <v>22807884.149999999</v>
      </c>
      <c r="BN608" s="192">
        <v>0</v>
      </c>
      <c r="BO608" s="192">
        <v>0</v>
      </c>
      <c r="BP608" s="192">
        <v>0</v>
      </c>
      <c r="BQ608" s="192">
        <v>0</v>
      </c>
      <c r="BR608" s="192">
        <v>0</v>
      </c>
      <c r="BS608" s="192">
        <v>0</v>
      </c>
      <c r="BT608" s="192">
        <v>365877.91</v>
      </c>
      <c r="BU608" s="192">
        <v>0</v>
      </c>
      <c r="BV608" s="192">
        <v>0</v>
      </c>
      <c r="BW608" s="192">
        <v>0</v>
      </c>
      <c r="BX608" s="192">
        <v>0</v>
      </c>
      <c r="BY608" s="192">
        <v>0</v>
      </c>
      <c r="BZ608" s="192">
        <v>0</v>
      </c>
      <c r="CA608" s="192">
        <v>0</v>
      </c>
      <c r="CB608" s="192">
        <v>0</v>
      </c>
      <c r="CC608" s="201">
        <f t="shared" si="76"/>
        <v>74168350.979999989</v>
      </c>
    </row>
    <row r="609" spans="1:81" s="278" customFormat="1">
      <c r="A609" s="320"/>
      <c r="B609" s="319"/>
      <c r="C609" s="321"/>
      <c r="D609" s="321"/>
      <c r="E609" s="321"/>
      <c r="F609" s="322" t="s">
        <v>1252</v>
      </c>
      <c r="G609" s="323" t="s">
        <v>1775</v>
      </c>
      <c r="H609" s="192">
        <v>1086879.46</v>
      </c>
      <c r="I609" s="192">
        <v>0</v>
      </c>
      <c r="J609" s="192">
        <v>0</v>
      </c>
      <c r="K609" s="192">
        <v>0</v>
      </c>
      <c r="L609" s="192">
        <v>0</v>
      </c>
      <c r="M609" s="192">
        <v>0</v>
      </c>
      <c r="N609" s="192">
        <v>925661.73</v>
      </c>
      <c r="O609" s="192">
        <v>0</v>
      </c>
      <c r="P609" s="192">
        <v>0</v>
      </c>
      <c r="Q609" s="192">
        <v>0</v>
      </c>
      <c r="R609" s="192">
        <v>0</v>
      </c>
      <c r="S609" s="192">
        <v>0</v>
      </c>
      <c r="T609" s="192">
        <v>0</v>
      </c>
      <c r="U609" s="192">
        <v>0</v>
      </c>
      <c r="V609" s="192">
        <v>0</v>
      </c>
      <c r="W609" s="192">
        <v>0</v>
      </c>
      <c r="X609" s="192">
        <v>0</v>
      </c>
      <c r="Y609" s="192">
        <v>0</v>
      </c>
      <c r="Z609" s="192">
        <v>0</v>
      </c>
      <c r="AA609" s="192">
        <v>0</v>
      </c>
      <c r="AB609" s="192">
        <v>0</v>
      </c>
      <c r="AC609" s="192">
        <v>0</v>
      </c>
      <c r="AD609" s="192">
        <v>0</v>
      </c>
      <c r="AE609" s="192">
        <v>0</v>
      </c>
      <c r="AF609" s="192">
        <v>0</v>
      </c>
      <c r="AG609" s="192">
        <v>0</v>
      </c>
      <c r="AH609" s="192">
        <v>0</v>
      </c>
      <c r="AI609" s="192">
        <v>0</v>
      </c>
      <c r="AJ609" s="192">
        <v>0</v>
      </c>
      <c r="AK609" s="192">
        <v>0</v>
      </c>
      <c r="AL609" s="192">
        <v>0</v>
      </c>
      <c r="AM609" s="192">
        <v>0</v>
      </c>
      <c r="AN609" s="192">
        <v>0</v>
      </c>
      <c r="AO609" s="192">
        <v>0</v>
      </c>
      <c r="AP609" s="192">
        <v>0</v>
      </c>
      <c r="AQ609" s="192">
        <v>0</v>
      </c>
      <c r="AR609" s="192">
        <v>0</v>
      </c>
      <c r="AS609" s="192">
        <v>0</v>
      </c>
      <c r="AT609" s="192">
        <v>0</v>
      </c>
      <c r="AU609" s="192">
        <v>0</v>
      </c>
      <c r="AV609" s="192">
        <v>0</v>
      </c>
      <c r="AW609" s="192">
        <v>0</v>
      </c>
      <c r="AX609" s="192">
        <v>0</v>
      </c>
      <c r="AY609" s="192">
        <v>0</v>
      </c>
      <c r="AZ609" s="192">
        <v>0</v>
      </c>
      <c r="BA609" s="192">
        <v>0</v>
      </c>
      <c r="BB609" s="192">
        <v>328024</v>
      </c>
      <c r="BC609" s="192">
        <v>0</v>
      </c>
      <c r="BD609" s="192">
        <v>0</v>
      </c>
      <c r="BE609" s="192">
        <v>0</v>
      </c>
      <c r="BF609" s="192">
        <v>0</v>
      </c>
      <c r="BG609" s="192">
        <v>0</v>
      </c>
      <c r="BH609" s="192">
        <v>0</v>
      </c>
      <c r="BI609" s="192">
        <v>0</v>
      </c>
      <c r="BJ609" s="192">
        <v>0</v>
      </c>
      <c r="BK609" s="192">
        <v>0</v>
      </c>
      <c r="BL609" s="192">
        <v>0</v>
      </c>
      <c r="BM609" s="192">
        <v>882948.43</v>
      </c>
      <c r="BN609" s="192">
        <v>0</v>
      </c>
      <c r="BO609" s="192">
        <v>0</v>
      </c>
      <c r="BP609" s="192">
        <v>0</v>
      </c>
      <c r="BQ609" s="192">
        <v>0</v>
      </c>
      <c r="BR609" s="192">
        <v>0</v>
      </c>
      <c r="BS609" s="192">
        <v>0</v>
      </c>
      <c r="BT609" s="192">
        <v>304017.38</v>
      </c>
      <c r="BU609" s="192">
        <v>0</v>
      </c>
      <c r="BV609" s="192">
        <v>0</v>
      </c>
      <c r="BW609" s="192">
        <v>0</v>
      </c>
      <c r="BX609" s="192">
        <v>0</v>
      </c>
      <c r="BY609" s="192">
        <v>0</v>
      </c>
      <c r="BZ609" s="192">
        <v>0</v>
      </c>
      <c r="CA609" s="192">
        <v>0</v>
      </c>
      <c r="CB609" s="192">
        <v>0</v>
      </c>
      <c r="CC609" s="201">
        <f t="shared" si="76"/>
        <v>3527531</v>
      </c>
    </row>
    <row r="610" spans="1:81" s="278" customFormat="1">
      <c r="A610" s="320"/>
      <c r="B610" s="319"/>
      <c r="C610" s="321"/>
      <c r="D610" s="321"/>
      <c r="E610" s="321"/>
      <c r="F610" s="322" t="s">
        <v>1253</v>
      </c>
      <c r="G610" s="323" t="s">
        <v>1776</v>
      </c>
      <c r="H610" s="192">
        <v>0</v>
      </c>
      <c r="I610" s="192">
        <v>0</v>
      </c>
      <c r="J610" s="192">
        <v>0</v>
      </c>
      <c r="K610" s="192">
        <v>0</v>
      </c>
      <c r="L610" s="192">
        <v>0</v>
      </c>
      <c r="M610" s="192">
        <v>0</v>
      </c>
      <c r="N610" s="192">
        <v>0</v>
      </c>
      <c r="O610" s="192">
        <v>0</v>
      </c>
      <c r="P610" s="192">
        <v>0</v>
      </c>
      <c r="Q610" s="192">
        <v>0</v>
      </c>
      <c r="R610" s="192">
        <v>0</v>
      </c>
      <c r="S610" s="192">
        <v>0</v>
      </c>
      <c r="T610" s="192">
        <v>0</v>
      </c>
      <c r="U610" s="192">
        <v>0</v>
      </c>
      <c r="V610" s="192">
        <v>0</v>
      </c>
      <c r="W610" s="192">
        <v>0</v>
      </c>
      <c r="X610" s="192">
        <v>0</v>
      </c>
      <c r="Y610" s="192">
        <v>0</v>
      </c>
      <c r="Z610" s="192">
        <v>0</v>
      </c>
      <c r="AA610" s="192">
        <v>0</v>
      </c>
      <c r="AB610" s="192">
        <v>0</v>
      </c>
      <c r="AC610" s="192">
        <v>0</v>
      </c>
      <c r="AD610" s="192">
        <v>0</v>
      </c>
      <c r="AE610" s="192">
        <v>0</v>
      </c>
      <c r="AF610" s="192">
        <v>0</v>
      </c>
      <c r="AG610" s="192">
        <v>0</v>
      </c>
      <c r="AH610" s="192">
        <v>0</v>
      </c>
      <c r="AI610" s="192">
        <v>0</v>
      </c>
      <c r="AJ610" s="192">
        <v>0</v>
      </c>
      <c r="AK610" s="192">
        <v>0</v>
      </c>
      <c r="AL610" s="192">
        <v>0</v>
      </c>
      <c r="AM610" s="192">
        <v>0</v>
      </c>
      <c r="AN610" s="192">
        <v>0</v>
      </c>
      <c r="AO610" s="192">
        <v>0</v>
      </c>
      <c r="AP610" s="192">
        <v>0</v>
      </c>
      <c r="AQ610" s="192">
        <v>0</v>
      </c>
      <c r="AR610" s="192">
        <v>0</v>
      </c>
      <c r="AS610" s="192">
        <v>0</v>
      </c>
      <c r="AT610" s="192">
        <v>0</v>
      </c>
      <c r="AU610" s="192">
        <v>0</v>
      </c>
      <c r="AV610" s="192">
        <v>0</v>
      </c>
      <c r="AW610" s="192">
        <v>0</v>
      </c>
      <c r="AX610" s="192">
        <v>0</v>
      </c>
      <c r="AY610" s="192">
        <v>0</v>
      </c>
      <c r="AZ610" s="192">
        <v>0</v>
      </c>
      <c r="BA610" s="192">
        <v>0</v>
      </c>
      <c r="BB610" s="192">
        <v>0</v>
      </c>
      <c r="BC610" s="192">
        <v>0</v>
      </c>
      <c r="BD610" s="192">
        <v>0</v>
      </c>
      <c r="BE610" s="192">
        <v>0</v>
      </c>
      <c r="BF610" s="192">
        <v>0</v>
      </c>
      <c r="BG610" s="192">
        <v>0</v>
      </c>
      <c r="BH610" s="192">
        <v>0</v>
      </c>
      <c r="BI610" s="192">
        <v>0</v>
      </c>
      <c r="BJ610" s="192">
        <v>0</v>
      </c>
      <c r="BK610" s="192">
        <v>0</v>
      </c>
      <c r="BL610" s="192">
        <v>0</v>
      </c>
      <c r="BM610" s="192">
        <v>0</v>
      </c>
      <c r="BN610" s="192">
        <v>0</v>
      </c>
      <c r="BO610" s="192">
        <v>0</v>
      </c>
      <c r="BP610" s="192">
        <v>0</v>
      </c>
      <c r="BQ610" s="192">
        <v>0</v>
      </c>
      <c r="BR610" s="192">
        <v>0</v>
      </c>
      <c r="BS610" s="192">
        <v>0</v>
      </c>
      <c r="BT610" s="192">
        <v>0</v>
      </c>
      <c r="BU610" s="192">
        <v>0</v>
      </c>
      <c r="BV610" s="192">
        <v>0</v>
      </c>
      <c r="BW610" s="192">
        <v>0</v>
      </c>
      <c r="BX610" s="192">
        <v>0</v>
      </c>
      <c r="BY610" s="192">
        <v>0</v>
      </c>
      <c r="BZ610" s="192">
        <v>0</v>
      </c>
      <c r="CA610" s="192">
        <v>0</v>
      </c>
      <c r="CB610" s="192">
        <v>0</v>
      </c>
      <c r="CC610" s="201">
        <f t="shared" si="76"/>
        <v>0</v>
      </c>
    </row>
    <row r="611" spans="1:81" s="278" customFormat="1">
      <c r="A611" s="320"/>
      <c r="B611" s="319"/>
      <c r="C611" s="321"/>
      <c r="D611" s="321"/>
      <c r="E611" s="321"/>
      <c r="F611" s="322" t="s">
        <v>1254</v>
      </c>
      <c r="G611" s="323" t="s">
        <v>1255</v>
      </c>
      <c r="H611" s="192">
        <v>0</v>
      </c>
      <c r="I611" s="192">
        <v>0</v>
      </c>
      <c r="J611" s="192">
        <v>0</v>
      </c>
      <c r="K611" s="192">
        <v>0</v>
      </c>
      <c r="L611" s="192">
        <v>0</v>
      </c>
      <c r="M611" s="192">
        <v>0</v>
      </c>
      <c r="N611" s="192">
        <v>0</v>
      </c>
      <c r="O611" s="192">
        <v>0</v>
      </c>
      <c r="P611" s="192">
        <v>0</v>
      </c>
      <c r="Q611" s="192">
        <v>0</v>
      </c>
      <c r="R611" s="192">
        <v>0</v>
      </c>
      <c r="S611" s="192">
        <v>0</v>
      </c>
      <c r="T611" s="192">
        <v>0</v>
      </c>
      <c r="U611" s="192">
        <v>0</v>
      </c>
      <c r="V611" s="192">
        <v>0</v>
      </c>
      <c r="W611" s="192">
        <v>0</v>
      </c>
      <c r="X611" s="192">
        <v>0</v>
      </c>
      <c r="Y611" s="192">
        <v>0</v>
      </c>
      <c r="Z611" s="192">
        <v>62623249.229999997</v>
      </c>
      <c r="AA611" s="192">
        <v>0</v>
      </c>
      <c r="AB611" s="192">
        <v>0</v>
      </c>
      <c r="AC611" s="192">
        <v>0</v>
      </c>
      <c r="AD611" s="192">
        <v>0</v>
      </c>
      <c r="AE611" s="192">
        <v>0</v>
      </c>
      <c r="AF611" s="192">
        <v>0</v>
      </c>
      <c r="AG611" s="192">
        <v>0</v>
      </c>
      <c r="AH611" s="192">
        <v>0</v>
      </c>
      <c r="AI611" s="192">
        <v>0</v>
      </c>
      <c r="AJ611" s="192">
        <v>0</v>
      </c>
      <c r="AK611" s="192">
        <v>0</v>
      </c>
      <c r="AL611" s="192">
        <v>0</v>
      </c>
      <c r="AM611" s="192">
        <v>0</v>
      </c>
      <c r="AN611" s="192">
        <v>0</v>
      </c>
      <c r="AO611" s="192">
        <v>0</v>
      </c>
      <c r="AP611" s="192">
        <v>0</v>
      </c>
      <c r="AQ611" s="192">
        <v>0</v>
      </c>
      <c r="AR611" s="192">
        <v>0</v>
      </c>
      <c r="AS611" s="192">
        <v>0</v>
      </c>
      <c r="AT611" s="192">
        <v>0</v>
      </c>
      <c r="AU611" s="192">
        <v>0</v>
      </c>
      <c r="AV611" s="192">
        <v>0</v>
      </c>
      <c r="AW611" s="192">
        <v>0</v>
      </c>
      <c r="AX611" s="192">
        <v>0</v>
      </c>
      <c r="AY611" s="192">
        <v>0</v>
      </c>
      <c r="AZ611" s="192">
        <v>0</v>
      </c>
      <c r="BA611" s="192">
        <v>0</v>
      </c>
      <c r="BB611" s="192">
        <v>41579</v>
      </c>
      <c r="BC611" s="192">
        <v>0</v>
      </c>
      <c r="BD611" s="192">
        <v>0</v>
      </c>
      <c r="BE611" s="192">
        <v>0</v>
      </c>
      <c r="BF611" s="192">
        <v>0</v>
      </c>
      <c r="BG611" s="192">
        <v>0</v>
      </c>
      <c r="BH611" s="192">
        <v>0</v>
      </c>
      <c r="BI611" s="192">
        <v>0</v>
      </c>
      <c r="BJ611" s="192">
        <v>0</v>
      </c>
      <c r="BK611" s="192">
        <v>0</v>
      </c>
      <c r="BL611" s="192">
        <v>0</v>
      </c>
      <c r="BM611" s="192">
        <v>0</v>
      </c>
      <c r="BN611" s="192">
        <v>0</v>
      </c>
      <c r="BO611" s="192">
        <v>0</v>
      </c>
      <c r="BP611" s="192">
        <v>0</v>
      </c>
      <c r="BQ611" s="192">
        <v>0</v>
      </c>
      <c r="BR611" s="192">
        <v>0</v>
      </c>
      <c r="BS611" s="192">
        <v>0</v>
      </c>
      <c r="BT611" s="192">
        <v>0</v>
      </c>
      <c r="BU611" s="192">
        <v>0</v>
      </c>
      <c r="BV611" s="192">
        <v>0</v>
      </c>
      <c r="BW611" s="192">
        <v>0</v>
      </c>
      <c r="BX611" s="192">
        <v>0</v>
      </c>
      <c r="BY611" s="192">
        <v>0</v>
      </c>
      <c r="BZ611" s="192">
        <v>0</v>
      </c>
      <c r="CA611" s="192">
        <v>0</v>
      </c>
      <c r="CB611" s="192">
        <v>0</v>
      </c>
      <c r="CC611" s="201">
        <f t="shared" si="76"/>
        <v>62664828.229999997</v>
      </c>
    </row>
    <row r="612" spans="1:81" s="278" customFormat="1">
      <c r="A612" s="320"/>
      <c r="B612" s="319"/>
      <c r="C612" s="321"/>
      <c r="D612" s="321"/>
      <c r="E612" s="321"/>
      <c r="F612" s="322" t="s">
        <v>1256</v>
      </c>
      <c r="G612" s="323" t="s">
        <v>1257</v>
      </c>
      <c r="H612" s="192">
        <v>0</v>
      </c>
      <c r="I612" s="192">
        <v>0</v>
      </c>
      <c r="J612" s="192">
        <v>0</v>
      </c>
      <c r="K612" s="192">
        <v>0</v>
      </c>
      <c r="L612" s="192">
        <v>0</v>
      </c>
      <c r="M612" s="192">
        <v>0</v>
      </c>
      <c r="N612" s="192">
        <v>0</v>
      </c>
      <c r="O612" s="192">
        <v>0</v>
      </c>
      <c r="P612" s="192">
        <v>0</v>
      </c>
      <c r="Q612" s="192">
        <v>0</v>
      </c>
      <c r="R612" s="192">
        <v>0</v>
      </c>
      <c r="S612" s="192">
        <v>0</v>
      </c>
      <c r="T612" s="192">
        <v>0</v>
      </c>
      <c r="U612" s="192">
        <v>0</v>
      </c>
      <c r="V612" s="192">
        <v>0</v>
      </c>
      <c r="W612" s="192">
        <v>0</v>
      </c>
      <c r="X612" s="192">
        <v>0</v>
      </c>
      <c r="Y612" s="192">
        <v>0</v>
      </c>
      <c r="Z612" s="192">
        <v>0</v>
      </c>
      <c r="AA612" s="192">
        <v>0</v>
      </c>
      <c r="AB612" s="192">
        <v>0</v>
      </c>
      <c r="AC612" s="192">
        <v>0</v>
      </c>
      <c r="AD612" s="192">
        <v>0</v>
      </c>
      <c r="AE612" s="192">
        <v>0</v>
      </c>
      <c r="AF612" s="192">
        <v>0</v>
      </c>
      <c r="AG612" s="192">
        <v>0</v>
      </c>
      <c r="AH612" s="192">
        <v>0</v>
      </c>
      <c r="AI612" s="192">
        <v>0</v>
      </c>
      <c r="AJ612" s="192">
        <v>0</v>
      </c>
      <c r="AK612" s="192">
        <v>0</v>
      </c>
      <c r="AL612" s="192">
        <v>0</v>
      </c>
      <c r="AM612" s="192">
        <v>0</v>
      </c>
      <c r="AN612" s="192">
        <v>0</v>
      </c>
      <c r="AO612" s="192">
        <v>0</v>
      </c>
      <c r="AP612" s="192">
        <v>0</v>
      </c>
      <c r="AQ612" s="192">
        <v>0</v>
      </c>
      <c r="AR612" s="192">
        <v>0</v>
      </c>
      <c r="AS612" s="192">
        <v>0</v>
      </c>
      <c r="AT612" s="192">
        <v>0</v>
      </c>
      <c r="AU612" s="192">
        <v>0</v>
      </c>
      <c r="AV612" s="192">
        <v>0</v>
      </c>
      <c r="AW612" s="192">
        <v>0</v>
      </c>
      <c r="AX612" s="192">
        <v>0</v>
      </c>
      <c r="AY612" s="192">
        <v>0</v>
      </c>
      <c r="AZ612" s="192">
        <v>0</v>
      </c>
      <c r="BA612" s="192">
        <v>0</v>
      </c>
      <c r="BB612" s="192">
        <v>597589.44999999995</v>
      </c>
      <c r="BC612" s="192">
        <v>0</v>
      </c>
      <c r="BD612" s="192">
        <v>0</v>
      </c>
      <c r="BE612" s="192">
        <v>0</v>
      </c>
      <c r="BF612" s="192">
        <v>0</v>
      </c>
      <c r="BG612" s="192">
        <v>0</v>
      </c>
      <c r="BH612" s="192">
        <v>0</v>
      </c>
      <c r="BI612" s="192">
        <v>0</v>
      </c>
      <c r="BJ612" s="192">
        <v>0</v>
      </c>
      <c r="BK612" s="192">
        <v>0</v>
      </c>
      <c r="BL612" s="192">
        <v>0</v>
      </c>
      <c r="BM612" s="192">
        <v>0</v>
      </c>
      <c r="BN612" s="192">
        <v>0</v>
      </c>
      <c r="BO612" s="192">
        <v>0</v>
      </c>
      <c r="BP612" s="192">
        <v>0</v>
      </c>
      <c r="BQ612" s="192">
        <v>0</v>
      </c>
      <c r="BR612" s="192">
        <v>0</v>
      </c>
      <c r="BS612" s="192">
        <v>0</v>
      </c>
      <c r="BT612" s="192">
        <v>0</v>
      </c>
      <c r="BU612" s="192">
        <v>0</v>
      </c>
      <c r="BV612" s="192">
        <v>0</v>
      </c>
      <c r="BW612" s="192">
        <v>0</v>
      </c>
      <c r="BX612" s="192">
        <v>0</v>
      </c>
      <c r="BY612" s="192">
        <v>0</v>
      </c>
      <c r="BZ612" s="192">
        <v>0</v>
      </c>
      <c r="CA612" s="192">
        <v>0</v>
      </c>
      <c r="CB612" s="192">
        <v>0</v>
      </c>
      <c r="CC612" s="201">
        <f t="shared" si="76"/>
        <v>597589.44999999995</v>
      </c>
    </row>
    <row r="613" spans="1:81" s="278" customFormat="1">
      <c r="A613" s="320"/>
      <c r="B613" s="319"/>
      <c r="C613" s="321"/>
      <c r="D613" s="321"/>
      <c r="E613" s="321"/>
      <c r="F613" s="322" t="s">
        <v>1258</v>
      </c>
      <c r="G613" s="323" t="s">
        <v>1259</v>
      </c>
      <c r="H613" s="192">
        <v>0</v>
      </c>
      <c r="I613" s="192">
        <v>0</v>
      </c>
      <c r="J613" s="192">
        <v>0</v>
      </c>
      <c r="K613" s="192">
        <v>0</v>
      </c>
      <c r="L613" s="192">
        <v>0</v>
      </c>
      <c r="M613" s="192">
        <v>0</v>
      </c>
      <c r="N613" s="192">
        <v>0</v>
      </c>
      <c r="O613" s="192">
        <v>0</v>
      </c>
      <c r="P613" s="192">
        <v>0</v>
      </c>
      <c r="Q613" s="192">
        <v>0</v>
      </c>
      <c r="R613" s="192">
        <v>0</v>
      </c>
      <c r="S613" s="192">
        <v>0</v>
      </c>
      <c r="T613" s="192">
        <v>0</v>
      </c>
      <c r="U613" s="192">
        <v>0</v>
      </c>
      <c r="V613" s="192">
        <v>0</v>
      </c>
      <c r="W613" s="192">
        <v>0</v>
      </c>
      <c r="X613" s="192">
        <v>0</v>
      </c>
      <c r="Y613" s="192">
        <v>0</v>
      </c>
      <c r="Z613" s="192">
        <v>0</v>
      </c>
      <c r="AA613" s="192">
        <v>0</v>
      </c>
      <c r="AB613" s="192">
        <v>0</v>
      </c>
      <c r="AC613" s="192">
        <v>0</v>
      </c>
      <c r="AD613" s="192">
        <v>0</v>
      </c>
      <c r="AE613" s="192">
        <v>0</v>
      </c>
      <c r="AF613" s="192">
        <v>0</v>
      </c>
      <c r="AG613" s="192">
        <v>0</v>
      </c>
      <c r="AH613" s="192">
        <v>0</v>
      </c>
      <c r="AI613" s="192">
        <v>0</v>
      </c>
      <c r="AJ613" s="192">
        <v>0</v>
      </c>
      <c r="AK613" s="192">
        <v>0</v>
      </c>
      <c r="AL613" s="192">
        <v>0</v>
      </c>
      <c r="AM613" s="192">
        <v>0</v>
      </c>
      <c r="AN613" s="192">
        <v>0</v>
      </c>
      <c r="AO613" s="192">
        <v>0</v>
      </c>
      <c r="AP613" s="192">
        <v>0</v>
      </c>
      <c r="AQ613" s="192">
        <v>0</v>
      </c>
      <c r="AR613" s="192">
        <v>0</v>
      </c>
      <c r="AS613" s="192">
        <v>0</v>
      </c>
      <c r="AT613" s="192">
        <v>0</v>
      </c>
      <c r="AU613" s="192">
        <v>0</v>
      </c>
      <c r="AV613" s="192">
        <v>0</v>
      </c>
      <c r="AW613" s="192">
        <v>0</v>
      </c>
      <c r="AX613" s="192">
        <v>0</v>
      </c>
      <c r="AY613" s="192">
        <v>0</v>
      </c>
      <c r="AZ613" s="192">
        <v>0</v>
      </c>
      <c r="BA613" s="192">
        <v>0</v>
      </c>
      <c r="BB613" s="192">
        <v>0</v>
      </c>
      <c r="BC613" s="192">
        <v>0</v>
      </c>
      <c r="BD613" s="192">
        <v>0</v>
      </c>
      <c r="BE613" s="192">
        <v>0</v>
      </c>
      <c r="BF613" s="192">
        <v>0</v>
      </c>
      <c r="BG613" s="192">
        <v>0</v>
      </c>
      <c r="BH613" s="192">
        <v>0</v>
      </c>
      <c r="BI613" s="192">
        <v>0</v>
      </c>
      <c r="BJ613" s="192">
        <v>0</v>
      </c>
      <c r="BK613" s="192">
        <v>0</v>
      </c>
      <c r="BL613" s="192">
        <v>0</v>
      </c>
      <c r="BM613" s="192">
        <v>0</v>
      </c>
      <c r="BN613" s="192">
        <v>0</v>
      </c>
      <c r="BO613" s="192">
        <v>0</v>
      </c>
      <c r="BP613" s="192">
        <v>0</v>
      </c>
      <c r="BQ613" s="192">
        <v>0</v>
      </c>
      <c r="BR613" s="192">
        <v>0</v>
      </c>
      <c r="BS613" s="192">
        <v>0</v>
      </c>
      <c r="BT613" s="192">
        <v>0</v>
      </c>
      <c r="BU613" s="192">
        <v>0</v>
      </c>
      <c r="BV613" s="192">
        <v>0</v>
      </c>
      <c r="BW613" s="192">
        <v>0</v>
      </c>
      <c r="BX613" s="192">
        <v>0</v>
      </c>
      <c r="BY613" s="192">
        <v>0</v>
      </c>
      <c r="BZ613" s="192">
        <v>0</v>
      </c>
      <c r="CA613" s="192">
        <v>0</v>
      </c>
      <c r="CB613" s="192">
        <v>0</v>
      </c>
      <c r="CC613" s="201">
        <f t="shared" si="76"/>
        <v>0</v>
      </c>
    </row>
    <row r="614" spans="1:81" s="278" customFormat="1">
      <c r="A614" s="320"/>
      <c r="B614" s="319"/>
      <c r="C614" s="321"/>
      <c r="D614" s="321"/>
      <c r="E614" s="321"/>
      <c r="F614" s="322" t="s">
        <v>1260</v>
      </c>
      <c r="G614" s="323" t="s">
        <v>1261</v>
      </c>
      <c r="H614" s="192">
        <v>19847222.239999998</v>
      </c>
      <c r="I614" s="192">
        <v>0</v>
      </c>
      <c r="J614" s="192">
        <v>0</v>
      </c>
      <c r="K614" s="192">
        <v>0</v>
      </c>
      <c r="L614" s="192">
        <v>0</v>
      </c>
      <c r="M614" s="192">
        <v>0</v>
      </c>
      <c r="N614" s="192">
        <v>0</v>
      </c>
      <c r="O614" s="192">
        <v>0</v>
      </c>
      <c r="P614" s="192">
        <v>0</v>
      </c>
      <c r="Q614" s="192">
        <v>0</v>
      </c>
      <c r="R614" s="192">
        <v>0</v>
      </c>
      <c r="S614" s="192">
        <v>0</v>
      </c>
      <c r="T614" s="192">
        <v>0</v>
      </c>
      <c r="U614" s="192">
        <v>0</v>
      </c>
      <c r="V614" s="192">
        <v>0</v>
      </c>
      <c r="W614" s="192">
        <v>0</v>
      </c>
      <c r="X614" s="192">
        <v>0</v>
      </c>
      <c r="Y614" s="192">
        <v>0</v>
      </c>
      <c r="Z614" s="192">
        <v>0</v>
      </c>
      <c r="AA614" s="192">
        <v>0</v>
      </c>
      <c r="AB614" s="192">
        <v>0</v>
      </c>
      <c r="AC614" s="192">
        <v>0</v>
      </c>
      <c r="AD614" s="192">
        <v>0</v>
      </c>
      <c r="AE614" s="192">
        <v>0</v>
      </c>
      <c r="AF614" s="192">
        <v>0</v>
      </c>
      <c r="AG614" s="192">
        <v>0</v>
      </c>
      <c r="AH614" s="192">
        <v>0</v>
      </c>
      <c r="AI614" s="192">
        <v>0</v>
      </c>
      <c r="AJ614" s="192">
        <v>0</v>
      </c>
      <c r="AK614" s="192">
        <v>0</v>
      </c>
      <c r="AL614" s="192">
        <v>0</v>
      </c>
      <c r="AM614" s="192">
        <v>0</v>
      </c>
      <c r="AN614" s="192">
        <v>0</v>
      </c>
      <c r="AO614" s="192">
        <v>0</v>
      </c>
      <c r="AP614" s="192">
        <v>0</v>
      </c>
      <c r="AQ614" s="192">
        <v>0</v>
      </c>
      <c r="AR614" s="192">
        <v>0</v>
      </c>
      <c r="AS614" s="192">
        <v>0</v>
      </c>
      <c r="AT614" s="192">
        <v>0</v>
      </c>
      <c r="AU614" s="192">
        <v>0</v>
      </c>
      <c r="AV614" s="192">
        <v>0</v>
      </c>
      <c r="AW614" s="192">
        <v>0</v>
      </c>
      <c r="AX614" s="192">
        <v>0</v>
      </c>
      <c r="AY614" s="192">
        <v>0</v>
      </c>
      <c r="AZ614" s="192">
        <v>0</v>
      </c>
      <c r="BA614" s="192">
        <v>0</v>
      </c>
      <c r="BB614" s="192">
        <v>0</v>
      </c>
      <c r="BC614" s="192">
        <v>0</v>
      </c>
      <c r="BD614" s="192">
        <v>0</v>
      </c>
      <c r="BE614" s="192">
        <v>0</v>
      </c>
      <c r="BF614" s="192">
        <v>0</v>
      </c>
      <c r="BG614" s="192">
        <v>0</v>
      </c>
      <c r="BH614" s="192">
        <v>0</v>
      </c>
      <c r="BI614" s="192">
        <v>0</v>
      </c>
      <c r="BJ614" s="192">
        <v>0</v>
      </c>
      <c r="BK614" s="192">
        <v>0</v>
      </c>
      <c r="BL614" s="192">
        <v>0</v>
      </c>
      <c r="BM614" s="192">
        <v>0</v>
      </c>
      <c r="BN614" s="192">
        <v>0</v>
      </c>
      <c r="BO614" s="192">
        <v>0</v>
      </c>
      <c r="BP614" s="192">
        <v>0</v>
      </c>
      <c r="BQ614" s="192">
        <v>0</v>
      </c>
      <c r="BR614" s="192">
        <v>0</v>
      </c>
      <c r="BS614" s="192">
        <v>0</v>
      </c>
      <c r="BT614" s="192">
        <v>0</v>
      </c>
      <c r="BU614" s="192">
        <v>0</v>
      </c>
      <c r="BV614" s="192">
        <v>0</v>
      </c>
      <c r="BW614" s="192">
        <v>0</v>
      </c>
      <c r="BX614" s="192">
        <v>0</v>
      </c>
      <c r="BY614" s="192">
        <v>0</v>
      </c>
      <c r="BZ614" s="192">
        <v>0</v>
      </c>
      <c r="CA614" s="192">
        <v>0</v>
      </c>
      <c r="CB614" s="192">
        <v>0</v>
      </c>
      <c r="CC614" s="201">
        <f t="shared" si="76"/>
        <v>19847222.239999998</v>
      </c>
    </row>
    <row r="615" spans="1:81" s="278" customFormat="1">
      <c r="A615" s="320"/>
      <c r="B615" s="319"/>
      <c r="C615" s="321"/>
      <c r="D615" s="321"/>
      <c r="E615" s="321"/>
      <c r="F615" s="322" t="s">
        <v>1262</v>
      </c>
      <c r="G615" s="323" t="s">
        <v>1777</v>
      </c>
      <c r="H615" s="192">
        <v>0</v>
      </c>
      <c r="I615" s="192">
        <v>0</v>
      </c>
      <c r="J615" s="192">
        <v>0</v>
      </c>
      <c r="K615" s="192">
        <v>0</v>
      </c>
      <c r="L615" s="192">
        <v>0</v>
      </c>
      <c r="M615" s="192">
        <v>0</v>
      </c>
      <c r="N615" s="192">
        <v>0</v>
      </c>
      <c r="O615" s="192">
        <v>0</v>
      </c>
      <c r="P615" s="192">
        <v>0</v>
      </c>
      <c r="Q615" s="192">
        <v>0</v>
      </c>
      <c r="R615" s="192">
        <v>0</v>
      </c>
      <c r="S615" s="192">
        <v>0</v>
      </c>
      <c r="T615" s="192">
        <v>0</v>
      </c>
      <c r="U615" s="192">
        <v>0</v>
      </c>
      <c r="V615" s="192">
        <v>0</v>
      </c>
      <c r="W615" s="192">
        <v>0</v>
      </c>
      <c r="X615" s="192">
        <v>0</v>
      </c>
      <c r="Y615" s="192">
        <v>0</v>
      </c>
      <c r="Z615" s="192">
        <v>0</v>
      </c>
      <c r="AA615" s="192">
        <v>0</v>
      </c>
      <c r="AB615" s="192">
        <v>0</v>
      </c>
      <c r="AC615" s="192">
        <v>0</v>
      </c>
      <c r="AD615" s="192">
        <v>0</v>
      </c>
      <c r="AE615" s="192">
        <v>0</v>
      </c>
      <c r="AF615" s="192">
        <v>0</v>
      </c>
      <c r="AG615" s="192">
        <v>0</v>
      </c>
      <c r="AH615" s="192">
        <v>0</v>
      </c>
      <c r="AI615" s="192">
        <v>0</v>
      </c>
      <c r="AJ615" s="192">
        <v>0</v>
      </c>
      <c r="AK615" s="192">
        <v>0</v>
      </c>
      <c r="AL615" s="192">
        <v>0</v>
      </c>
      <c r="AM615" s="192">
        <v>0</v>
      </c>
      <c r="AN615" s="192">
        <v>0</v>
      </c>
      <c r="AO615" s="192">
        <v>0</v>
      </c>
      <c r="AP615" s="192">
        <v>0</v>
      </c>
      <c r="AQ615" s="192">
        <v>0</v>
      </c>
      <c r="AR615" s="192">
        <v>0</v>
      </c>
      <c r="AS615" s="192">
        <v>0</v>
      </c>
      <c r="AT615" s="192">
        <v>0</v>
      </c>
      <c r="AU615" s="192">
        <v>0</v>
      </c>
      <c r="AV615" s="192">
        <v>0</v>
      </c>
      <c r="AW615" s="192">
        <v>0</v>
      </c>
      <c r="AX615" s="192">
        <v>0</v>
      </c>
      <c r="AY615" s="192">
        <v>0</v>
      </c>
      <c r="AZ615" s="192">
        <v>0</v>
      </c>
      <c r="BA615" s="192">
        <v>0</v>
      </c>
      <c r="BB615" s="192">
        <v>0</v>
      </c>
      <c r="BC615" s="192">
        <v>0</v>
      </c>
      <c r="BD615" s="192">
        <v>0</v>
      </c>
      <c r="BE615" s="192">
        <v>0</v>
      </c>
      <c r="BF615" s="192">
        <v>0</v>
      </c>
      <c r="BG615" s="192">
        <v>0</v>
      </c>
      <c r="BH615" s="192">
        <v>0</v>
      </c>
      <c r="BI615" s="192">
        <v>0</v>
      </c>
      <c r="BJ615" s="192">
        <v>0</v>
      </c>
      <c r="BK615" s="192">
        <v>0</v>
      </c>
      <c r="BL615" s="192">
        <v>0</v>
      </c>
      <c r="BM615" s="192">
        <v>0</v>
      </c>
      <c r="BN615" s="192">
        <v>0</v>
      </c>
      <c r="BO615" s="192">
        <v>0</v>
      </c>
      <c r="BP615" s="192">
        <v>0</v>
      </c>
      <c r="BQ615" s="192">
        <v>0</v>
      </c>
      <c r="BR615" s="192">
        <v>0</v>
      </c>
      <c r="BS615" s="192">
        <v>0</v>
      </c>
      <c r="BT615" s="192">
        <v>0</v>
      </c>
      <c r="BU615" s="192">
        <v>0</v>
      </c>
      <c r="BV615" s="192">
        <v>0</v>
      </c>
      <c r="BW615" s="192">
        <v>0</v>
      </c>
      <c r="BX615" s="192">
        <v>0</v>
      </c>
      <c r="BY615" s="192">
        <v>0</v>
      </c>
      <c r="BZ615" s="192">
        <v>0</v>
      </c>
      <c r="CA615" s="192">
        <v>0</v>
      </c>
      <c r="CB615" s="192">
        <v>0</v>
      </c>
      <c r="CC615" s="201">
        <f t="shared" si="76"/>
        <v>0</v>
      </c>
    </row>
    <row r="616" spans="1:81" s="278" customFormat="1">
      <c r="A616" s="320"/>
      <c r="B616" s="319"/>
      <c r="C616" s="321"/>
      <c r="D616" s="321"/>
      <c r="E616" s="321"/>
      <c r="F616" s="322" t="s">
        <v>1263</v>
      </c>
      <c r="G616" s="323" t="s">
        <v>1778</v>
      </c>
      <c r="H616" s="192">
        <v>0</v>
      </c>
      <c r="I616" s="192">
        <v>0</v>
      </c>
      <c r="J616" s="192">
        <v>0</v>
      </c>
      <c r="K616" s="192">
        <v>0</v>
      </c>
      <c r="L616" s="192">
        <v>0</v>
      </c>
      <c r="M616" s="192">
        <v>0</v>
      </c>
      <c r="N616" s="192">
        <v>0</v>
      </c>
      <c r="O616" s="192">
        <v>0</v>
      </c>
      <c r="P616" s="192">
        <v>0</v>
      </c>
      <c r="Q616" s="192">
        <v>0</v>
      </c>
      <c r="R616" s="192">
        <v>0</v>
      </c>
      <c r="S616" s="192">
        <v>0</v>
      </c>
      <c r="T616" s="192">
        <v>0</v>
      </c>
      <c r="U616" s="192">
        <v>0</v>
      </c>
      <c r="V616" s="192">
        <v>0</v>
      </c>
      <c r="W616" s="192">
        <v>0</v>
      </c>
      <c r="X616" s="192">
        <v>0</v>
      </c>
      <c r="Y616" s="192">
        <v>0</v>
      </c>
      <c r="Z616" s="192">
        <v>0</v>
      </c>
      <c r="AA616" s="192">
        <v>0</v>
      </c>
      <c r="AB616" s="192">
        <v>0</v>
      </c>
      <c r="AC616" s="192">
        <v>0</v>
      </c>
      <c r="AD616" s="192">
        <v>0</v>
      </c>
      <c r="AE616" s="192">
        <v>0</v>
      </c>
      <c r="AF616" s="192">
        <v>0</v>
      </c>
      <c r="AG616" s="192">
        <v>0</v>
      </c>
      <c r="AH616" s="192">
        <v>0</v>
      </c>
      <c r="AI616" s="192">
        <v>0</v>
      </c>
      <c r="AJ616" s="192">
        <v>0</v>
      </c>
      <c r="AK616" s="192">
        <v>0</v>
      </c>
      <c r="AL616" s="192">
        <v>0</v>
      </c>
      <c r="AM616" s="192">
        <v>0</v>
      </c>
      <c r="AN616" s="192">
        <v>0</v>
      </c>
      <c r="AO616" s="192">
        <v>0</v>
      </c>
      <c r="AP616" s="192">
        <v>0</v>
      </c>
      <c r="AQ616" s="192">
        <v>0</v>
      </c>
      <c r="AR616" s="192">
        <v>0</v>
      </c>
      <c r="AS616" s="192">
        <v>0</v>
      </c>
      <c r="AT616" s="192">
        <v>0</v>
      </c>
      <c r="AU616" s="192">
        <v>0</v>
      </c>
      <c r="AV616" s="192">
        <v>0</v>
      </c>
      <c r="AW616" s="192">
        <v>0</v>
      </c>
      <c r="AX616" s="192">
        <v>103890</v>
      </c>
      <c r="AY616" s="192">
        <v>0</v>
      </c>
      <c r="AZ616" s="192">
        <v>0</v>
      </c>
      <c r="BA616" s="192">
        <v>0</v>
      </c>
      <c r="BB616" s="192">
        <v>0</v>
      </c>
      <c r="BC616" s="192">
        <v>0</v>
      </c>
      <c r="BD616" s="192">
        <v>0</v>
      </c>
      <c r="BE616" s="192">
        <v>0</v>
      </c>
      <c r="BF616" s="192">
        <v>0</v>
      </c>
      <c r="BG616" s="192">
        <v>0</v>
      </c>
      <c r="BH616" s="192">
        <v>0</v>
      </c>
      <c r="BI616" s="192">
        <v>0</v>
      </c>
      <c r="BJ616" s="192">
        <v>0</v>
      </c>
      <c r="BK616" s="192">
        <v>0</v>
      </c>
      <c r="BL616" s="192">
        <v>0</v>
      </c>
      <c r="BM616" s="192">
        <v>0</v>
      </c>
      <c r="BN616" s="192">
        <v>0</v>
      </c>
      <c r="BO616" s="192">
        <v>0</v>
      </c>
      <c r="BP616" s="192">
        <v>0</v>
      </c>
      <c r="BQ616" s="192">
        <v>0</v>
      </c>
      <c r="BR616" s="192">
        <v>0</v>
      </c>
      <c r="BS616" s="192">
        <v>0</v>
      </c>
      <c r="BT616" s="192">
        <v>0</v>
      </c>
      <c r="BU616" s="192">
        <v>0</v>
      </c>
      <c r="BV616" s="192">
        <v>0</v>
      </c>
      <c r="BW616" s="192">
        <v>0</v>
      </c>
      <c r="BX616" s="192">
        <v>0</v>
      </c>
      <c r="BY616" s="192">
        <v>0</v>
      </c>
      <c r="BZ616" s="192">
        <v>0</v>
      </c>
      <c r="CA616" s="192">
        <v>0</v>
      </c>
      <c r="CB616" s="192">
        <v>0</v>
      </c>
      <c r="CC616" s="201">
        <f t="shared" si="76"/>
        <v>103890</v>
      </c>
    </row>
    <row r="617" spans="1:81" s="278" customFormat="1">
      <c r="A617" s="320"/>
      <c r="B617" s="319"/>
      <c r="C617" s="321"/>
      <c r="D617" s="321"/>
      <c r="E617" s="321"/>
      <c r="F617" s="322" t="s">
        <v>1264</v>
      </c>
      <c r="G617" s="323" t="s">
        <v>1265</v>
      </c>
      <c r="H617" s="192">
        <v>0</v>
      </c>
      <c r="I617" s="192">
        <v>0</v>
      </c>
      <c r="J617" s="192">
        <v>0</v>
      </c>
      <c r="K617" s="192">
        <v>0</v>
      </c>
      <c r="L617" s="192">
        <v>0</v>
      </c>
      <c r="M617" s="192">
        <v>0</v>
      </c>
      <c r="N617" s="192">
        <v>0</v>
      </c>
      <c r="O617" s="192">
        <v>0</v>
      </c>
      <c r="P617" s="192">
        <v>0</v>
      </c>
      <c r="Q617" s="192">
        <v>0</v>
      </c>
      <c r="R617" s="192">
        <v>0</v>
      </c>
      <c r="S617" s="192">
        <v>0</v>
      </c>
      <c r="T617" s="192">
        <v>0</v>
      </c>
      <c r="U617" s="192">
        <v>0</v>
      </c>
      <c r="V617" s="192">
        <v>0</v>
      </c>
      <c r="W617" s="192">
        <v>0</v>
      </c>
      <c r="X617" s="192">
        <v>0</v>
      </c>
      <c r="Y617" s="192">
        <v>0</v>
      </c>
      <c r="Z617" s="192">
        <v>0</v>
      </c>
      <c r="AA617" s="192">
        <v>0</v>
      </c>
      <c r="AB617" s="192">
        <v>0</v>
      </c>
      <c r="AC617" s="192">
        <v>0</v>
      </c>
      <c r="AD617" s="192">
        <v>0</v>
      </c>
      <c r="AE617" s="192">
        <v>0</v>
      </c>
      <c r="AF617" s="192">
        <v>0</v>
      </c>
      <c r="AG617" s="192">
        <v>0</v>
      </c>
      <c r="AH617" s="192">
        <v>0</v>
      </c>
      <c r="AI617" s="192">
        <v>0</v>
      </c>
      <c r="AJ617" s="192">
        <v>0</v>
      </c>
      <c r="AK617" s="192">
        <v>0</v>
      </c>
      <c r="AL617" s="192">
        <v>0</v>
      </c>
      <c r="AM617" s="192">
        <v>0</v>
      </c>
      <c r="AN617" s="192">
        <v>0</v>
      </c>
      <c r="AO617" s="192">
        <v>0</v>
      </c>
      <c r="AP617" s="192">
        <v>0</v>
      </c>
      <c r="AQ617" s="192">
        <v>0</v>
      </c>
      <c r="AR617" s="192">
        <v>0</v>
      </c>
      <c r="AS617" s="192">
        <v>0</v>
      </c>
      <c r="AT617" s="192">
        <v>0</v>
      </c>
      <c r="AU617" s="192">
        <v>0</v>
      </c>
      <c r="AV617" s="192">
        <v>0</v>
      </c>
      <c r="AW617" s="192">
        <v>0</v>
      </c>
      <c r="AX617" s="192">
        <v>32710</v>
      </c>
      <c r="AY617" s="192">
        <v>0</v>
      </c>
      <c r="AZ617" s="192">
        <v>0</v>
      </c>
      <c r="BA617" s="192">
        <v>0</v>
      </c>
      <c r="BB617" s="192">
        <v>0</v>
      </c>
      <c r="BC617" s="192">
        <v>0</v>
      </c>
      <c r="BD617" s="192">
        <v>0</v>
      </c>
      <c r="BE617" s="192">
        <v>0</v>
      </c>
      <c r="BF617" s="192">
        <v>0</v>
      </c>
      <c r="BG617" s="192">
        <v>0</v>
      </c>
      <c r="BH617" s="192">
        <v>0</v>
      </c>
      <c r="BI617" s="192">
        <v>0</v>
      </c>
      <c r="BJ617" s="192">
        <v>0</v>
      </c>
      <c r="BK617" s="192">
        <v>0</v>
      </c>
      <c r="BL617" s="192">
        <v>0</v>
      </c>
      <c r="BM617" s="192">
        <v>0</v>
      </c>
      <c r="BN617" s="192">
        <v>0</v>
      </c>
      <c r="BO617" s="192">
        <v>0</v>
      </c>
      <c r="BP617" s="192">
        <v>0</v>
      </c>
      <c r="BQ617" s="192">
        <v>0</v>
      </c>
      <c r="BR617" s="192">
        <v>0</v>
      </c>
      <c r="BS617" s="192">
        <v>0</v>
      </c>
      <c r="BT617" s="192">
        <v>0</v>
      </c>
      <c r="BU617" s="192">
        <v>0</v>
      </c>
      <c r="BV617" s="192">
        <v>0</v>
      </c>
      <c r="BW617" s="192">
        <v>0</v>
      </c>
      <c r="BX617" s="192">
        <v>0</v>
      </c>
      <c r="BY617" s="192">
        <v>0</v>
      </c>
      <c r="BZ617" s="192">
        <v>0</v>
      </c>
      <c r="CA617" s="192">
        <v>0</v>
      </c>
      <c r="CB617" s="192">
        <v>0</v>
      </c>
      <c r="CC617" s="201">
        <f t="shared" si="76"/>
        <v>32710</v>
      </c>
    </row>
    <row r="618" spans="1:81" s="278" customFormat="1">
      <c r="A618" s="320"/>
      <c r="B618" s="319"/>
      <c r="C618" s="321"/>
      <c r="D618" s="321"/>
      <c r="E618" s="321"/>
      <c r="F618" s="322" t="s">
        <v>1266</v>
      </c>
      <c r="G618" s="323" t="s">
        <v>1779</v>
      </c>
      <c r="H618" s="192">
        <v>0</v>
      </c>
      <c r="I618" s="192">
        <v>0</v>
      </c>
      <c r="J618" s="192">
        <v>0</v>
      </c>
      <c r="K618" s="192">
        <v>0</v>
      </c>
      <c r="L618" s="192">
        <v>0</v>
      </c>
      <c r="M618" s="192">
        <v>0</v>
      </c>
      <c r="N618" s="192">
        <v>0</v>
      </c>
      <c r="O618" s="192">
        <v>0</v>
      </c>
      <c r="P618" s="192">
        <v>0</v>
      </c>
      <c r="Q618" s="192">
        <v>0</v>
      </c>
      <c r="R618" s="192">
        <v>0</v>
      </c>
      <c r="S618" s="192">
        <v>0</v>
      </c>
      <c r="T618" s="192">
        <v>0</v>
      </c>
      <c r="U618" s="192">
        <v>0</v>
      </c>
      <c r="V618" s="192">
        <v>0</v>
      </c>
      <c r="W618" s="192">
        <v>4520</v>
      </c>
      <c r="X618" s="192">
        <v>0</v>
      </c>
      <c r="Y618" s="192">
        <v>0</v>
      </c>
      <c r="Z618" s="192">
        <v>0</v>
      </c>
      <c r="AA618" s="192">
        <v>0</v>
      </c>
      <c r="AB618" s="192">
        <v>0</v>
      </c>
      <c r="AC618" s="192">
        <v>0</v>
      </c>
      <c r="AD618" s="192">
        <v>0</v>
      </c>
      <c r="AE618" s="192">
        <v>0</v>
      </c>
      <c r="AF618" s="192">
        <v>0</v>
      </c>
      <c r="AG618" s="192">
        <v>0</v>
      </c>
      <c r="AH618" s="192">
        <v>0</v>
      </c>
      <c r="AI618" s="192">
        <v>0</v>
      </c>
      <c r="AJ618" s="192">
        <v>0</v>
      </c>
      <c r="AK618" s="192">
        <v>0</v>
      </c>
      <c r="AL618" s="192">
        <v>0</v>
      </c>
      <c r="AM618" s="192">
        <v>0</v>
      </c>
      <c r="AN618" s="192">
        <v>0</v>
      </c>
      <c r="AO618" s="192">
        <v>0</v>
      </c>
      <c r="AP618" s="192">
        <v>0</v>
      </c>
      <c r="AQ618" s="192">
        <v>0</v>
      </c>
      <c r="AR618" s="192">
        <v>0</v>
      </c>
      <c r="AS618" s="192">
        <v>0</v>
      </c>
      <c r="AT618" s="192">
        <v>0</v>
      </c>
      <c r="AU618" s="192">
        <v>0</v>
      </c>
      <c r="AV618" s="192">
        <v>0</v>
      </c>
      <c r="AW618" s="192">
        <v>0</v>
      </c>
      <c r="AX618" s="192">
        <v>0</v>
      </c>
      <c r="AY618" s="192">
        <v>0</v>
      </c>
      <c r="AZ618" s="192">
        <v>0</v>
      </c>
      <c r="BA618" s="192">
        <v>0</v>
      </c>
      <c r="BB618" s="192">
        <v>0</v>
      </c>
      <c r="BC618" s="192">
        <v>0</v>
      </c>
      <c r="BD618" s="192">
        <v>0</v>
      </c>
      <c r="BE618" s="192">
        <v>0</v>
      </c>
      <c r="BF618" s="192">
        <v>0</v>
      </c>
      <c r="BG618" s="192">
        <v>0</v>
      </c>
      <c r="BH618" s="192">
        <v>0</v>
      </c>
      <c r="BI618" s="192">
        <v>0</v>
      </c>
      <c r="BJ618" s="192">
        <v>0</v>
      </c>
      <c r="BK618" s="192">
        <v>0</v>
      </c>
      <c r="BL618" s="192">
        <v>0</v>
      </c>
      <c r="BM618" s="192">
        <v>0</v>
      </c>
      <c r="BN618" s="192">
        <v>0</v>
      </c>
      <c r="BO618" s="192">
        <v>0</v>
      </c>
      <c r="BP618" s="192">
        <v>0</v>
      </c>
      <c r="BQ618" s="192">
        <v>0</v>
      </c>
      <c r="BR618" s="192">
        <v>0</v>
      </c>
      <c r="BS618" s="192">
        <v>0</v>
      </c>
      <c r="BT618" s="192">
        <v>0</v>
      </c>
      <c r="BU618" s="192">
        <v>0</v>
      </c>
      <c r="BV618" s="192">
        <v>0</v>
      </c>
      <c r="BW618" s="192">
        <v>0</v>
      </c>
      <c r="BX618" s="192">
        <v>0</v>
      </c>
      <c r="BY618" s="192">
        <v>0</v>
      </c>
      <c r="BZ618" s="192">
        <v>0</v>
      </c>
      <c r="CA618" s="192">
        <v>0</v>
      </c>
      <c r="CB618" s="192">
        <v>0</v>
      </c>
      <c r="CC618" s="201">
        <f t="shared" si="76"/>
        <v>4520</v>
      </c>
    </row>
    <row r="619" spans="1:81" s="278" customFormat="1">
      <c r="A619" s="320"/>
      <c r="B619" s="319"/>
      <c r="C619" s="321"/>
      <c r="D619" s="321"/>
      <c r="E619" s="321"/>
      <c r="F619" s="322" t="s">
        <v>1267</v>
      </c>
      <c r="G619" s="323" t="s">
        <v>1780</v>
      </c>
      <c r="H619" s="192">
        <v>0</v>
      </c>
      <c r="I619" s="192">
        <v>0</v>
      </c>
      <c r="J619" s="192">
        <v>0</v>
      </c>
      <c r="K619" s="192">
        <v>0</v>
      </c>
      <c r="L619" s="192">
        <v>0</v>
      </c>
      <c r="M619" s="192">
        <v>0</v>
      </c>
      <c r="N619" s="192">
        <v>0</v>
      </c>
      <c r="O619" s="192">
        <v>0</v>
      </c>
      <c r="P619" s="192">
        <v>0</v>
      </c>
      <c r="Q619" s="192">
        <v>0</v>
      </c>
      <c r="R619" s="192">
        <v>0</v>
      </c>
      <c r="S619" s="192">
        <v>0</v>
      </c>
      <c r="T619" s="192">
        <v>0</v>
      </c>
      <c r="U619" s="192">
        <v>0</v>
      </c>
      <c r="V619" s="192">
        <v>0</v>
      </c>
      <c r="W619" s="192">
        <v>0</v>
      </c>
      <c r="X619" s="192">
        <v>0</v>
      </c>
      <c r="Y619" s="192">
        <v>0</v>
      </c>
      <c r="Z619" s="192">
        <v>0</v>
      </c>
      <c r="AA619" s="192">
        <v>0</v>
      </c>
      <c r="AB619" s="192">
        <v>0</v>
      </c>
      <c r="AC619" s="192">
        <v>0</v>
      </c>
      <c r="AD619" s="192">
        <v>0</v>
      </c>
      <c r="AE619" s="192">
        <v>0</v>
      </c>
      <c r="AF619" s="192">
        <v>0</v>
      </c>
      <c r="AG619" s="192">
        <v>0</v>
      </c>
      <c r="AH619" s="192">
        <v>0</v>
      </c>
      <c r="AI619" s="192">
        <v>0</v>
      </c>
      <c r="AJ619" s="192">
        <v>0</v>
      </c>
      <c r="AK619" s="192">
        <v>0</v>
      </c>
      <c r="AL619" s="192">
        <v>0</v>
      </c>
      <c r="AM619" s="192">
        <v>0</v>
      </c>
      <c r="AN619" s="192">
        <v>0</v>
      </c>
      <c r="AO619" s="192">
        <v>0</v>
      </c>
      <c r="AP619" s="192">
        <v>0</v>
      </c>
      <c r="AQ619" s="192">
        <v>0</v>
      </c>
      <c r="AR619" s="192">
        <v>0</v>
      </c>
      <c r="AS619" s="192">
        <v>0</v>
      </c>
      <c r="AT619" s="192">
        <v>0</v>
      </c>
      <c r="AU619" s="192">
        <v>0</v>
      </c>
      <c r="AV619" s="192">
        <v>0</v>
      </c>
      <c r="AW619" s="192">
        <v>0</v>
      </c>
      <c r="AX619" s="192">
        <v>0</v>
      </c>
      <c r="AY619" s="192">
        <v>0</v>
      </c>
      <c r="AZ619" s="192">
        <v>0</v>
      </c>
      <c r="BA619" s="192">
        <v>0</v>
      </c>
      <c r="BB619" s="192">
        <v>0</v>
      </c>
      <c r="BC619" s="192">
        <v>0</v>
      </c>
      <c r="BD619" s="192">
        <v>0</v>
      </c>
      <c r="BE619" s="192">
        <v>0</v>
      </c>
      <c r="BF619" s="192">
        <v>0</v>
      </c>
      <c r="BG619" s="192">
        <v>0</v>
      </c>
      <c r="BH619" s="192">
        <v>0</v>
      </c>
      <c r="BI619" s="192">
        <v>0</v>
      </c>
      <c r="BJ619" s="192">
        <v>0</v>
      </c>
      <c r="BK619" s="192">
        <v>0</v>
      </c>
      <c r="BL619" s="192">
        <v>0</v>
      </c>
      <c r="BM619" s="192">
        <v>0</v>
      </c>
      <c r="BN619" s="192">
        <v>0</v>
      </c>
      <c r="BO619" s="192">
        <v>0</v>
      </c>
      <c r="BP619" s="192">
        <v>0</v>
      </c>
      <c r="BQ619" s="192">
        <v>0</v>
      </c>
      <c r="BR619" s="192">
        <v>0</v>
      </c>
      <c r="BS619" s="192">
        <v>0</v>
      </c>
      <c r="BT619" s="192">
        <v>0</v>
      </c>
      <c r="BU619" s="192">
        <v>0</v>
      </c>
      <c r="BV619" s="192">
        <v>0</v>
      </c>
      <c r="BW619" s="192">
        <v>0</v>
      </c>
      <c r="BX619" s="192">
        <v>0</v>
      </c>
      <c r="BY619" s="192">
        <v>0</v>
      </c>
      <c r="BZ619" s="192">
        <v>0</v>
      </c>
      <c r="CA619" s="192">
        <v>0</v>
      </c>
      <c r="CB619" s="192">
        <v>0</v>
      </c>
      <c r="CC619" s="201">
        <f t="shared" si="76"/>
        <v>0</v>
      </c>
    </row>
    <row r="620" spans="1:81" s="278" customFormat="1">
      <c r="A620" s="320"/>
      <c r="B620" s="319"/>
      <c r="C620" s="321"/>
      <c r="D620" s="321"/>
      <c r="E620" s="321"/>
      <c r="F620" s="322" t="s">
        <v>1268</v>
      </c>
      <c r="G620" s="323" t="s">
        <v>1781</v>
      </c>
      <c r="H620" s="192">
        <v>0</v>
      </c>
      <c r="I620" s="192">
        <v>0</v>
      </c>
      <c r="J620" s="192">
        <v>0</v>
      </c>
      <c r="K620" s="192">
        <v>0</v>
      </c>
      <c r="L620" s="192">
        <v>0</v>
      </c>
      <c r="M620" s="192">
        <v>0</v>
      </c>
      <c r="N620" s="192">
        <v>0</v>
      </c>
      <c r="O620" s="192">
        <v>0</v>
      </c>
      <c r="P620" s="192">
        <v>0</v>
      </c>
      <c r="Q620" s="192">
        <v>0</v>
      </c>
      <c r="R620" s="192">
        <v>0</v>
      </c>
      <c r="S620" s="192">
        <v>0</v>
      </c>
      <c r="T620" s="192">
        <v>0</v>
      </c>
      <c r="U620" s="192">
        <v>0</v>
      </c>
      <c r="V620" s="192">
        <v>0</v>
      </c>
      <c r="W620" s="192">
        <v>0</v>
      </c>
      <c r="X620" s="192">
        <v>0</v>
      </c>
      <c r="Y620" s="192">
        <v>0</v>
      </c>
      <c r="Z620" s="192">
        <v>0</v>
      </c>
      <c r="AA620" s="192">
        <v>0</v>
      </c>
      <c r="AB620" s="192">
        <v>0</v>
      </c>
      <c r="AC620" s="192">
        <v>0</v>
      </c>
      <c r="AD620" s="192">
        <v>0</v>
      </c>
      <c r="AE620" s="192">
        <v>0</v>
      </c>
      <c r="AF620" s="192">
        <v>0</v>
      </c>
      <c r="AG620" s="192">
        <v>0</v>
      </c>
      <c r="AH620" s="192">
        <v>0</v>
      </c>
      <c r="AI620" s="192">
        <v>0</v>
      </c>
      <c r="AJ620" s="192">
        <v>0</v>
      </c>
      <c r="AK620" s="192">
        <v>0</v>
      </c>
      <c r="AL620" s="192">
        <v>0</v>
      </c>
      <c r="AM620" s="192">
        <v>0</v>
      </c>
      <c r="AN620" s="192">
        <v>0</v>
      </c>
      <c r="AO620" s="192">
        <v>0</v>
      </c>
      <c r="AP620" s="192">
        <v>0</v>
      </c>
      <c r="AQ620" s="192">
        <v>0</v>
      </c>
      <c r="AR620" s="192">
        <v>0</v>
      </c>
      <c r="AS620" s="192">
        <v>0</v>
      </c>
      <c r="AT620" s="192">
        <v>0</v>
      </c>
      <c r="AU620" s="192">
        <v>0</v>
      </c>
      <c r="AV620" s="192">
        <v>0</v>
      </c>
      <c r="AW620" s="192">
        <v>0</v>
      </c>
      <c r="AX620" s="192">
        <v>0</v>
      </c>
      <c r="AY620" s="192">
        <v>0</v>
      </c>
      <c r="AZ620" s="192">
        <v>0</v>
      </c>
      <c r="BA620" s="192">
        <v>0</v>
      </c>
      <c r="BB620" s="192">
        <v>0</v>
      </c>
      <c r="BC620" s="192">
        <v>0</v>
      </c>
      <c r="BD620" s="192">
        <v>0</v>
      </c>
      <c r="BE620" s="192">
        <v>0</v>
      </c>
      <c r="BF620" s="192">
        <v>0</v>
      </c>
      <c r="BG620" s="192">
        <v>0</v>
      </c>
      <c r="BH620" s="192">
        <v>0</v>
      </c>
      <c r="BI620" s="192">
        <v>0</v>
      </c>
      <c r="BJ620" s="192">
        <v>0</v>
      </c>
      <c r="BK620" s="192">
        <v>0</v>
      </c>
      <c r="BL620" s="192">
        <v>0</v>
      </c>
      <c r="BM620" s="192">
        <v>0</v>
      </c>
      <c r="BN620" s="192">
        <v>0</v>
      </c>
      <c r="BO620" s="192">
        <v>0</v>
      </c>
      <c r="BP620" s="192">
        <v>0</v>
      </c>
      <c r="BQ620" s="192">
        <v>0</v>
      </c>
      <c r="BR620" s="192">
        <v>0</v>
      </c>
      <c r="BS620" s="192">
        <v>0</v>
      </c>
      <c r="BT620" s="192">
        <v>0</v>
      </c>
      <c r="BU620" s="192">
        <v>0</v>
      </c>
      <c r="BV620" s="192">
        <v>0</v>
      </c>
      <c r="BW620" s="192">
        <v>0</v>
      </c>
      <c r="BX620" s="192">
        <v>0</v>
      </c>
      <c r="BY620" s="192">
        <v>0</v>
      </c>
      <c r="BZ620" s="192">
        <v>0</v>
      </c>
      <c r="CA620" s="192">
        <v>0</v>
      </c>
      <c r="CB620" s="192">
        <v>0</v>
      </c>
      <c r="CC620" s="201">
        <f t="shared" si="76"/>
        <v>0</v>
      </c>
    </row>
    <row r="621" spans="1:81" s="278" customFormat="1">
      <c r="A621" s="320"/>
      <c r="B621" s="319"/>
      <c r="C621" s="321"/>
      <c r="D621" s="321"/>
      <c r="E621" s="321"/>
      <c r="F621" s="322" t="s">
        <v>1269</v>
      </c>
      <c r="G621" s="323" t="s">
        <v>1782</v>
      </c>
      <c r="H621" s="192">
        <v>0</v>
      </c>
      <c r="I621" s="192">
        <v>0</v>
      </c>
      <c r="J621" s="192">
        <v>0</v>
      </c>
      <c r="K621" s="192">
        <v>0</v>
      </c>
      <c r="L621" s="192">
        <v>0</v>
      </c>
      <c r="M621" s="192">
        <v>0</v>
      </c>
      <c r="N621" s="192">
        <v>0</v>
      </c>
      <c r="O621" s="192">
        <v>0</v>
      </c>
      <c r="P621" s="192">
        <v>0</v>
      </c>
      <c r="Q621" s="192">
        <v>0</v>
      </c>
      <c r="R621" s="192">
        <v>0</v>
      </c>
      <c r="S621" s="192">
        <v>0</v>
      </c>
      <c r="T621" s="192">
        <v>0</v>
      </c>
      <c r="U621" s="192">
        <v>0</v>
      </c>
      <c r="V621" s="192">
        <v>0</v>
      </c>
      <c r="W621" s="192">
        <v>0</v>
      </c>
      <c r="X621" s="192">
        <v>0</v>
      </c>
      <c r="Y621" s="192">
        <v>0</v>
      </c>
      <c r="Z621" s="192">
        <v>0</v>
      </c>
      <c r="AA621" s="192">
        <v>0</v>
      </c>
      <c r="AB621" s="192">
        <v>0</v>
      </c>
      <c r="AC621" s="192">
        <v>0</v>
      </c>
      <c r="AD621" s="192">
        <v>0</v>
      </c>
      <c r="AE621" s="192">
        <v>0</v>
      </c>
      <c r="AF621" s="192">
        <v>0</v>
      </c>
      <c r="AG621" s="192">
        <v>0</v>
      </c>
      <c r="AH621" s="192">
        <v>0</v>
      </c>
      <c r="AI621" s="192">
        <v>0</v>
      </c>
      <c r="AJ621" s="192">
        <v>0</v>
      </c>
      <c r="AK621" s="192">
        <v>0</v>
      </c>
      <c r="AL621" s="192">
        <v>0</v>
      </c>
      <c r="AM621" s="192">
        <v>0</v>
      </c>
      <c r="AN621" s="192">
        <v>0</v>
      </c>
      <c r="AO621" s="192">
        <v>0</v>
      </c>
      <c r="AP621" s="192">
        <v>0</v>
      </c>
      <c r="AQ621" s="192">
        <v>0</v>
      </c>
      <c r="AR621" s="192">
        <v>0</v>
      </c>
      <c r="AS621" s="192">
        <v>0</v>
      </c>
      <c r="AT621" s="192">
        <v>0</v>
      </c>
      <c r="AU621" s="192">
        <v>0</v>
      </c>
      <c r="AV621" s="192">
        <v>0</v>
      </c>
      <c r="AW621" s="192">
        <v>0</v>
      </c>
      <c r="AX621" s="192">
        <v>0</v>
      </c>
      <c r="AY621" s="192">
        <v>0</v>
      </c>
      <c r="AZ621" s="192">
        <v>0</v>
      </c>
      <c r="BA621" s="192">
        <v>0</v>
      </c>
      <c r="BB621" s="192">
        <v>0</v>
      </c>
      <c r="BC621" s="192">
        <v>0</v>
      </c>
      <c r="BD621" s="192">
        <v>0</v>
      </c>
      <c r="BE621" s="192">
        <v>0</v>
      </c>
      <c r="BF621" s="192">
        <v>0</v>
      </c>
      <c r="BG621" s="192">
        <v>0</v>
      </c>
      <c r="BH621" s="192">
        <v>0</v>
      </c>
      <c r="BI621" s="192">
        <v>0</v>
      </c>
      <c r="BJ621" s="192">
        <v>0</v>
      </c>
      <c r="BK621" s="192">
        <v>0</v>
      </c>
      <c r="BL621" s="192">
        <v>0</v>
      </c>
      <c r="BM621" s="192">
        <v>0</v>
      </c>
      <c r="BN621" s="192">
        <v>0</v>
      </c>
      <c r="BO621" s="192">
        <v>0</v>
      </c>
      <c r="BP621" s="192">
        <v>0</v>
      </c>
      <c r="BQ621" s="192">
        <v>0</v>
      </c>
      <c r="BR621" s="192">
        <v>0</v>
      </c>
      <c r="BS621" s="192">
        <v>0</v>
      </c>
      <c r="BT621" s="192">
        <v>0</v>
      </c>
      <c r="BU621" s="192">
        <v>0</v>
      </c>
      <c r="BV621" s="192">
        <v>0</v>
      </c>
      <c r="BW621" s="192">
        <v>0</v>
      </c>
      <c r="BX621" s="192">
        <v>0</v>
      </c>
      <c r="BY621" s="192">
        <v>0</v>
      </c>
      <c r="BZ621" s="192">
        <v>0</v>
      </c>
      <c r="CA621" s="192">
        <v>0</v>
      </c>
      <c r="CB621" s="192">
        <v>0</v>
      </c>
      <c r="CC621" s="201">
        <f t="shared" si="76"/>
        <v>0</v>
      </c>
    </row>
    <row r="622" spans="1:81" s="278" customFormat="1">
      <c r="A622" s="320"/>
      <c r="B622" s="319"/>
      <c r="C622" s="321"/>
      <c r="D622" s="321"/>
      <c r="E622" s="321"/>
      <c r="F622" s="322" t="s">
        <v>1270</v>
      </c>
      <c r="G622" s="323" t="s">
        <v>1271</v>
      </c>
      <c r="H622" s="192">
        <v>15650849.050000001</v>
      </c>
      <c r="I622" s="192">
        <v>18772783.52</v>
      </c>
      <c r="J622" s="192">
        <v>22790171.449999999</v>
      </c>
      <c r="K622" s="192">
        <v>6854016.5</v>
      </c>
      <c r="L622" s="192">
        <v>7450057.04</v>
      </c>
      <c r="M622" s="192">
        <v>3583957.72</v>
      </c>
      <c r="N622" s="192">
        <v>10957148.699999999</v>
      </c>
      <c r="O622" s="192">
        <v>3869701.35</v>
      </c>
      <c r="P622" s="192">
        <v>1961235.27</v>
      </c>
      <c r="Q622" s="192">
        <v>21785686.210000001</v>
      </c>
      <c r="R622" s="192">
        <v>3502251.98</v>
      </c>
      <c r="S622" s="192">
        <v>4601602.12</v>
      </c>
      <c r="T622" s="192">
        <v>18286877.649999999</v>
      </c>
      <c r="U622" s="192">
        <v>15592628.08</v>
      </c>
      <c r="V622" s="192">
        <v>634500.15</v>
      </c>
      <c r="W622" s="192">
        <v>5381228.3499999996</v>
      </c>
      <c r="X622" s="192">
        <v>2728959.06</v>
      </c>
      <c r="Y622" s="192">
        <v>2447064.67</v>
      </c>
      <c r="Z622" s="192">
        <v>23783801.789999999</v>
      </c>
      <c r="AA622" s="192">
        <v>29998046.68</v>
      </c>
      <c r="AB622" s="192">
        <v>2777625.64</v>
      </c>
      <c r="AC622" s="192">
        <v>14557331.220000001</v>
      </c>
      <c r="AD622" s="192">
        <v>2056613.17</v>
      </c>
      <c r="AE622" s="192">
        <v>3332324.52</v>
      </c>
      <c r="AF622" s="192">
        <v>19787138.699999999</v>
      </c>
      <c r="AG622" s="192">
        <v>4020610.83</v>
      </c>
      <c r="AH622" s="192">
        <v>6193168.1699999999</v>
      </c>
      <c r="AI622" s="192">
        <v>127821355.59</v>
      </c>
      <c r="AJ622" s="192">
        <v>3633594.02</v>
      </c>
      <c r="AK622" s="192">
        <v>2249910.12</v>
      </c>
      <c r="AL622" s="192">
        <v>1753667.22</v>
      </c>
      <c r="AM622" s="192">
        <v>1043342.45</v>
      </c>
      <c r="AN622" s="192">
        <v>3010341.95</v>
      </c>
      <c r="AO622" s="192">
        <v>2985604.85</v>
      </c>
      <c r="AP622" s="192">
        <v>2036549.34</v>
      </c>
      <c r="AQ622" s="192">
        <v>7896774.04</v>
      </c>
      <c r="AR622" s="192">
        <v>3134363.14</v>
      </c>
      <c r="AS622" s="192">
        <v>3715647.23</v>
      </c>
      <c r="AT622" s="192">
        <v>3181934.68</v>
      </c>
      <c r="AU622" s="192">
        <v>14473807.83</v>
      </c>
      <c r="AV622" s="192">
        <v>2550265.08</v>
      </c>
      <c r="AW622" s="192">
        <v>1243829.8799999999</v>
      </c>
      <c r="AX622" s="192">
        <v>514127.22</v>
      </c>
      <c r="AY622" s="192">
        <v>703753.09</v>
      </c>
      <c r="AZ622" s="192">
        <v>204200.91</v>
      </c>
      <c r="BA622" s="192">
        <v>508593.26</v>
      </c>
      <c r="BB622" s="192">
        <v>5258449</v>
      </c>
      <c r="BC622" s="192">
        <v>4541131.26</v>
      </c>
      <c r="BD622" s="192">
        <v>3490325.65</v>
      </c>
      <c r="BE622" s="192">
        <v>13715313.189999999</v>
      </c>
      <c r="BF622" s="192">
        <v>9448210.3300000001</v>
      </c>
      <c r="BG622" s="192">
        <v>6712677.4199999999</v>
      </c>
      <c r="BH622" s="192">
        <v>8296588.6601999998</v>
      </c>
      <c r="BI622" s="192">
        <v>13644904.439999999</v>
      </c>
      <c r="BJ622" s="192">
        <v>4814389.96</v>
      </c>
      <c r="BK622" s="192">
        <v>4340484.5599999996</v>
      </c>
      <c r="BL622" s="192">
        <v>898010.58</v>
      </c>
      <c r="BM622" s="192">
        <v>3835532.3</v>
      </c>
      <c r="BN622" s="192">
        <v>25571244.289999999</v>
      </c>
      <c r="BO622" s="192">
        <v>3166502.77</v>
      </c>
      <c r="BP622" s="192">
        <v>2811614.29</v>
      </c>
      <c r="BQ622" s="192">
        <v>2673322.73</v>
      </c>
      <c r="BR622" s="192">
        <v>4142381.87</v>
      </c>
      <c r="BS622" s="192">
        <v>3137205.75</v>
      </c>
      <c r="BT622" s="192">
        <v>3510904.57</v>
      </c>
      <c r="BU622" s="192">
        <v>3770238.7</v>
      </c>
      <c r="BV622" s="192">
        <v>633162.77</v>
      </c>
      <c r="BW622" s="192">
        <v>2087965.26</v>
      </c>
      <c r="BX622" s="192">
        <v>4183840.52</v>
      </c>
      <c r="BY622" s="192">
        <v>17149571.32</v>
      </c>
      <c r="BZ622" s="192">
        <v>3915435.84</v>
      </c>
      <c r="CA622" s="192">
        <v>2484816.69</v>
      </c>
      <c r="CB622" s="192">
        <v>674455.76</v>
      </c>
      <c r="CC622" s="201">
        <f t="shared" si="76"/>
        <v>614927721.97020006</v>
      </c>
    </row>
    <row r="623" spans="1:81" s="278" customFormat="1">
      <c r="A623" s="320"/>
      <c r="B623" s="319"/>
      <c r="C623" s="321"/>
      <c r="D623" s="321"/>
      <c r="E623" s="321"/>
      <c r="F623" s="322" t="s">
        <v>1272</v>
      </c>
      <c r="G623" s="323" t="s">
        <v>1273</v>
      </c>
      <c r="H623" s="192">
        <v>745058.21</v>
      </c>
      <c r="I623" s="192">
        <v>5763513.1100000003</v>
      </c>
      <c r="J623" s="192">
        <v>6763160.1600000001</v>
      </c>
      <c r="K623" s="192">
        <v>2134286.9300000002</v>
      </c>
      <c r="L623" s="192">
        <v>670853.66</v>
      </c>
      <c r="M623" s="192">
        <v>1784559.91</v>
      </c>
      <c r="N623" s="192">
        <v>649466</v>
      </c>
      <c r="O623" s="192">
        <v>491557.3</v>
      </c>
      <c r="P623" s="192">
        <v>379957.1</v>
      </c>
      <c r="Q623" s="192">
        <v>28324054.98</v>
      </c>
      <c r="R623" s="192">
        <v>1431973.51</v>
      </c>
      <c r="S623" s="192">
        <v>1235186.83</v>
      </c>
      <c r="T623" s="192">
        <v>12994460.960000001</v>
      </c>
      <c r="U623" s="192">
        <v>7316143.1399999997</v>
      </c>
      <c r="V623" s="192">
        <v>16130.5</v>
      </c>
      <c r="W623" s="192">
        <v>259996</v>
      </c>
      <c r="X623" s="192">
        <v>84150</v>
      </c>
      <c r="Y623" s="192">
        <v>358703.01</v>
      </c>
      <c r="Z623" s="192">
        <v>11390660.220000001</v>
      </c>
      <c r="AA623" s="192">
        <v>19612886.960000001</v>
      </c>
      <c r="AB623" s="192">
        <v>771347.51</v>
      </c>
      <c r="AC623" s="192">
        <v>8645277.4900000002</v>
      </c>
      <c r="AD623" s="192">
        <v>818089.53</v>
      </c>
      <c r="AE623" s="192">
        <v>1918611.58</v>
      </c>
      <c r="AF623" s="192">
        <v>7743583.54</v>
      </c>
      <c r="AG623" s="192">
        <v>524622.63</v>
      </c>
      <c r="AH623" s="192">
        <v>1418095</v>
      </c>
      <c r="AI623" s="192">
        <v>73355009.040000007</v>
      </c>
      <c r="AJ623" s="192">
        <v>780372.2</v>
      </c>
      <c r="AK623" s="192">
        <v>270273.59999999998</v>
      </c>
      <c r="AL623" s="192">
        <v>245428.47</v>
      </c>
      <c r="AM623" s="192">
        <v>451139.36</v>
      </c>
      <c r="AN623" s="192">
        <v>1125787.55</v>
      </c>
      <c r="AO623" s="192">
        <v>824350.64</v>
      </c>
      <c r="AP623" s="192">
        <v>740686.02</v>
      </c>
      <c r="AQ623" s="192">
        <v>3927542.79</v>
      </c>
      <c r="AR623" s="192">
        <v>1057732.0900000001</v>
      </c>
      <c r="AS623" s="192">
        <v>43557</v>
      </c>
      <c r="AT623" s="192">
        <v>260118.32</v>
      </c>
      <c r="AU623" s="192">
        <v>8358288.5599999996</v>
      </c>
      <c r="AV623" s="192">
        <v>53270.559999999998</v>
      </c>
      <c r="AW623" s="192">
        <v>769230.95</v>
      </c>
      <c r="AX623" s="192">
        <v>177487.2</v>
      </c>
      <c r="AY623" s="192">
        <v>63461.79</v>
      </c>
      <c r="AZ623" s="192">
        <v>48975.93</v>
      </c>
      <c r="BA623" s="192">
        <v>222681.76</v>
      </c>
      <c r="BB623" s="192">
        <v>0</v>
      </c>
      <c r="BC623" s="192">
        <v>934588.15</v>
      </c>
      <c r="BD623" s="192">
        <v>780748.87</v>
      </c>
      <c r="BE623" s="192">
        <v>1683483.82</v>
      </c>
      <c r="BF623" s="192">
        <v>2676512.5699999998</v>
      </c>
      <c r="BG623" s="192">
        <v>1094360.68</v>
      </c>
      <c r="BH623" s="192">
        <v>2004891.3396999999</v>
      </c>
      <c r="BI623" s="192">
        <v>7203224.3099999996</v>
      </c>
      <c r="BJ623" s="192">
        <v>1211539.1299999999</v>
      </c>
      <c r="BK623" s="192">
        <v>374883.53</v>
      </c>
      <c r="BL623" s="192">
        <v>304361.45</v>
      </c>
      <c r="BM623" s="192">
        <v>7881.2</v>
      </c>
      <c r="BN623" s="192">
        <v>5162723.18</v>
      </c>
      <c r="BO623" s="192">
        <v>550367.5</v>
      </c>
      <c r="BP623" s="192">
        <v>1003691.68</v>
      </c>
      <c r="BQ623" s="192">
        <v>1086856</v>
      </c>
      <c r="BR623" s="192">
        <v>1335806.33</v>
      </c>
      <c r="BS623" s="192">
        <v>651754.96</v>
      </c>
      <c r="BT623" s="192">
        <v>986590.66</v>
      </c>
      <c r="BU623" s="192">
        <v>1398167.2</v>
      </c>
      <c r="BV623" s="192">
        <v>431529.87</v>
      </c>
      <c r="BW623" s="192">
        <v>698847.7</v>
      </c>
      <c r="BX623" s="192">
        <v>2336884.7999999998</v>
      </c>
      <c r="BY623" s="192">
        <v>6890460.0700000003</v>
      </c>
      <c r="BZ623" s="192">
        <v>1500988.67</v>
      </c>
      <c r="CA623" s="192">
        <v>973640.58</v>
      </c>
      <c r="CB623" s="192">
        <v>32130</v>
      </c>
      <c r="CC623" s="201">
        <f t="shared" si="76"/>
        <v>260338693.84969997</v>
      </c>
    </row>
    <row r="624" spans="1:81" s="278" customFormat="1">
      <c r="A624" s="320"/>
      <c r="B624" s="319"/>
      <c r="C624" s="321"/>
      <c r="D624" s="321"/>
      <c r="E624" s="321"/>
      <c r="F624" s="322" t="s">
        <v>1274</v>
      </c>
      <c r="G624" s="323" t="s">
        <v>1275</v>
      </c>
      <c r="H624" s="192">
        <v>488310</v>
      </c>
      <c r="I624" s="192">
        <v>5869221.4199999999</v>
      </c>
      <c r="J624" s="192">
        <v>8084189.7699999996</v>
      </c>
      <c r="K624" s="192">
        <v>2435923.06</v>
      </c>
      <c r="L624" s="192">
        <v>2004317.6</v>
      </c>
      <c r="M624" s="192">
        <v>2183306.0299999998</v>
      </c>
      <c r="N624" s="192">
        <v>50086.7</v>
      </c>
      <c r="O624" s="192">
        <v>368252</v>
      </c>
      <c r="P624" s="192">
        <v>758468</v>
      </c>
      <c r="Q624" s="192">
        <v>17066641.940000001</v>
      </c>
      <c r="R624" s="192">
        <v>986473.25</v>
      </c>
      <c r="S624" s="192">
        <v>808730</v>
      </c>
      <c r="T624" s="192">
        <v>4402334.5</v>
      </c>
      <c r="U624" s="192">
        <v>3563536</v>
      </c>
      <c r="V624" s="192">
        <v>190835</v>
      </c>
      <c r="W624" s="192">
        <v>2757929.89</v>
      </c>
      <c r="X624" s="192">
        <v>895121.5</v>
      </c>
      <c r="Y624" s="192">
        <v>530417.4</v>
      </c>
      <c r="Z624" s="192">
        <v>7434908.0999999996</v>
      </c>
      <c r="AA624" s="192">
        <v>6744400.5999999996</v>
      </c>
      <c r="AB624" s="192">
        <v>1147456</v>
      </c>
      <c r="AC624" s="192">
        <v>6700384.7599999998</v>
      </c>
      <c r="AD624" s="192">
        <v>1271771.3600000001</v>
      </c>
      <c r="AE624" s="192">
        <v>1595921.24</v>
      </c>
      <c r="AF624" s="192">
        <v>7769719.6900000004</v>
      </c>
      <c r="AG624" s="192">
        <v>1544162.8</v>
      </c>
      <c r="AH624" s="192">
        <v>4735838.82</v>
      </c>
      <c r="AI624" s="192">
        <v>49863045.729999997</v>
      </c>
      <c r="AJ624" s="192">
        <v>1097674.68</v>
      </c>
      <c r="AK624" s="192">
        <v>372170</v>
      </c>
      <c r="AL624" s="192">
        <v>570758</v>
      </c>
      <c r="AM624" s="192">
        <v>350903</v>
      </c>
      <c r="AN624" s="192">
        <v>3114062.5</v>
      </c>
      <c r="AO624" s="192">
        <v>1969122.3</v>
      </c>
      <c r="AP624" s="192">
        <v>620540.99</v>
      </c>
      <c r="AQ624" s="192">
        <v>3125897.64</v>
      </c>
      <c r="AR624" s="192">
        <v>551619</v>
      </c>
      <c r="AS624" s="192">
        <v>1562755.4</v>
      </c>
      <c r="AT624" s="192">
        <v>388940</v>
      </c>
      <c r="AU624" s="192">
        <v>21524991.789999999</v>
      </c>
      <c r="AV624" s="192">
        <v>1291130.1000000001</v>
      </c>
      <c r="AW624" s="192">
        <v>618168</v>
      </c>
      <c r="AX624" s="192">
        <v>64023</v>
      </c>
      <c r="AY624" s="192">
        <v>80270</v>
      </c>
      <c r="AZ624" s="192">
        <v>75977</v>
      </c>
      <c r="BA624" s="192">
        <v>29035</v>
      </c>
      <c r="BB624" s="192">
        <v>1906170</v>
      </c>
      <c r="BC624" s="192">
        <v>1440722</v>
      </c>
      <c r="BD624" s="192">
        <v>1136095</v>
      </c>
      <c r="BE624" s="192">
        <v>1051206.06</v>
      </c>
      <c r="BF624" s="192">
        <v>2455885.2000000002</v>
      </c>
      <c r="BG624" s="192">
        <v>957929.44</v>
      </c>
      <c r="BH624" s="192">
        <v>1490061</v>
      </c>
      <c r="BI624" s="192">
        <v>2551880.5</v>
      </c>
      <c r="BJ624" s="192">
        <v>1423202.4</v>
      </c>
      <c r="BK624" s="192">
        <v>736385.9</v>
      </c>
      <c r="BL624" s="192">
        <v>133217</v>
      </c>
      <c r="BM624" s="192">
        <v>2120509</v>
      </c>
      <c r="BN624" s="192">
        <v>9262799</v>
      </c>
      <c r="BO624" s="192">
        <v>1379699.38</v>
      </c>
      <c r="BP624" s="192">
        <v>1313034.6000000001</v>
      </c>
      <c r="BQ624" s="192">
        <v>665208</v>
      </c>
      <c r="BR624" s="192">
        <v>1517241.37</v>
      </c>
      <c r="BS624" s="192">
        <v>540766.80000000005</v>
      </c>
      <c r="BT624" s="192">
        <v>935982</v>
      </c>
      <c r="BU624" s="192">
        <v>838413.32</v>
      </c>
      <c r="BV624" s="192">
        <v>20000</v>
      </c>
      <c r="BW624" s="192">
        <v>2016452.91</v>
      </c>
      <c r="BX624" s="192">
        <v>734516.64</v>
      </c>
      <c r="BY624" s="192">
        <v>5774007.7999999998</v>
      </c>
      <c r="BZ624" s="192">
        <v>547998.9</v>
      </c>
      <c r="CA624" s="192">
        <v>452864.6</v>
      </c>
      <c r="CB624" s="192">
        <v>573064.92000000004</v>
      </c>
      <c r="CC624" s="201">
        <f t="shared" si="76"/>
        <v>223635055.29999998</v>
      </c>
    </row>
    <row r="625" spans="1:81" s="278" customFormat="1">
      <c r="A625" s="320"/>
      <c r="B625" s="319"/>
      <c r="C625" s="321"/>
      <c r="D625" s="321"/>
      <c r="E625" s="321"/>
      <c r="F625" s="322" t="s">
        <v>1276</v>
      </c>
      <c r="G625" s="323" t="s">
        <v>1277</v>
      </c>
      <c r="H625" s="192">
        <v>372181.67</v>
      </c>
      <c r="I625" s="192">
        <v>1748305.21</v>
      </c>
      <c r="J625" s="192">
        <v>1199735.6499999999</v>
      </c>
      <c r="K625" s="192">
        <v>1116723.6599999999</v>
      </c>
      <c r="L625" s="192">
        <v>428387.53</v>
      </c>
      <c r="M625" s="192">
        <v>1051967.8999999999</v>
      </c>
      <c r="N625" s="192">
        <v>4189278.4</v>
      </c>
      <c r="O625" s="192">
        <v>187845.9</v>
      </c>
      <c r="P625" s="192">
        <v>653396.98</v>
      </c>
      <c r="Q625" s="192">
        <v>6660126.9000000004</v>
      </c>
      <c r="R625" s="192">
        <v>717448.4</v>
      </c>
      <c r="S625" s="192">
        <v>1356738.05</v>
      </c>
      <c r="T625" s="192">
        <v>1646895.61</v>
      </c>
      <c r="U625" s="192">
        <v>1686511.63</v>
      </c>
      <c r="V625" s="192">
        <v>46405.93</v>
      </c>
      <c r="W625" s="192">
        <v>528681.93000000005</v>
      </c>
      <c r="X625" s="192">
        <v>452080.37</v>
      </c>
      <c r="Y625" s="192">
        <v>1615996.57</v>
      </c>
      <c r="Z625" s="192">
        <v>1658111.02</v>
      </c>
      <c r="AA625" s="192">
        <v>9253457.3100000005</v>
      </c>
      <c r="AB625" s="192">
        <v>993956.96</v>
      </c>
      <c r="AC625" s="192">
        <v>5313175.8099999996</v>
      </c>
      <c r="AD625" s="192">
        <v>386662.71</v>
      </c>
      <c r="AE625" s="192">
        <v>1805079.81</v>
      </c>
      <c r="AF625" s="192">
        <v>2823347.71</v>
      </c>
      <c r="AG625" s="192">
        <v>240936.98</v>
      </c>
      <c r="AH625" s="192">
        <v>1313259.26</v>
      </c>
      <c r="AI625" s="192">
        <v>6467689.9199999999</v>
      </c>
      <c r="AJ625" s="192">
        <v>856544.6</v>
      </c>
      <c r="AK625" s="192">
        <v>247672.67</v>
      </c>
      <c r="AL625" s="192">
        <v>241107</v>
      </c>
      <c r="AM625" s="192">
        <v>235140</v>
      </c>
      <c r="AN625" s="192">
        <v>493772.3</v>
      </c>
      <c r="AO625" s="192">
        <v>792032.17</v>
      </c>
      <c r="AP625" s="192">
        <v>388311.71</v>
      </c>
      <c r="AQ625" s="192">
        <v>1289141.1299999999</v>
      </c>
      <c r="AR625" s="192">
        <v>654885.37</v>
      </c>
      <c r="AS625" s="192">
        <v>376146</v>
      </c>
      <c r="AT625" s="192">
        <v>398855.6</v>
      </c>
      <c r="AU625" s="192">
        <v>3577884.28</v>
      </c>
      <c r="AV625" s="192">
        <v>349483.8</v>
      </c>
      <c r="AW625" s="192">
        <v>1155044.3</v>
      </c>
      <c r="AX625" s="192">
        <v>221790</v>
      </c>
      <c r="AY625" s="192">
        <v>114692</v>
      </c>
      <c r="AZ625" s="192">
        <v>83070</v>
      </c>
      <c r="BA625" s="192">
        <v>33666</v>
      </c>
      <c r="BB625" s="192">
        <v>118557.33</v>
      </c>
      <c r="BC625" s="192">
        <v>420710.75</v>
      </c>
      <c r="BD625" s="192">
        <v>311892.40000000002</v>
      </c>
      <c r="BE625" s="192">
        <v>1406911.55</v>
      </c>
      <c r="BF625" s="192">
        <v>1550503.43</v>
      </c>
      <c r="BG625" s="192">
        <v>198437.86</v>
      </c>
      <c r="BH625" s="192">
        <v>1025886.3201</v>
      </c>
      <c r="BI625" s="192">
        <v>1448445.84</v>
      </c>
      <c r="BJ625" s="192">
        <v>1218649.8999999999</v>
      </c>
      <c r="BK625" s="192">
        <v>392610.07</v>
      </c>
      <c r="BL625" s="192">
        <v>69320.33</v>
      </c>
      <c r="BM625" s="192">
        <v>303606.09999999998</v>
      </c>
      <c r="BN625" s="192">
        <v>4177353.18</v>
      </c>
      <c r="BO625" s="192">
        <v>385596.19</v>
      </c>
      <c r="BP625" s="192">
        <v>164484.85</v>
      </c>
      <c r="BQ625" s="192">
        <v>178085.95</v>
      </c>
      <c r="BR625" s="192">
        <v>481269.32</v>
      </c>
      <c r="BS625" s="192">
        <v>257651.5</v>
      </c>
      <c r="BT625" s="192">
        <v>956185.3</v>
      </c>
      <c r="BU625" s="192">
        <v>540380.80000000005</v>
      </c>
      <c r="BV625" s="192">
        <v>551306</v>
      </c>
      <c r="BW625" s="192">
        <v>464479.9</v>
      </c>
      <c r="BX625" s="192">
        <v>678913.3</v>
      </c>
      <c r="BY625" s="192">
        <v>2230984.36</v>
      </c>
      <c r="BZ625" s="192">
        <v>208489.60000000001</v>
      </c>
      <c r="CA625" s="192">
        <v>331375</v>
      </c>
      <c r="CB625" s="192">
        <v>340351.74</v>
      </c>
      <c r="CC625" s="201">
        <f t="shared" si="76"/>
        <v>87836063.580099985</v>
      </c>
    </row>
    <row r="626" spans="1:81" s="278" customFormat="1">
      <c r="A626" s="320"/>
      <c r="B626" s="319"/>
      <c r="C626" s="321"/>
      <c r="D626" s="321"/>
      <c r="E626" s="321"/>
      <c r="F626" s="322" t="s">
        <v>1278</v>
      </c>
      <c r="G626" s="323" t="s">
        <v>1279</v>
      </c>
      <c r="H626" s="192">
        <v>490730.94</v>
      </c>
      <c r="I626" s="192">
        <v>1355774.35</v>
      </c>
      <c r="J626" s="192">
        <v>11601471.25</v>
      </c>
      <c r="K626" s="192">
        <v>813597.02</v>
      </c>
      <c r="L626" s="192">
        <v>526024.41</v>
      </c>
      <c r="M626" s="192">
        <v>1238505.33</v>
      </c>
      <c r="N626" s="192">
        <v>8440637.6400000006</v>
      </c>
      <c r="O626" s="192">
        <v>2045195.51</v>
      </c>
      <c r="P626" s="192">
        <v>2079951.22</v>
      </c>
      <c r="Q626" s="192">
        <v>4861997.75</v>
      </c>
      <c r="R626" s="192">
        <v>730957.93</v>
      </c>
      <c r="S626" s="192">
        <v>1349909.9</v>
      </c>
      <c r="T626" s="192">
        <v>1503455.91</v>
      </c>
      <c r="U626" s="192">
        <v>5197963.09</v>
      </c>
      <c r="V626" s="192">
        <v>250521.97</v>
      </c>
      <c r="W626" s="192">
        <v>936340.41</v>
      </c>
      <c r="X626" s="192">
        <v>434889.13</v>
      </c>
      <c r="Y626" s="192">
        <v>682014.53</v>
      </c>
      <c r="Z626" s="192">
        <v>1746106.84</v>
      </c>
      <c r="AA626" s="192">
        <v>7940312.5999999996</v>
      </c>
      <c r="AB626" s="192">
        <v>477429.15</v>
      </c>
      <c r="AC626" s="192">
        <v>6554004.7000000002</v>
      </c>
      <c r="AD626" s="192">
        <v>528811.16</v>
      </c>
      <c r="AE626" s="192">
        <v>903586.86</v>
      </c>
      <c r="AF626" s="192">
        <v>1560146.5</v>
      </c>
      <c r="AG626" s="192">
        <v>79810.2</v>
      </c>
      <c r="AH626" s="192">
        <v>748184.07</v>
      </c>
      <c r="AI626" s="192">
        <v>23534782.140000001</v>
      </c>
      <c r="AJ626" s="192">
        <v>403631.02</v>
      </c>
      <c r="AK626" s="192">
        <v>414689.28000000003</v>
      </c>
      <c r="AL626" s="192">
        <v>500396.32</v>
      </c>
      <c r="AM626" s="192">
        <v>202655.67</v>
      </c>
      <c r="AN626" s="192">
        <v>774154.4</v>
      </c>
      <c r="AO626" s="192">
        <v>614819.25</v>
      </c>
      <c r="AP626" s="192">
        <v>167762.16</v>
      </c>
      <c r="AQ626" s="192">
        <v>994589.48</v>
      </c>
      <c r="AR626" s="192">
        <v>439759.46</v>
      </c>
      <c r="AS626" s="192">
        <v>624154.69999999995</v>
      </c>
      <c r="AT626" s="192">
        <v>281357.40000000002</v>
      </c>
      <c r="AU626" s="192">
        <v>2057451.73</v>
      </c>
      <c r="AV626" s="192">
        <v>455791.35</v>
      </c>
      <c r="AW626" s="192">
        <v>348898.82</v>
      </c>
      <c r="AX626" s="192">
        <v>74387.55</v>
      </c>
      <c r="AY626" s="192">
        <v>43256</v>
      </c>
      <c r="AZ626" s="192">
        <v>91013.77</v>
      </c>
      <c r="BA626" s="192">
        <v>25250</v>
      </c>
      <c r="BB626" s="192">
        <v>419440</v>
      </c>
      <c r="BC626" s="192">
        <v>1691140.08</v>
      </c>
      <c r="BD626" s="192">
        <v>62933.15</v>
      </c>
      <c r="BE626" s="192">
        <v>1247405.93</v>
      </c>
      <c r="BF626" s="192">
        <v>4365954.8</v>
      </c>
      <c r="BG626" s="192">
        <v>392493.79</v>
      </c>
      <c r="BH626" s="192">
        <v>3391230.73</v>
      </c>
      <c r="BI626" s="192">
        <v>3982211.37</v>
      </c>
      <c r="BJ626" s="192">
        <v>1101095.3799999999</v>
      </c>
      <c r="BK626" s="192">
        <v>315077.34999999998</v>
      </c>
      <c r="BL626" s="192">
        <v>119733</v>
      </c>
      <c r="BM626" s="192">
        <v>2866500.04</v>
      </c>
      <c r="BN626" s="192">
        <v>5967350.71</v>
      </c>
      <c r="BO626" s="192">
        <v>1117079.05</v>
      </c>
      <c r="BP626" s="192">
        <v>120792.5</v>
      </c>
      <c r="BQ626" s="192">
        <v>204701.77</v>
      </c>
      <c r="BR626" s="192">
        <v>634577.93000000005</v>
      </c>
      <c r="BS626" s="192">
        <v>795322.71</v>
      </c>
      <c r="BT626" s="192">
        <v>575813.62</v>
      </c>
      <c r="BU626" s="192">
        <v>149415.88</v>
      </c>
      <c r="BV626" s="192">
        <v>97460.9</v>
      </c>
      <c r="BW626" s="192">
        <v>625447.81000000006</v>
      </c>
      <c r="BX626" s="192">
        <v>187541.07</v>
      </c>
      <c r="BY626" s="192">
        <v>682233.17</v>
      </c>
      <c r="BZ626" s="192">
        <v>213517.35</v>
      </c>
      <c r="CA626" s="192">
        <v>832140.32</v>
      </c>
      <c r="CB626" s="192">
        <v>159029.45000000001</v>
      </c>
      <c r="CC626" s="201">
        <f t="shared" si="76"/>
        <v>129444770.72999999</v>
      </c>
    </row>
    <row r="627" spans="1:81" s="278" customFormat="1">
      <c r="A627" s="320"/>
      <c r="B627" s="319"/>
      <c r="C627" s="321"/>
      <c r="D627" s="321"/>
      <c r="E627" s="321"/>
      <c r="F627" s="322" t="s">
        <v>1280</v>
      </c>
      <c r="G627" s="323" t="s">
        <v>1281</v>
      </c>
      <c r="H627" s="192">
        <v>29800</v>
      </c>
      <c r="I627" s="192">
        <v>227750.99</v>
      </c>
      <c r="J627" s="192">
        <v>4337859.6399999997</v>
      </c>
      <c r="K627" s="192">
        <v>28000</v>
      </c>
      <c r="L627" s="192">
        <v>573596.4</v>
      </c>
      <c r="M627" s="192">
        <v>934933.6</v>
      </c>
      <c r="N627" s="192">
        <v>16380943.77</v>
      </c>
      <c r="O627" s="192">
        <v>106575</v>
      </c>
      <c r="P627" s="192">
        <v>2417503</v>
      </c>
      <c r="Q627" s="192">
        <v>14026780.189999999</v>
      </c>
      <c r="R627" s="192">
        <v>172190</v>
      </c>
      <c r="S627" s="192">
        <v>4311262</v>
      </c>
      <c r="T627" s="192">
        <v>1069840</v>
      </c>
      <c r="U627" s="192">
        <v>866534.9</v>
      </c>
      <c r="V627" s="192">
        <v>5000</v>
      </c>
      <c r="W627" s="192">
        <v>94027.19</v>
      </c>
      <c r="X627" s="192">
        <v>10400</v>
      </c>
      <c r="Y627" s="192">
        <v>248323.48</v>
      </c>
      <c r="Z627" s="192">
        <v>1924924</v>
      </c>
      <c r="AA627" s="192">
        <v>15943993.9</v>
      </c>
      <c r="AB627" s="192">
        <v>261831.2</v>
      </c>
      <c r="AC627" s="192">
        <v>8678544.3300000001</v>
      </c>
      <c r="AD627" s="192">
        <v>299694</v>
      </c>
      <c r="AE627" s="192">
        <v>1705167.85</v>
      </c>
      <c r="AF627" s="192">
        <v>3893960.23</v>
      </c>
      <c r="AG627" s="192">
        <v>74875.17</v>
      </c>
      <c r="AH627" s="192">
        <v>1366006</v>
      </c>
      <c r="AI627" s="192">
        <v>28176486.5</v>
      </c>
      <c r="AJ627" s="192">
        <v>2390150</v>
      </c>
      <c r="AK627" s="192">
        <v>71610</v>
      </c>
      <c r="AL627" s="192">
        <v>189700</v>
      </c>
      <c r="AM627" s="192">
        <v>136588</v>
      </c>
      <c r="AN627" s="192">
        <v>617895</v>
      </c>
      <c r="AO627" s="192">
        <v>643208</v>
      </c>
      <c r="AP627" s="192">
        <v>2129481.6</v>
      </c>
      <c r="AQ627" s="192">
        <v>272315.3</v>
      </c>
      <c r="AR627" s="192">
        <v>371560</v>
      </c>
      <c r="AS627" s="192">
        <v>1219610</v>
      </c>
      <c r="AT627" s="192">
        <v>86300</v>
      </c>
      <c r="AU627" s="192">
        <v>0</v>
      </c>
      <c r="AV627" s="192">
        <v>140084</v>
      </c>
      <c r="AW627" s="192">
        <v>1714080</v>
      </c>
      <c r="AX627" s="192">
        <v>166110</v>
      </c>
      <c r="AY627" s="192">
        <v>3500</v>
      </c>
      <c r="AZ627" s="192">
        <v>12900</v>
      </c>
      <c r="BA627" s="192">
        <v>47400</v>
      </c>
      <c r="BB627" s="192">
        <v>1698000</v>
      </c>
      <c r="BC627" s="192">
        <v>382514</v>
      </c>
      <c r="BD627" s="192">
        <v>204580</v>
      </c>
      <c r="BE627" s="192">
        <v>717070.23</v>
      </c>
      <c r="BF627" s="192">
        <v>1322120.5</v>
      </c>
      <c r="BG627" s="192">
        <v>261600</v>
      </c>
      <c r="BH627" s="192">
        <v>424054.65</v>
      </c>
      <c r="BI627" s="192">
        <v>55200</v>
      </c>
      <c r="BJ627" s="192">
        <v>525227.88</v>
      </c>
      <c r="BK627" s="192">
        <v>46690.400000000001</v>
      </c>
      <c r="BL627" s="192">
        <v>430500</v>
      </c>
      <c r="BM627" s="192">
        <v>151445.6</v>
      </c>
      <c r="BN627" s="192">
        <v>6067401</v>
      </c>
      <c r="BO627" s="192">
        <v>397171.72</v>
      </c>
      <c r="BP627" s="192">
        <v>280400</v>
      </c>
      <c r="BQ627" s="192">
        <v>495480</v>
      </c>
      <c r="BR627" s="192">
        <v>189900</v>
      </c>
      <c r="BS627" s="192">
        <v>654176.5</v>
      </c>
      <c r="BT627" s="192">
        <v>28821400</v>
      </c>
      <c r="BU627" s="192">
        <v>207400</v>
      </c>
      <c r="BV627" s="192">
        <v>124120</v>
      </c>
      <c r="BW627" s="192">
        <v>1513589</v>
      </c>
      <c r="BX627" s="192">
        <v>433391.6</v>
      </c>
      <c r="BY627" s="192">
        <v>243270.2</v>
      </c>
      <c r="BZ627" s="192">
        <v>116490</v>
      </c>
      <c r="CA627" s="192">
        <v>353736</v>
      </c>
      <c r="CB627" s="192">
        <v>221979</v>
      </c>
      <c r="CC627" s="201">
        <f t="shared" si="76"/>
        <v>164718203.51999995</v>
      </c>
    </row>
    <row r="628" spans="1:81" s="278" customFormat="1">
      <c r="A628" s="320"/>
      <c r="B628" s="319"/>
      <c r="C628" s="321"/>
      <c r="D628" s="321"/>
      <c r="E628" s="321"/>
      <c r="F628" s="322" t="s">
        <v>1282</v>
      </c>
      <c r="G628" s="323" t="s">
        <v>1283</v>
      </c>
      <c r="H628" s="192">
        <v>0</v>
      </c>
      <c r="I628" s="192">
        <v>0</v>
      </c>
      <c r="J628" s="192">
        <v>0</v>
      </c>
      <c r="K628" s="192">
        <v>0</v>
      </c>
      <c r="L628" s="192">
        <v>0</v>
      </c>
      <c r="M628" s="192">
        <v>0</v>
      </c>
      <c r="N628" s="192">
        <v>0</v>
      </c>
      <c r="O628" s="192">
        <v>0</v>
      </c>
      <c r="P628" s="192">
        <v>0</v>
      </c>
      <c r="Q628" s="192">
        <v>7510700</v>
      </c>
      <c r="R628" s="192">
        <v>0</v>
      </c>
      <c r="S628" s="192">
        <v>0</v>
      </c>
      <c r="T628" s="192">
        <v>0</v>
      </c>
      <c r="U628" s="192">
        <v>5848884</v>
      </c>
      <c r="V628" s="192">
        <v>0</v>
      </c>
      <c r="W628" s="192">
        <v>0</v>
      </c>
      <c r="X628" s="192">
        <v>0</v>
      </c>
      <c r="Y628" s="192">
        <v>0</v>
      </c>
      <c r="Z628" s="192">
        <v>0</v>
      </c>
      <c r="AA628" s="192">
        <v>0</v>
      </c>
      <c r="AB628" s="192">
        <v>0</v>
      </c>
      <c r="AC628" s="192">
        <v>284000</v>
      </c>
      <c r="AD628" s="192">
        <v>0</v>
      </c>
      <c r="AE628" s="192">
        <v>0</v>
      </c>
      <c r="AF628" s="192">
        <v>0</v>
      </c>
      <c r="AG628" s="192">
        <v>61860</v>
      </c>
      <c r="AH628" s="192">
        <v>0</v>
      </c>
      <c r="AI628" s="192">
        <v>0</v>
      </c>
      <c r="AJ628" s="192">
        <v>0</v>
      </c>
      <c r="AK628" s="192">
        <v>144000</v>
      </c>
      <c r="AL628" s="192">
        <v>0</v>
      </c>
      <c r="AM628" s="192">
        <v>0</v>
      </c>
      <c r="AN628" s="192">
        <v>0</v>
      </c>
      <c r="AO628" s="192">
        <v>0</v>
      </c>
      <c r="AP628" s="192">
        <v>0</v>
      </c>
      <c r="AQ628" s="192">
        <v>0</v>
      </c>
      <c r="AR628" s="192">
        <v>0</v>
      </c>
      <c r="AS628" s="192">
        <v>0</v>
      </c>
      <c r="AT628" s="192">
        <v>0</v>
      </c>
      <c r="AU628" s="192">
        <v>0</v>
      </c>
      <c r="AV628" s="192">
        <v>0</v>
      </c>
      <c r="AW628" s="192">
        <v>26000</v>
      </c>
      <c r="AX628" s="192">
        <v>0</v>
      </c>
      <c r="AY628" s="192">
        <v>0</v>
      </c>
      <c r="AZ628" s="192">
        <v>0</v>
      </c>
      <c r="BA628" s="192">
        <v>0</v>
      </c>
      <c r="BB628" s="192">
        <v>0</v>
      </c>
      <c r="BC628" s="192">
        <v>0</v>
      </c>
      <c r="BD628" s="192">
        <v>0</v>
      </c>
      <c r="BE628" s="192">
        <v>0</v>
      </c>
      <c r="BF628" s="192">
        <v>0</v>
      </c>
      <c r="BG628" s="192">
        <v>0</v>
      </c>
      <c r="BH628" s="192">
        <v>321000</v>
      </c>
      <c r="BI628" s="192">
        <v>0</v>
      </c>
      <c r="BJ628" s="192">
        <v>0</v>
      </c>
      <c r="BK628" s="192">
        <v>0</v>
      </c>
      <c r="BL628" s="192">
        <v>0</v>
      </c>
      <c r="BM628" s="192">
        <v>0</v>
      </c>
      <c r="BN628" s="192">
        <v>0</v>
      </c>
      <c r="BO628" s="192">
        <v>0</v>
      </c>
      <c r="BP628" s="192">
        <v>0</v>
      </c>
      <c r="BQ628" s="192">
        <v>0</v>
      </c>
      <c r="BR628" s="192">
        <v>0</v>
      </c>
      <c r="BS628" s="192">
        <v>0</v>
      </c>
      <c r="BT628" s="192">
        <v>0</v>
      </c>
      <c r="BU628" s="192">
        <v>0</v>
      </c>
      <c r="BV628" s="192">
        <v>0</v>
      </c>
      <c r="BW628" s="192">
        <v>0</v>
      </c>
      <c r="BX628" s="192">
        <v>0</v>
      </c>
      <c r="BY628" s="192">
        <v>0</v>
      </c>
      <c r="BZ628" s="192">
        <v>0</v>
      </c>
      <c r="CA628" s="192">
        <v>0</v>
      </c>
      <c r="CB628" s="192">
        <v>0</v>
      </c>
      <c r="CC628" s="201">
        <f t="shared" si="76"/>
        <v>14196444</v>
      </c>
    </row>
    <row r="629" spans="1:81" s="278" customFormat="1">
      <c r="A629" s="320"/>
      <c r="B629" s="319"/>
      <c r="C629" s="321"/>
      <c r="D629" s="321"/>
      <c r="E629" s="321"/>
      <c r="F629" s="322" t="s">
        <v>1284</v>
      </c>
      <c r="G629" s="323" t="s">
        <v>1285</v>
      </c>
      <c r="H629" s="192">
        <v>0</v>
      </c>
      <c r="I629" s="192">
        <v>0</v>
      </c>
      <c r="J629" s="192">
        <v>0</v>
      </c>
      <c r="K629" s="192">
        <v>0</v>
      </c>
      <c r="L629" s="192">
        <v>0</v>
      </c>
      <c r="M629" s="192">
        <v>0</v>
      </c>
      <c r="N629" s="192">
        <v>0</v>
      </c>
      <c r="O629" s="192">
        <v>0</v>
      </c>
      <c r="P629" s="192">
        <v>0</v>
      </c>
      <c r="Q629" s="192">
        <v>0</v>
      </c>
      <c r="R629" s="192">
        <v>0</v>
      </c>
      <c r="S629" s="192">
        <v>0</v>
      </c>
      <c r="T629" s="192">
        <v>0</v>
      </c>
      <c r="U629" s="192">
        <v>0</v>
      </c>
      <c r="V629" s="192">
        <v>0</v>
      </c>
      <c r="W629" s="192">
        <v>0</v>
      </c>
      <c r="X629" s="192">
        <v>0</v>
      </c>
      <c r="Y629" s="192">
        <v>0</v>
      </c>
      <c r="Z629" s="192">
        <v>0</v>
      </c>
      <c r="AA629" s="192">
        <v>0</v>
      </c>
      <c r="AB629" s="192">
        <v>0</v>
      </c>
      <c r="AC629" s="192">
        <v>0</v>
      </c>
      <c r="AD629" s="192">
        <v>0</v>
      </c>
      <c r="AE629" s="192">
        <v>0</v>
      </c>
      <c r="AF629" s="192">
        <v>0</v>
      </c>
      <c r="AG629" s="192">
        <v>0</v>
      </c>
      <c r="AH629" s="192">
        <v>0</v>
      </c>
      <c r="AI629" s="192">
        <v>0</v>
      </c>
      <c r="AJ629" s="192">
        <v>0</v>
      </c>
      <c r="AK629" s="192">
        <v>0</v>
      </c>
      <c r="AL629" s="192">
        <v>0</v>
      </c>
      <c r="AM629" s="192">
        <v>0</v>
      </c>
      <c r="AN629" s="192">
        <v>0</v>
      </c>
      <c r="AO629" s="192">
        <v>0</v>
      </c>
      <c r="AP629" s="192">
        <v>0</v>
      </c>
      <c r="AQ629" s="192">
        <v>0</v>
      </c>
      <c r="AR629" s="192">
        <v>0</v>
      </c>
      <c r="AS629" s="192">
        <v>0</v>
      </c>
      <c r="AT629" s="192">
        <v>744243.6</v>
      </c>
      <c r="AU629" s="192">
        <v>0</v>
      </c>
      <c r="AV629" s="192">
        <v>0</v>
      </c>
      <c r="AW629" s="192">
        <v>0</v>
      </c>
      <c r="AX629" s="192">
        <v>0</v>
      </c>
      <c r="AY629" s="192">
        <v>0</v>
      </c>
      <c r="AZ629" s="192">
        <v>0</v>
      </c>
      <c r="BA629" s="192">
        <v>0</v>
      </c>
      <c r="BB629" s="192">
        <v>0</v>
      </c>
      <c r="BC629" s="192">
        <v>0</v>
      </c>
      <c r="BD629" s="192">
        <v>0</v>
      </c>
      <c r="BE629" s="192">
        <v>0</v>
      </c>
      <c r="BF629" s="192">
        <v>0</v>
      </c>
      <c r="BG629" s="192">
        <v>0</v>
      </c>
      <c r="BH629" s="192">
        <v>0</v>
      </c>
      <c r="BI629" s="192">
        <v>0</v>
      </c>
      <c r="BJ629" s="192">
        <v>0</v>
      </c>
      <c r="BK629" s="192">
        <v>0</v>
      </c>
      <c r="BL629" s="192">
        <v>0</v>
      </c>
      <c r="BM629" s="192">
        <v>0</v>
      </c>
      <c r="BN629" s="192">
        <v>0</v>
      </c>
      <c r="BO629" s="192">
        <v>0</v>
      </c>
      <c r="BP629" s="192">
        <v>0</v>
      </c>
      <c r="BQ629" s="192">
        <v>0</v>
      </c>
      <c r="BR629" s="192">
        <v>0</v>
      </c>
      <c r="BS629" s="192">
        <v>0</v>
      </c>
      <c r="BT629" s="192">
        <v>0</v>
      </c>
      <c r="BU629" s="192">
        <v>0</v>
      </c>
      <c r="BV629" s="192">
        <v>0</v>
      </c>
      <c r="BW629" s="192">
        <v>196146.6</v>
      </c>
      <c r="BX629" s="192">
        <v>0</v>
      </c>
      <c r="BY629" s="192">
        <v>0</v>
      </c>
      <c r="BZ629" s="192">
        <v>0</v>
      </c>
      <c r="CA629" s="192">
        <v>0</v>
      </c>
      <c r="CB629" s="192">
        <v>0</v>
      </c>
      <c r="CC629" s="201">
        <f t="shared" si="76"/>
        <v>940390.2</v>
      </c>
    </row>
    <row r="630" spans="1:81" s="278" customFormat="1">
      <c r="A630" s="320"/>
      <c r="B630" s="319"/>
      <c r="C630" s="321"/>
      <c r="D630" s="321"/>
      <c r="E630" s="321"/>
      <c r="F630" s="322" t="s">
        <v>1286</v>
      </c>
      <c r="G630" s="323" t="s">
        <v>1287</v>
      </c>
      <c r="H630" s="192">
        <v>0</v>
      </c>
      <c r="I630" s="192">
        <v>0</v>
      </c>
      <c r="J630" s="192">
        <v>0</v>
      </c>
      <c r="K630" s="192">
        <v>0</v>
      </c>
      <c r="L630" s="192">
        <v>0</v>
      </c>
      <c r="M630" s="192">
        <v>0</v>
      </c>
      <c r="N630" s="192">
        <v>0</v>
      </c>
      <c r="O630" s="192">
        <v>0</v>
      </c>
      <c r="P630" s="192">
        <v>0</v>
      </c>
      <c r="Q630" s="192">
        <v>0</v>
      </c>
      <c r="R630" s="192">
        <v>0</v>
      </c>
      <c r="S630" s="192">
        <v>0</v>
      </c>
      <c r="T630" s="192">
        <v>0</v>
      </c>
      <c r="U630" s="192">
        <v>0</v>
      </c>
      <c r="V630" s="192">
        <v>0</v>
      </c>
      <c r="W630" s="192">
        <v>0</v>
      </c>
      <c r="X630" s="192">
        <v>0</v>
      </c>
      <c r="Y630" s="192">
        <v>0</v>
      </c>
      <c r="Z630" s="192">
        <v>0</v>
      </c>
      <c r="AA630" s="192">
        <v>0</v>
      </c>
      <c r="AB630" s="192">
        <v>0</v>
      </c>
      <c r="AC630" s="192">
        <v>0</v>
      </c>
      <c r="AD630" s="192">
        <v>0</v>
      </c>
      <c r="AE630" s="192">
        <v>0</v>
      </c>
      <c r="AF630" s="192">
        <v>0</v>
      </c>
      <c r="AG630" s="192">
        <v>0</v>
      </c>
      <c r="AH630" s="192">
        <v>0</v>
      </c>
      <c r="AI630" s="192">
        <v>0</v>
      </c>
      <c r="AJ630" s="192">
        <v>0</v>
      </c>
      <c r="AK630" s="192">
        <v>0</v>
      </c>
      <c r="AL630" s="192">
        <v>0</v>
      </c>
      <c r="AM630" s="192">
        <v>0</v>
      </c>
      <c r="AN630" s="192">
        <v>0</v>
      </c>
      <c r="AO630" s="192">
        <v>0</v>
      </c>
      <c r="AP630" s="192">
        <v>0</v>
      </c>
      <c r="AQ630" s="192">
        <v>0</v>
      </c>
      <c r="AR630" s="192">
        <v>0</v>
      </c>
      <c r="AS630" s="192">
        <v>0</v>
      </c>
      <c r="AT630" s="192">
        <v>0</v>
      </c>
      <c r="AU630" s="192">
        <v>0</v>
      </c>
      <c r="AV630" s="192">
        <v>0</v>
      </c>
      <c r="AW630" s="192">
        <v>0</v>
      </c>
      <c r="AX630" s="192">
        <v>0</v>
      </c>
      <c r="AY630" s="192">
        <v>0</v>
      </c>
      <c r="AZ630" s="192">
        <v>0</v>
      </c>
      <c r="BA630" s="192">
        <v>0</v>
      </c>
      <c r="BB630" s="192">
        <v>0</v>
      </c>
      <c r="BC630" s="192">
        <v>0</v>
      </c>
      <c r="BD630" s="192">
        <v>0</v>
      </c>
      <c r="BE630" s="192">
        <v>0</v>
      </c>
      <c r="BF630" s="192">
        <v>0</v>
      </c>
      <c r="BG630" s="192">
        <v>0</v>
      </c>
      <c r="BH630" s="192">
        <v>0</v>
      </c>
      <c r="BI630" s="192">
        <v>0</v>
      </c>
      <c r="BJ630" s="192">
        <v>0</v>
      </c>
      <c r="BK630" s="192">
        <v>0</v>
      </c>
      <c r="BL630" s="192">
        <v>0</v>
      </c>
      <c r="BM630" s="192">
        <v>0</v>
      </c>
      <c r="BN630" s="192">
        <v>0</v>
      </c>
      <c r="BO630" s="192">
        <v>0</v>
      </c>
      <c r="BP630" s="192">
        <v>0</v>
      </c>
      <c r="BQ630" s="192">
        <v>0</v>
      </c>
      <c r="BR630" s="192">
        <v>0</v>
      </c>
      <c r="BS630" s="192">
        <v>0</v>
      </c>
      <c r="BT630" s="192">
        <v>0</v>
      </c>
      <c r="BU630" s="192">
        <v>0</v>
      </c>
      <c r="BV630" s="192">
        <v>0</v>
      </c>
      <c r="BW630" s="192">
        <v>0</v>
      </c>
      <c r="BX630" s="192">
        <v>0</v>
      </c>
      <c r="BY630" s="192">
        <v>0</v>
      </c>
      <c r="BZ630" s="192">
        <v>0</v>
      </c>
      <c r="CA630" s="192">
        <v>0</v>
      </c>
      <c r="CB630" s="192">
        <v>0</v>
      </c>
      <c r="CC630" s="201">
        <f t="shared" si="76"/>
        <v>0</v>
      </c>
    </row>
    <row r="631" spans="1:81" s="278" customFormat="1">
      <c r="A631" s="320"/>
      <c r="B631" s="319"/>
      <c r="C631" s="321"/>
      <c r="D631" s="321"/>
      <c r="E631" s="321"/>
      <c r="F631" s="322" t="s">
        <v>1288</v>
      </c>
      <c r="G631" s="323" t="s">
        <v>1289</v>
      </c>
      <c r="H631" s="192">
        <v>3402372.41</v>
      </c>
      <c r="I631" s="192">
        <v>381729.2</v>
      </c>
      <c r="J631" s="192">
        <v>6896979.2199999997</v>
      </c>
      <c r="K631" s="192">
        <v>0</v>
      </c>
      <c r="L631" s="192">
        <v>0</v>
      </c>
      <c r="M631" s="192">
        <v>0</v>
      </c>
      <c r="N631" s="192">
        <v>383293</v>
      </c>
      <c r="O631" s="192">
        <v>2868668.42</v>
      </c>
      <c r="P631" s="192">
        <v>962711.6</v>
      </c>
      <c r="Q631" s="192">
        <v>427140.04</v>
      </c>
      <c r="R631" s="192">
        <v>0</v>
      </c>
      <c r="S631" s="192">
        <v>36144.6</v>
      </c>
      <c r="T631" s="192">
        <v>1313021.96</v>
      </c>
      <c r="U631" s="192">
        <v>298086.15000000002</v>
      </c>
      <c r="V631" s="192">
        <v>120554.73</v>
      </c>
      <c r="W631" s="192">
        <v>1434868.93</v>
      </c>
      <c r="X631" s="192">
        <v>1622442.06</v>
      </c>
      <c r="Y631" s="192">
        <v>705062.83</v>
      </c>
      <c r="Z631" s="192">
        <v>66587.039999999994</v>
      </c>
      <c r="AA631" s="192">
        <v>106478.81</v>
      </c>
      <c r="AB631" s="192">
        <v>716778.31</v>
      </c>
      <c r="AC631" s="192">
        <v>263839.48</v>
      </c>
      <c r="AD631" s="192">
        <v>0</v>
      </c>
      <c r="AE631" s="192">
        <v>392310.93</v>
      </c>
      <c r="AF631" s="192">
        <v>0</v>
      </c>
      <c r="AG631" s="192">
        <v>0</v>
      </c>
      <c r="AH631" s="192">
        <v>0</v>
      </c>
      <c r="AI631" s="192">
        <v>1247292.7</v>
      </c>
      <c r="AJ631" s="192">
        <v>65205</v>
      </c>
      <c r="AK631" s="192">
        <v>601055.19999999995</v>
      </c>
      <c r="AL631" s="192">
        <v>0</v>
      </c>
      <c r="AM631" s="192">
        <v>38495.800000000003</v>
      </c>
      <c r="AN631" s="192">
        <v>27930</v>
      </c>
      <c r="AO631" s="192">
        <v>48625</v>
      </c>
      <c r="AP631" s="192">
        <v>0</v>
      </c>
      <c r="AQ631" s="192">
        <v>109264</v>
      </c>
      <c r="AR631" s="192">
        <v>22450</v>
      </c>
      <c r="AS631" s="192">
        <v>1096631.6000000001</v>
      </c>
      <c r="AT631" s="192">
        <v>1229098.99</v>
      </c>
      <c r="AU631" s="192">
        <v>0</v>
      </c>
      <c r="AV631" s="192">
        <v>0</v>
      </c>
      <c r="AW631" s="192">
        <v>0</v>
      </c>
      <c r="AX631" s="192">
        <v>0</v>
      </c>
      <c r="AY631" s="192">
        <v>0</v>
      </c>
      <c r="AZ631" s="192">
        <v>0</v>
      </c>
      <c r="BA631" s="192">
        <v>0</v>
      </c>
      <c r="BB631" s="192">
        <v>0</v>
      </c>
      <c r="BC631" s="192">
        <v>0</v>
      </c>
      <c r="BD631" s="192">
        <v>0</v>
      </c>
      <c r="BE631" s="192">
        <v>0</v>
      </c>
      <c r="BF631" s="192">
        <v>0</v>
      </c>
      <c r="BG631" s="192">
        <v>0</v>
      </c>
      <c r="BH631" s="192">
        <v>1587760.7001</v>
      </c>
      <c r="BI631" s="192">
        <v>106650</v>
      </c>
      <c r="BJ631" s="192">
        <v>103321.3</v>
      </c>
      <c r="BK631" s="192">
        <v>26250</v>
      </c>
      <c r="BL631" s="192">
        <v>0</v>
      </c>
      <c r="BM631" s="192">
        <v>641573.99</v>
      </c>
      <c r="BN631" s="192">
        <v>10367809.25</v>
      </c>
      <c r="BO631" s="192">
        <v>780012.1</v>
      </c>
      <c r="BP631" s="192">
        <v>0</v>
      </c>
      <c r="BQ631" s="192">
        <v>166170</v>
      </c>
      <c r="BR631" s="192">
        <v>0</v>
      </c>
      <c r="BS631" s="192">
        <v>0</v>
      </c>
      <c r="BT631" s="192">
        <v>179200</v>
      </c>
      <c r="BU631" s="192">
        <v>3000</v>
      </c>
      <c r="BV631" s="192">
        <v>0</v>
      </c>
      <c r="BW631" s="192">
        <v>0</v>
      </c>
      <c r="BX631" s="192">
        <v>104725</v>
      </c>
      <c r="BY631" s="192">
        <v>174831.9</v>
      </c>
      <c r="BZ631" s="192">
        <v>36000</v>
      </c>
      <c r="CA631" s="192">
        <v>0</v>
      </c>
      <c r="CB631" s="192">
        <v>316497.06</v>
      </c>
      <c r="CC631" s="201">
        <f t="shared" si="76"/>
        <v>41478919.310099989</v>
      </c>
    </row>
    <row r="632" spans="1:81" s="278" customFormat="1">
      <c r="A632" s="320"/>
      <c r="B632" s="319"/>
      <c r="C632" s="321"/>
      <c r="D632" s="321"/>
      <c r="E632" s="321"/>
      <c r="F632" s="322" t="s">
        <v>1290</v>
      </c>
      <c r="G632" s="323" t="s">
        <v>1291</v>
      </c>
      <c r="H632" s="192">
        <v>101474.6</v>
      </c>
      <c r="I632" s="192">
        <v>317839.59999999998</v>
      </c>
      <c r="J632" s="192">
        <v>935593.12</v>
      </c>
      <c r="K632" s="192">
        <v>174790</v>
      </c>
      <c r="L632" s="192">
        <v>65805.05</v>
      </c>
      <c r="M632" s="192">
        <v>215109.52</v>
      </c>
      <c r="N632" s="192">
        <v>57917.9</v>
      </c>
      <c r="O632" s="192">
        <v>418400</v>
      </c>
      <c r="P632" s="192">
        <v>209446.45</v>
      </c>
      <c r="Q632" s="192">
        <v>214381.9</v>
      </c>
      <c r="R632" s="192">
        <v>52792.7</v>
      </c>
      <c r="S632" s="192">
        <v>339739.3</v>
      </c>
      <c r="T632" s="192">
        <v>634922.5</v>
      </c>
      <c r="U632" s="192">
        <v>779826.02</v>
      </c>
      <c r="V632" s="192">
        <v>11009.87</v>
      </c>
      <c r="W632" s="192">
        <v>713943.77</v>
      </c>
      <c r="X632" s="192">
        <v>194554.32</v>
      </c>
      <c r="Y632" s="192">
        <v>98915.02</v>
      </c>
      <c r="Z632" s="192">
        <v>371791</v>
      </c>
      <c r="AA632" s="192">
        <v>901038.37</v>
      </c>
      <c r="AB632" s="192">
        <v>110896.5</v>
      </c>
      <c r="AC632" s="192">
        <v>714334.3</v>
      </c>
      <c r="AD632" s="192">
        <v>86293.759999999995</v>
      </c>
      <c r="AE632" s="192">
        <v>262268.21000000002</v>
      </c>
      <c r="AF632" s="192">
        <v>83072</v>
      </c>
      <c r="AG632" s="192">
        <v>67390.12</v>
      </c>
      <c r="AH632" s="192">
        <v>211868.42</v>
      </c>
      <c r="AI632" s="192">
        <v>1466357.78</v>
      </c>
      <c r="AJ632" s="192">
        <v>147520</v>
      </c>
      <c r="AK632" s="192">
        <v>82867.91</v>
      </c>
      <c r="AL632" s="192">
        <v>28490</v>
      </c>
      <c r="AM632" s="192">
        <v>113352</v>
      </c>
      <c r="AN632" s="192">
        <v>245175.82</v>
      </c>
      <c r="AO632" s="192">
        <v>300228.45</v>
      </c>
      <c r="AP632" s="192">
        <v>152361.78</v>
      </c>
      <c r="AQ632" s="192">
        <v>242648.77</v>
      </c>
      <c r="AR632" s="192">
        <v>86750</v>
      </c>
      <c r="AS632" s="192">
        <v>147447.34</v>
      </c>
      <c r="AT632" s="192">
        <v>90323.85</v>
      </c>
      <c r="AU632" s="192">
        <v>92800</v>
      </c>
      <c r="AV632" s="192">
        <v>15450</v>
      </c>
      <c r="AW632" s="192">
        <v>209381.1</v>
      </c>
      <c r="AX632" s="192">
        <v>132579.37</v>
      </c>
      <c r="AY632" s="192">
        <v>21595.9</v>
      </c>
      <c r="AZ632" s="192">
        <v>0</v>
      </c>
      <c r="BA632" s="192">
        <v>60459.360000000001</v>
      </c>
      <c r="BB632" s="192">
        <v>160400</v>
      </c>
      <c r="BC632" s="192">
        <v>304492.55</v>
      </c>
      <c r="BD632" s="192">
        <v>190698.21</v>
      </c>
      <c r="BE632" s="192">
        <v>342903.68</v>
      </c>
      <c r="BF632" s="192">
        <v>271353.53000000003</v>
      </c>
      <c r="BG632" s="192">
        <v>175714.27</v>
      </c>
      <c r="BH632" s="192">
        <v>165846.5</v>
      </c>
      <c r="BI632" s="192">
        <v>263805.94</v>
      </c>
      <c r="BJ632" s="192">
        <v>274220.39</v>
      </c>
      <c r="BK632" s="192">
        <v>130582.63</v>
      </c>
      <c r="BL632" s="192">
        <v>34370.400000000001</v>
      </c>
      <c r="BM632" s="192">
        <v>6378</v>
      </c>
      <c r="BN632" s="192">
        <v>722944.01</v>
      </c>
      <c r="BO632" s="192">
        <v>549096.98</v>
      </c>
      <c r="BP632" s="192">
        <v>55521.7</v>
      </c>
      <c r="BQ632" s="192">
        <v>205698.05</v>
      </c>
      <c r="BR632" s="192">
        <v>152936.18</v>
      </c>
      <c r="BS632" s="192">
        <v>181685.7</v>
      </c>
      <c r="BT632" s="192">
        <v>1880</v>
      </c>
      <c r="BU632" s="192">
        <v>155687.91</v>
      </c>
      <c r="BV632" s="192">
        <v>46908.639999999999</v>
      </c>
      <c r="BW632" s="192">
        <v>409024</v>
      </c>
      <c r="BX632" s="192">
        <v>117041.17</v>
      </c>
      <c r="BY632" s="192">
        <v>143100.5</v>
      </c>
      <c r="BZ632" s="192">
        <v>142661.94</v>
      </c>
      <c r="CA632" s="192">
        <v>62103</v>
      </c>
      <c r="CB632" s="192">
        <v>79003.600000000006</v>
      </c>
      <c r="CC632" s="201">
        <f t="shared" si="76"/>
        <v>17327263.23</v>
      </c>
    </row>
    <row r="633" spans="1:81" s="278" customFormat="1">
      <c r="A633" s="320"/>
      <c r="B633" s="319"/>
      <c r="C633" s="321"/>
      <c r="D633" s="321"/>
      <c r="E633" s="321"/>
      <c r="F633" s="322" t="s">
        <v>1292</v>
      </c>
      <c r="G633" s="323" t="s">
        <v>1293</v>
      </c>
      <c r="H633" s="192">
        <v>0</v>
      </c>
      <c r="I633" s="192">
        <v>0</v>
      </c>
      <c r="J633" s="192">
        <v>0</v>
      </c>
      <c r="K633" s="192">
        <v>0</v>
      </c>
      <c r="L633" s="192">
        <v>0</v>
      </c>
      <c r="M633" s="192">
        <v>0</v>
      </c>
      <c r="N633" s="192">
        <v>0</v>
      </c>
      <c r="O633" s="192">
        <v>0</v>
      </c>
      <c r="P633" s="192">
        <v>0</v>
      </c>
      <c r="Q633" s="192">
        <v>0</v>
      </c>
      <c r="R633" s="192">
        <v>0</v>
      </c>
      <c r="S633" s="192">
        <v>0</v>
      </c>
      <c r="T633" s="192">
        <v>0</v>
      </c>
      <c r="U633" s="192">
        <v>0</v>
      </c>
      <c r="V633" s="192">
        <v>0</v>
      </c>
      <c r="W633" s="192">
        <v>0</v>
      </c>
      <c r="X633" s="192">
        <v>0</v>
      </c>
      <c r="Y633" s="192">
        <v>0</v>
      </c>
      <c r="Z633" s="192">
        <v>0</v>
      </c>
      <c r="AA633" s="192">
        <v>0</v>
      </c>
      <c r="AB633" s="192">
        <v>0</v>
      </c>
      <c r="AC633" s="192">
        <v>0</v>
      </c>
      <c r="AD633" s="192">
        <v>0</v>
      </c>
      <c r="AE633" s="192">
        <v>1307.9000000000001</v>
      </c>
      <c r="AF633" s="192">
        <v>0</v>
      </c>
      <c r="AG633" s="192">
        <v>0</v>
      </c>
      <c r="AH633" s="192">
        <v>0</v>
      </c>
      <c r="AI633" s="192">
        <v>0</v>
      </c>
      <c r="AJ633" s="192">
        <v>0</v>
      </c>
      <c r="AK633" s="192">
        <v>0</v>
      </c>
      <c r="AL633" s="192">
        <v>0</v>
      </c>
      <c r="AM633" s="192">
        <v>0</v>
      </c>
      <c r="AN633" s="192">
        <v>0</v>
      </c>
      <c r="AO633" s="192">
        <v>0</v>
      </c>
      <c r="AP633" s="192">
        <v>0</v>
      </c>
      <c r="AQ633" s="192">
        <v>0</v>
      </c>
      <c r="AR633" s="192">
        <v>0</v>
      </c>
      <c r="AS633" s="192">
        <v>0</v>
      </c>
      <c r="AT633" s="192">
        <v>0</v>
      </c>
      <c r="AU633" s="192">
        <v>0</v>
      </c>
      <c r="AV633" s="192">
        <v>0</v>
      </c>
      <c r="AW633" s="192">
        <v>0</v>
      </c>
      <c r="AX633" s="192">
        <v>0</v>
      </c>
      <c r="AY633" s="192">
        <v>0</v>
      </c>
      <c r="AZ633" s="192">
        <v>0</v>
      </c>
      <c r="BA633" s="192">
        <v>0</v>
      </c>
      <c r="BB633" s="192">
        <v>0</v>
      </c>
      <c r="BC633" s="192">
        <v>0</v>
      </c>
      <c r="BD633" s="192">
        <v>0</v>
      </c>
      <c r="BE633" s="192">
        <v>0</v>
      </c>
      <c r="BF633" s="192">
        <v>0</v>
      </c>
      <c r="BG633" s="192">
        <v>0</v>
      </c>
      <c r="BH633" s="192">
        <v>0</v>
      </c>
      <c r="BI633" s="192">
        <v>0</v>
      </c>
      <c r="BJ633" s="192">
        <v>0</v>
      </c>
      <c r="BK633" s="192">
        <v>0</v>
      </c>
      <c r="BL633" s="192">
        <v>0</v>
      </c>
      <c r="BM633" s="192">
        <v>0</v>
      </c>
      <c r="BN633" s="192">
        <v>0</v>
      </c>
      <c r="BO633" s="192">
        <v>0</v>
      </c>
      <c r="BP633" s="192">
        <v>0</v>
      </c>
      <c r="BQ633" s="192">
        <v>52680</v>
      </c>
      <c r="BR633" s="192">
        <v>0</v>
      </c>
      <c r="BS633" s="192">
        <v>0</v>
      </c>
      <c r="BT633" s="192">
        <v>0</v>
      </c>
      <c r="BU633" s="192">
        <v>4535</v>
      </c>
      <c r="BV633" s="192">
        <v>0</v>
      </c>
      <c r="BW633" s="192">
        <v>0</v>
      </c>
      <c r="BX633" s="192">
        <v>0</v>
      </c>
      <c r="BY633" s="192">
        <v>0</v>
      </c>
      <c r="BZ633" s="192">
        <v>0</v>
      </c>
      <c r="CA633" s="192">
        <v>0</v>
      </c>
      <c r="CB633" s="192">
        <v>0</v>
      </c>
      <c r="CC633" s="201">
        <f t="shared" si="76"/>
        <v>58522.9</v>
      </c>
    </row>
    <row r="634" spans="1:81" s="278" customFormat="1">
      <c r="A634" s="320"/>
      <c r="B634" s="319"/>
      <c r="C634" s="321"/>
      <c r="D634" s="321"/>
      <c r="E634" s="321"/>
      <c r="F634" s="322" t="s">
        <v>1294</v>
      </c>
      <c r="G634" s="323" t="s">
        <v>1295</v>
      </c>
      <c r="H634" s="192">
        <v>1661146.05</v>
      </c>
      <c r="I634" s="192">
        <v>2278700</v>
      </c>
      <c r="J634" s="192">
        <v>35718305.079999998</v>
      </c>
      <c r="K634" s="192">
        <v>0</v>
      </c>
      <c r="L634" s="192">
        <v>54489.73</v>
      </c>
      <c r="M634" s="192">
        <v>23950</v>
      </c>
      <c r="N634" s="192">
        <v>1169426.74</v>
      </c>
      <c r="O634" s="192">
        <v>0</v>
      </c>
      <c r="P634" s="192">
        <v>0</v>
      </c>
      <c r="Q634" s="192">
        <v>138120</v>
      </c>
      <c r="R634" s="192">
        <v>0</v>
      </c>
      <c r="S634" s="192">
        <v>0</v>
      </c>
      <c r="T634" s="192">
        <v>0</v>
      </c>
      <c r="U634" s="192">
        <v>0</v>
      </c>
      <c r="V634" s="192">
        <v>0</v>
      </c>
      <c r="W634" s="192">
        <v>0</v>
      </c>
      <c r="X634" s="192">
        <v>0</v>
      </c>
      <c r="Y634" s="192">
        <v>0</v>
      </c>
      <c r="Z634" s="192">
        <v>0</v>
      </c>
      <c r="AA634" s="192">
        <v>0</v>
      </c>
      <c r="AB634" s="192">
        <v>0</v>
      </c>
      <c r="AC634" s="192">
        <v>910455.85</v>
      </c>
      <c r="AD634" s="192">
        <v>819627.5</v>
      </c>
      <c r="AE634" s="192">
        <v>0</v>
      </c>
      <c r="AF634" s="192">
        <v>0</v>
      </c>
      <c r="AG634" s="192">
        <v>0</v>
      </c>
      <c r="AH634" s="192">
        <v>0</v>
      </c>
      <c r="AI634" s="192">
        <v>333000</v>
      </c>
      <c r="AJ634" s="192">
        <v>0</v>
      </c>
      <c r="AK634" s="192">
        <v>0</v>
      </c>
      <c r="AL634" s="192">
        <v>0</v>
      </c>
      <c r="AM634" s="192">
        <v>16097.6</v>
      </c>
      <c r="AN634" s="192">
        <v>0</v>
      </c>
      <c r="AO634" s="192">
        <v>0</v>
      </c>
      <c r="AP634" s="192">
        <v>19076</v>
      </c>
      <c r="AQ634" s="192">
        <v>0</v>
      </c>
      <c r="AR634" s="192">
        <v>0</v>
      </c>
      <c r="AS634" s="192">
        <v>0</v>
      </c>
      <c r="AT634" s="192">
        <v>0</v>
      </c>
      <c r="AU634" s="192">
        <v>75669.100000000006</v>
      </c>
      <c r="AV634" s="192">
        <v>0</v>
      </c>
      <c r="AW634" s="192">
        <v>0</v>
      </c>
      <c r="AX634" s="192">
        <v>4140</v>
      </c>
      <c r="AY634" s="192">
        <v>0</v>
      </c>
      <c r="AZ634" s="192">
        <v>0</v>
      </c>
      <c r="BA634" s="192">
        <v>0</v>
      </c>
      <c r="BB634" s="192">
        <v>0</v>
      </c>
      <c r="BC634" s="192">
        <v>0</v>
      </c>
      <c r="BD634" s="192">
        <v>0</v>
      </c>
      <c r="BE634" s="192">
        <v>0</v>
      </c>
      <c r="BF634" s="192">
        <v>433700</v>
      </c>
      <c r="BG634" s="192">
        <v>0</v>
      </c>
      <c r="BH634" s="192">
        <v>32215</v>
      </c>
      <c r="BI634" s="192">
        <v>0</v>
      </c>
      <c r="BJ634" s="192">
        <v>0</v>
      </c>
      <c r="BK634" s="192">
        <v>0</v>
      </c>
      <c r="BL634" s="192">
        <v>0</v>
      </c>
      <c r="BM634" s="192">
        <v>6691600</v>
      </c>
      <c r="BN634" s="192">
        <v>0</v>
      </c>
      <c r="BO634" s="192">
        <v>0</v>
      </c>
      <c r="BP634" s="192">
        <v>0</v>
      </c>
      <c r="BQ634" s="192">
        <v>0</v>
      </c>
      <c r="BR634" s="192">
        <v>0</v>
      </c>
      <c r="BS634" s="192">
        <v>0</v>
      </c>
      <c r="BT634" s="192">
        <v>1396800</v>
      </c>
      <c r="BU634" s="192">
        <v>368698</v>
      </c>
      <c r="BV634" s="192">
        <v>0</v>
      </c>
      <c r="BW634" s="192">
        <v>0</v>
      </c>
      <c r="BX634" s="192">
        <v>0</v>
      </c>
      <c r="BY634" s="192">
        <v>1027625</v>
      </c>
      <c r="BZ634" s="192">
        <v>0</v>
      </c>
      <c r="CA634" s="192">
        <v>25000</v>
      </c>
      <c r="CB634" s="192">
        <v>0</v>
      </c>
      <c r="CC634" s="201">
        <f t="shared" si="76"/>
        <v>53197841.649999999</v>
      </c>
    </row>
    <row r="635" spans="1:81" s="278" customFormat="1">
      <c r="A635" s="320"/>
      <c r="B635" s="319"/>
      <c r="C635" s="321"/>
      <c r="D635" s="321"/>
      <c r="E635" s="321"/>
      <c r="F635" s="322" t="s">
        <v>1296</v>
      </c>
      <c r="G635" s="323" t="s">
        <v>1783</v>
      </c>
      <c r="H635" s="192">
        <v>914600</v>
      </c>
      <c r="I635" s="192">
        <v>2367756.89</v>
      </c>
      <c r="J635" s="192">
        <v>1908170.4</v>
      </c>
      <c r="K635" s="192">
        <v>441239.4</v>
      </c>
      <c r="L635" s="192">
        <v>368955</v>
      </c>
      <c r="M635" s="192">
        <v>452078</v>
      </c>
      <c r="N635" s="192">
        <v>1503405</v>
      </c>
      <c r="O635" s="192">
        <v>103655</v>
      </c>
      <c r="P635" s="192">
        <v>83055</v>
      </c>
      <c r="Q635" s="192">
        <v>2722963</v>
      </c>
      <c r="R635" s="192">
        <v>188400</v>
      </c>
      <c r="S635" s="192">
        <v>2441235.3199999998</v>
      </c>
      <c r="T635" s="192">
        <v>1483972.2</v>
      </c>
      <c r="U635" s="192">
        <v>1741003</v>
      </c>
      <c r="V635" s="192">
        <v>17568</v>
      </c>
      <c r="W635" s="192">
        <v>43212</v>
      </c>
      <c r="X635" s="192">
        <v>256971.69</v>
      </c>
      <c r="Y635" s="192">
        <v>109703.9</v>
      </c>
      <c r="Z635" s="192">
        <v>0</v>
      </c>
      <c r="AA635" s="192">
        <v>3678882</v>
      </c>
      <c r="AB635" s="192">
        <v>398458</v>
      </c>
      <c r="AC635" s="192">
        <v>410020.67</v>
      </c>
      <c r="AD635" s="192">
        <v>327310</v>
      </c>
      <c r="AE635" s="192">
        <v>196100</v>
      </c>
      <c r="AF635" s="192">
        <v>1633393.15</v>
      </c>
      <c r="AG635" s="192">
        <v>106088.2</v>
      </c>
      <c r="AH635" s="192">
        <v>0</v>
      </c>
      <c r="AI635" s="192">
        <v>5631036.7999999998</v>
      </c>
      <c r="AJ635" s="192">
        <v>56355</v>
      </c>
      <c r="AK635" s="192">
        <v>267866.5</v>
      </c>
      <c r="AL635" s="192">
        <v>4000</v>
      </c>
      <c r="AM635" s="192">
        <v>842842.7</v>
      </c>
      <c r="AN635" s="192">
        <v>1080081.5</v>
      </c>
      <c r="AO635" s="192">
        <v>624486.55000000005</v>
      </c>
      <c r="AP635" s="192">
        <v>92365.35</v>
      </c>
      <c r="AQ635" s="192">
        <v>215354</v>
      </c>
      <c r="AR635" s="192">
        <v>175517.5</v>
      </c>
      <c r="AS635" s="192">
        <v>1056771</v>
      </c>
      <c r="AT635" s="192">
        <v>303092</v>
      </c>
      <c r="AU635" s="192">
        <v>2255701</v>
      </c>
      <c r="AV635" s="192">
        <v>540</v>
      </c>
      <c r="AW635" s="192">
        <v>183454.53</v>
      </c>
      <c r="AX635" s="192">
        <v>211282.8</v>
      </c>
      <c r="AY635" s="192">
        <v>40495</v>
      </c>
      <c r="AZ635" s="192">
        <v>420</v>
      </c>
      <c r="BA635" s="192">
        <v>33641.4</v>
      </c>
      <c r="BB635" s="192">
        <v>1367335</v>
      </c>
      <c r="BC635" s="192">
        <v>128975</v>
      </c>
      <c r="BD635" s="192">
        <v>528350</v>
      </c>
      <c r="BE635" s="192">
        <v>1065738.6000000001</v>
      </c>
      <c r="BF635" s="192">
        <v>719143.1</v>
      </c>
      <c r="BG635" s="192">
        <v>442325.5</v>
      </c>
      <c r="BH635" s="192">
        <v>2623757</v>
      </c>
      <c r="BI635" s="192">
        <v>4805845.3600000003</v>
      </c>
      <c r="BJ635" s="192">
        <v>946528.5</v>
      </c>
      <c r="BK635" s="192">
        <v>383364</v>
      </c>
      <c r="BL635" s="192">
        <v>89690</v>
      </c>
      <c r="BM635" s="192">
        <v>2205980</v>
      </c>
      <c r="BN635" s="192">
        <v>2223216</v>
      </c>
      <c r="BO635" s="192">
        <v>139368.75</v>
      </c>
      <c r="BP635" s="192">
        <v>78652</v>
      </c>
      <c r="BQ635" s="192">
        <v>0</v>
      </c>
      <c r="BR635" s="192">
        <v>1184796.3</v>
      </c>
      <c r="BS635" s="192">
        <v>294146.93</v>
      </c>
      <c r="BT635" s="192">
        <v>638894</v>
      </c>
      <c r="BU635" s="192">
        <v>973719.66</v>
      </c>
      <c r="BV635" s="192">
        <v>100970.6</v>
      </c>
      <c r="BW635" s="192">
        <v>353597</v>
      </c>
      <c r="BX635" s="192">
        <v>172254.3</v>
      </c>
      <c r="BY635" s="192">
        <v>1093814</v>
      </c>
      <c r="BZ635" s="192">
        <v>168795.3</v>
      </c>
      <c r="CA635" s="192">
        <v>212658.2</v>
      </c>
      <c r="CB635" s="192">
        <v>143604.79999999999</v>
      </c>
      <c r="CC635" s="201">
        <f t="shared" si="76"/>
        <v>60059019.349999987</v>
      </c>
    </row>
    <row r="636" spans="1:81" s="278" customFormat="1">
      <c r="A636" s="320"/>
      <c r="B636" s="319"/>
      <c r="C636" s="321"/>
      <c r="D636" s="321"/>
      <c r="E636" s="321"/>
      <c r="F636" s="322" t="s">
        <v>1297</v>
      </c>
      <c r="G636" s="323" t="s">
        <v>1784</v>
      </c>
      <c r="H636" s="192">
        <v>208510</v>
      </c>
      <c r="I636" s="192">
        <v>4460344.0999999996</v>
      </c>
      <c r="J636" s="192">
        <v>897897</v>
      </c>
      <c r="K636" s="192">
        <v>834750</v>
      </c>
      <c r="L636" s="192">
        <v>74930</v>
      </c>
      <c r="M636" s="192">
        <v>744211</v>
      </c>
      <c r="N636" s="192">
        <v>1683483</v>
      </c>
      <c r="O636" s="192">
        <v>324100</v>
      </c>
      <c r="P636" s="192">
        <v>83000</v>
      </c>
      <c r="Q636" s="192">
        <v>2743200</v>
      </c>
      <c r="R636" s="192">
        <v>0</v>
      </c>
      <c r="S636" s="192">
        <v>165000</v>
      </c>
      <c r="T636" s="192">
        <v>734800</v>
      </c>
      <c r="U636" s="192">
        <v>423741</v>
      </c>
      <c r="V636" s="192">
        <v>0</v>
      </c>
      <c r="W636" s="192">
        <v>0</v>
      </c>
      <c r="X636" s="192">
        <v>0</v>
      </c>
      <c r="Y636" s="192">
        <v>31000</v>
      </c>
      <c r="Z636" s="192">
        <v>0</v>
      </c>
      <c r="AA636" s="192">
        <v>5469232.0999999996</v>
      </c>
      <c r="AB636" s="192">
        <v>371080</v>
      </c>
      <c r="AC636" s="192">
        <v>840436.5</v>
      </c>
      <c r="AD636" s="192">
        <v>2425612.5</v>
      </c>
      <c r="AE636" s="192">
        <v>24216.6</v>
      </c>
      <c r="AF636" s="192">
        <v>3625527.3</v>
      </c>
      <c r="AG636" s="192">
        <v>0</v>
      </c>
      <c r="AH636" s="192">
        <v>0</v>
      </c>
      <c r="AI636" s="192">
        <v>11610361</v>
      </c>
      <c r="AJ636" s="192">
        <v>0</v>
      </c>
      <c r="AK636" s="192">
        <v>0</v>
      </c>
      <c r="AL636" s="192">
        <v>0</v>
      </c>
      <c r="AM636" s="192">
        <v>349778</v>
      </c>
      <c r="AN636" s="192">
        <v>0</v>
      </c>
      <c r="AO636" s="192">
        <v>314222.2</v>
      </c>
      <c r="AP636" s="192">
        <v>0</v>
      </c>
      <c r="AQ636" s="192">
        <v>236396</v>
      </c>
      <c r="AR636" s="192">
        <v>59855.4</v>
      </c>
      <c r="AS636" s="192">
        <v>427689.9</v>
      </c>
      <c r="AT636" s="192">
        <v>432535.4</v>
      </c>
      <c r="AU636" s="192">
        <v>1901380</v>
      </c>
      <c r="AV636" s="192">
        <v>0</v>
      </c>
      <c r="AW636" s="192">
        <v>0</v>
      </c>
      <c r="AX636" s="192">
        <v>0</v>
      </c>
      <c r="AY636" s="192">
        <v>0</v>
      </c>
      <c r="AZ636" s="192">
        <v>0</v>
      </c>
      <c r="BA636" s="192">
        <v>0</v>
      </c>
      <c r="BB636" s="192">
        <v>0</v>
      </c>
      <c r="BC636" s="192">
        <v>17558</v>
      </c>
      <c r="BD636" s="192">
        <v>70000</v>
      </c>
      <c r="BE636" s="192">
        <v>650800</v>
      </c>
      <c r="BF636" s="192">
        <v>0</v>
      </c>
      <c r="BG636" s="192">
        <v>338238</v>
      </c>
      <c r="BH636" s="192">
        <v>1546695</v>
      </c>
      <c r="BI636" s="192">
        <v>1811113</v>
      </c>
      <c r="BJ636" s="192">
        <v>441586</v>
      </c>
      <c r="BK636" s="192">
        <v>383901.5</v>
      </c>
      <c r="BL636" s="192">
        <v>29300</v>
      </c>
      <c r="BM636" s="192">
        <v>49500</v>
      </c>
      <c r="BN636" s="192">
        <v>2885980</v>
      </c>
      <c r="BO636" s="192">
        <v>578325</v>
      </c>
      <c r="BP636" s="192">
        <v>86500</v>
      </c>
      <c r="BQ636" s="192">
        <v>75150</v>
      </c>
      <c r="BR636" s="192">
        <v>0</v>
      </c>
      <c r="BS636" s="192">
        <v>258855</v>
      </c>
      <c r="BT636" s="192">
        <v>9240</v>
      </c>
      <c r="BU636" s="192">
        <v>213064.5</v>
      </c>
      <c r="BV636" s="192">
        <v>181184.5</v>
      </c>
      <c r="BW636" s="192">
        <v>261301.5</v>
      </c>
      <c r="BX636" s="192">
        <v>335973</v>
      </c>
      <c r="BY636" s="192">
        <v>1279892</v>
      </c>
      <c r="BZ636" s="192">
        <v>207520.5</v>
      </c>
      <c r="CA636" s="192">
        <v>0</v>
      </c>
      <c r="CB636" s="192">
        <v>58925</v>
      </c>
      <c r="CC636" s="201">
        <f t="shared" si="76"/>
        <v>53267891.5</v>
      </c>
    </row>
    <row r="637" spans="1:81" s="278" customFormat="1">
      <c r="A637" s="320"/>
      <c r="B637" s="319"/>
      <c r="C637" s="321"/>
      <c r="D637" s="321"/>
      <c r="E637" s="321"/>
      <c r="F637" s="322" t="s">
        <v>1298</v>
      </c>
      <c r="G637" s="323" t="s">
        <v>1299</v>
      </c>
      <c r="H637" s="192">
        <v>0</v>
      </c>
      <c r="I637" s="192">
        <v>0</v>
      </c>
      <c r="J637" s="192">
        <v>0</v>
      </c>
      <c r="K637" s="192">
        <v>0</v>
      </c>
      <c r="L637" s="192">
        <v>0</v>
      </c>
      <c r="M637" s="192">
        <v>0</v>
      </c>
      <c r="N637" s="192">
        <v>0</v>
      </c>
      <c r="O637" s="192">
        <v>0</v>
      </c>
      <c r="P637" s="192">
        <v>0</v>
      </c>
      <c r="Q637" s="192">
        <v>0</v>
      </c>
      <c r="R637" s="192">
        <v>0</v>
      </c>
      <c r="S637" s="192">
        <v>0</v>
      </c>
      <c r="T637" s="192">
        <v>0</v>
      </c>
      <c r="U637" s="192">
        <v>0</v>
      </c>
      <c r="V637" s="192">
        <v>0</v>
      </c>
      <c r="W637" s="192">
        <v>0</v>
      </c>
      <c r="X637" s="192">
        <v>0</v>
      </c>
      <c r="Y637" s="192">
        <v>0</v>
      </c>
      <c r="Z637" s="192">
        <v>0</v>
      </c>
      <c r="AA637" s="192">
        <v>0</v>
      </c>
      <c r="AB637" s="192">
        <v>0</v>
      </c>
      <c r="AC637" s="192">
        <v>0</v>
      </c>
      <c r="AD637" s="192">
        <v>0</v>
      </c>
      <c r="AE637" s="192">
        <v>0</v>
      </c>
      <c r="AF637" s="192">
        <v>0</v>
      </c>
      <c r="AG637" s="192">
        <v>0</v>
      </c>
      <c r="AH637" s="192">
        <v>0</v>
      </c>
      <c r="AI637" s="192">
        <v>0</v>
      </c>
      <c r="AJ637" s="192">
        <v>0</v>
      </c>
      <c r="AK637" s="192">
        <v>0</v>
      </c>
      <c r="AL637" s="192">
        <v>0</v>
      </c>
      <c r="AM637" s="192">
        <v>0</v>
      </c>
      <c r="AN637" s="192">
        <v>0</v>
      </c>
      <c r="AO637" s="192">
        <v>0</v>
      </c>
      <c r="AP637" s="192">
        <v>0</v>
      </c>
      <c r="AQ637" s="192">
        <v>0</v>
      </c>
      <c r="AR637" s="192">
        <v>0</v>
      </c>
      <c r="AS637" s="192">
        <v>0</v>
      </c>
      <c r="AT637" s="192">
        <v>0</v>
      </c>
      <c r="AU637" s="192">
        <v>0</v>
      </c>
      <c r="AV637" s="192">
        <v>0</v>
      </c>
      <c r="AW637" s="192">
        <v>0</v>
      </c>
      <c r="AX637" s="192">
        <v>0</v>
      </c>
      <c r="AY637" s="192">
        <v>0</v>
      </c>
      <c r="AZ637" s="192">
        <v>0</v>
      </c>
      <c r="BA637" s="192">
        <v>0</v>
      </c>
      <c r="BB637" s="192">
        <v>0</v>
      </c>
      <c r="BC637" s="192">
        <v>2138392</v>
      </c>
      <c r="BD637" s="192">
        <v>0</v>
      </c>
      <c r="BE637" s="192">
        <v>0</v>
      </c>
      <c r="BF637" s="192">
        <v>0</v>
      </c>
      <c r="BG637" s="192">
        <v>0</v>
      </c>
      <c r="BH637" s="192">
        <v>0</v>
      </c>
      <c r="BI637" s="192">
        <v>0</v>
      </c>
      <c r="BJ637" s="192">
        <v>0</v>
      </c>
      <c r="BK637" s="192">
        <v>58877</v>
      </c>
      <c r="BL637" s="192">
        <v>0</v>
      </c>
      <c r="BM637" s="192">
        <v>202583.25</v>
      </c>
      <c r="BN637" s="192">
        <v>0</v>
      </c>
      <c r="BO637" s="192">
        <v>0</v>
      </c>
      <c r="BP637" s="192">
        <v>0</v>
      </c>
      <c r="BQ637" s="192">
        <v>0</v>
      </c>
      <c r="BR637" s="192">
        <v>0</v>
      </c>
      <c r="BS637" s="192">
        <v>0</v>
      </c>
      <c r="BT637" s="192">
        <v>0</v>
      </c>
      <c r="BU637" s="192">
        <v>0</v>
      </c>
      <c r="BV637" s="192">
        <v>0</v>
      </c>
      <c r="BW637" s="192">
        <v>0</v>
      </c>
      <c r="BX637" s="192">
        <v>0</v>
      </c>
      <c r="BY637" s="192">
        <v>0</v>
      </c>
      <c r="BZ637" s="192">
        <v>0</v>
      </c>
      <c r="CA637" s="192">
        <v>0</v>
      </c>
      <c r="CB637" s="192">
        <v>0</v>
      </c>
      <c r="CC637" s="201">
        <f t="shared" si="76"/>
        <v>2399852.25</v>
      </c>
    </row>
    <row r="638" spans="1:81" s="278" customFormat="1">
      <c r="A638" s="320"/>
      <c r="B638" s="319"/>
      <c r="C638" s="321"/>
      <c r="D638" s="321"/>
      <c r="E638" s="321"/>
      <c r="F638" s="322" t="s">
        <v>1300</v>
      </c>
      <c r="G638" s="323" t="s">
        <v>1301</v>
      </c>
      <c r="H638" s="192">
        <v>0</v>
      </c>
      <c r="I638" s="192">
        <v>0</v>
      </c>
      <c r="J638" s="192">
        <v>0</v>
      </c>
      <c r="K638" s="192">
        <v>0</v>
      </c>
      <c r="L638" s="192">
        <v>0</v>
      </c>
      <c r="M638" s="192">
        <v>0</v>
      </c>
      <c r="N638" s="192">
        <v>0</v>
      </c>
      <c r="O638" s="192">
        <v>0</v>
      </c>
      <c r="P638" s="192">
        <v>0</v>
      </c>
      <c r="Q638" s="192">
        <v>0</v>
      </c>
      <c r="R638" s="192">
        <v>0</v>
      </c>
      <c r="S638" s="192">
        <v>0</v>
      </c>
      <c r="T638" s="192">
        <v>0</v>
      </c>
      <c r="U638" s="192">
        <v>0</v>
      </c>
      <c r="V638" s="192">
        <v>0</v>
      </c>
      <c r="W638" s="192">
        <v>0</v>
      </c>
      <c r="X638" s="192">
        <v>0</v>
      </c>
      <c r="Y638" s="192">
        <v>0</v>
      </c>
      <c r="Z638" s="192">
        <v>0</v>
      </c>
      <c r="AA638" s="192">
        <v>0</v>
      </c>
      <c r="AB638" s="192">
        <v>0</v>
      </c>
      <c r="AC638" s="192">
        <v>0</v>
      </c>
      <c r="AD638" s="192">
        <v>0</v>
      </c>
      <c r="AE638" s="192">
        <v>0</v>
      </c>
      <c r="AF638" s="192">
        <v>51090</v>
      </c>
      <c r="AG638" s="192">
        <v>0</v>
      </c>
      <c r="AH638" s="192">
        <v>0</v>
      </c>
      <c r="AI638" s="192">
        <v>0</v>
      </c>
      <c r="AJ638" s="192">
        <v>0</v>
      </c>
      <c r="AK638" s="192">
        <v>0</v>
      </c>
      <c r="AL638" s="192">
        <v>0</v>
      </c>
      <c r="AM638" s="192">
        <v>0</v>
      </c>
      <c r="AN638" s="192">
        <v>0</v>
      </c>
      <c r="AO638" s="192">
        <v>0</v>
      </c>
      <c r="AP638" s="192">
        <v>0</v>
      </c>
      <c r="AQ638" s="192">
        <v>0</v>
      </c>
      <c r="AR638" s="192">
        <v>0</v>
      </c>
      <c r="AS638" s="192">
        <v>0</v>
      </c>
      <c r="AT638" s="192">
        <v>0</v>
      </c>
      <c r="AU638" s="192">
        <v>0</v>
      </c>
      <c r="AV638" s="192">
        <v>0</v>
      </c>
      <c r="AW638" s="192">
        <v>0</v>
      </c>
      <c r="AX638" s="192">
        <v>0</v>
      </c>
      <c r="AY638" s="192">
        <v>0</v>
      </c>
      <c r="AZ638" s="192">
        <v>0</v>
      </c>
      <c r="BA638" s="192">
        <v>0</v>
      </c>
      <c r="BB638" s="192">
        <v>0</v>
      </c>
      <c r="BC638" s="192">
        <v>0</v>
      </c>
      <c r="BD638" s="192">
        <v>0</v>
      </c>
      <c r="BE638" s="192">
        <v>0</v>
      </c>
      <c r="BF638" s="192">
        <v>0</v>
      </c>
      <c r="BG638" s="192">
        <v>0</v>
      </c>
      <c r="BH638" s="192">
        <v>0</v>
      </c>
      <c r="BI638" s="192">
        <v>0</v>
      </c>
      <c r="BJ638" s="192">
        <v>0</v>
      </c>
      <c r="BK638" s="192">
        <v>0</v>
      </c>
      <c r="BL638" s="192">
        <v>0</v>
      </c>
      <c r="BM638" s="192">
        <v>0</v>
      </c>
      <c r="BN638" s="192">
        <v>0</v>
      </c>
      <c r="BO638" s="192">
        <v>0</v>
      </c>
      <c r="BP638" s="192">
        <v>0</v>
      </c>
      <c r="BQ638" s="192">
        <v>0</v>
      </c>
      <c r="BR638" s="192">
        <v>0</v>
      </c>
      <c r="BS638" s="192">
        <v>0</v>
      </c>
      <c r="BT638" s="192">
        <v>0</v>
      </c>
      <c r="BU638" s="192">
        <v>0</v>
      </c>
      <c r="BV638" s="192">
        <v>0</v>
      </c>
      <c r="BW638" s="192">
        <v>0</v>
      </c>
      <c r="BX638" s="192">
        <v>0</v>
      </c>
      <c r="BY638" s="192">
        <v>0</v>
      </c>
      <c r="BZ638" s="192">
        <v>0</v>
      </c>
      <c r="CA638" s="192">
        <v>0</v>
      </c>
      <c r="CB638" s="192">
        <v>0</v>
      </c>
      <c r="CC638" s="201">
        <f t="shared" si="76"/>
        <v>51090</v>
      </c>
    </row>
    <row r="639" spans="1:81" s="278" customFormat="1">
      <c r="A639" s="320"/>
      <c r="B639" s="319"/>
      <c r="C639" s="321"/>
      <c r="D639" s="321"/>
      <c r="E639" s="321"/>
      <c r="F639" s="322" t="s">
        <v>1302</v>
      </c>
      <c r="G639" s="323" t="s">
        <v>1442</v>
      </c>
      <c r="H639" s="192">
        <v>367937</v>
      </c>
      <c r="I639" s="192">
        <v>5350798.25</v>
      </c>
      <c r="J639" s="192">
        <v>2003396.95</v>
      </c>
      <c r="K639" s="192">
        <v>3850593</v>
      </c>
      <c r="L639" s="192">
        <v>6530520.5</v>
      </c>
      <c r="M639" s="192">
        <v>12421531.949999999</v>
      </c>
      <c r="N639" s="192">
        <v>190000</v>
      </c>
      <c r="O639" s="192">
        <v>1318237.8999999999</v>
      </c>
      <c r="P639" s="192">
        <v>1117640.5</v>
      </c>
      <c r="Q639" s="192">
        <v>784688.72</v>
      </c>
      <c r="R639" s="192">
        <v>3296091</v>
      </c>
      <c r="S639" s="192">
        <v>1151389.5</v>
      </c>
      <c r="T639" s="192">
        <v>3790659.75</v>
      </c>
      <c r="U639" s="192">
        <v>229999</v>
      </c>
      <c r="V639" s="192">
        <v>0</v>
      </c>
      <c r="W639" s="192">
        <v>802977.75</v>
      </c>
      <c r="X639" s="192">
        <v>213161.5</v>
      </c>
      <c r="Y639" s="192">
        <v>174.4</v>
      </c>
      <c r="Z639" s="192">
        <v>10489</v>
      </c>
      <c r="AA639" s="192">
        <v>434640.34</v>
      </c>
      <c r="AB639" s="192">
        <v>337384.04</v>
      </c>
      <c r="AC639" s="192">
        <v>0</v>
      </c>
      <c r="AD639" s="192">
        <v>6811799</v>
      </c>
      <c r="AE639" s="192">
        <v>2252022.89</v>
      </c>
      <c r="AF639" s="192">
        <v>8042354.2400000002</v>
      </c>
      <c r="AG639" s="192">
        <v>0</v>
      </c>
      <c r="AH639" s="192">
        <v>1005892.67</v>
      </c>
      <c r="AI639" s="192">
        <v>0</v>
      </c>
      <c r="AJ639" s="192">
        <v>3764050</v>
      </c>
      <c r="AK639" s="192">
        <v>2632486</v>
      </c>
      <c r="AL639" s="192">
        <v>1411825</v>
      </c>
      <c r="AM639" s="192">
        <v>1906559</v>
      </c>
      <c r="AN639" s="192">
        <v>2424025</v>
      </c>
      <c r="AO639" s="192">
        <v>3171983</v>
      </c>
      <c r="AP639" s="192">
        <v>2011349</v>
      </c>
      <c r="AQ639" s="192">
        <v>3218194</v>
      </c>
      <c r="AR639" s="192">
        <v>2203622</v>
      </c>
      <c r="AS639" s="192">
        <v>2774122</v>
      </c>
      <c r="AT639" s="192">
        <v>1792474</v>
      </c>
      <c r="AU639" s="192">
        <v>164064</v>
      </c>
      <c r="AV639" s="192">
        <v>348081.5</v>
      </c>
      <c r="AW639" s="192">
        <v>2285918.5</v>
      </c>
      <c r="AX639" s="192">
        <v>2755529.13</v>
      </c>
      <c r="AY639" s="192">
        <v>373393</v>
      </c>
      <c r="AZ639" s="192">
        <v>59522.5</v>
      </c>
      <c r="BA639" s="192">
        <v>29831.25</v>
      </c>
      <c r="BB639" s="192">
        <v>547985.5</v>
      </c>
      <c r="BC639" s="192">
        <v>1697533.25</v>
      </c>
      <c r="BD639" s="192">
        <v>4456754.25</v>
      </c>
      <c r="BE639" s="192">
        <v>6590362.75</v>
      </c>
      <c r="BF639" s="192">
        <v>5292863</v>
      </c>
      <c r="BG639" s="192">
        <v>796270</v>
      </c>
      <c r="BH639" s="192">
        <v>17071796.25</v>
      </c>
      <c r="BI639" s="192">
        <v>4075591</v>
      </c>
      <c r="BJ639" s="192">
        <v>2230432.0499999998</v>
      </c>
      <c r="BK639" s="192">
        <v>1715520.75</v>
      </c>
      <c r="BL639" s="192">
        <v>1408280.75</v>
      </c>
      <c r="BM639" s="192">
        <v>493463</v>
      </c>
      <c r="BN639" s="192">
        <v>4488731.68</v>
      </c>
      <c r="BO639" s="192">
        <v>691791</v>
      </c>
      <c r="BP639" s="192">
        <v>3657019.56</v>
      </c>
      <c r="BQ639" s="192">
        <v>2796579.5</v>
      </c>
      <c r="BR639" s="192">
        <v>12277707.890000001</v>
      </c>
      <c r="BS639" s="192">
        <v>5080936.33</v>
      </c>
      <c r="BT639" s="192">
        <v>222804.25</v>
      </c>
      <c r="BU639" s="192">
        <v>1106927.25</v>
      </c>
      <c r="BV639" s="192">
        <v>886125</v>
      </c>
      <c r="BW639" s="192">
        <v>1586856</v>
      </c>
      <c r="BX639" s="192">
        <v>2389237</v>
      </c>
      <c r="BY639" s="192">
        <v>1185307.25</v>
      </c>
      <c r="BZ639" s="192">
        <v>1647315.95</v>
      </c>
      <c r="CA639" s="192">
        <v>185005.5</v>
      </c>
      <c r="CB639" s="192">
        <v>891070.9</v>
      </c>
      <c r="CC639" s="201">
        <f t="shared" ref="CC639:CC697" si="79">SUM(H639:CB639)</f>
        <v>181111676.34000003</v>
      </c>
    </row>
    <row r="640" spans="1:81" s="278" customFormat="1">
      <c r="A640" s="320"/>
      <c r="B640" s="319"/>
      <c r="C640" s="321"/>
      <c r="D640" s="321"/>
      <c r="E640" s="321"/>
      <c r="F640" s="322" t="s">
        <v>1303</v>
      </c>
      <c r="G640" s="323" t="s">
        <v>1785</v>
      </c>
      <c r="H640" s="192">
        <v>5290280.7</v>
      </c>
      <c r="I640" s="192">
        <v>77097</v>
      </c>
      <c r="J640" s="192">
        <v>645781</v>
      </c>
      <c r="K640" s="192">
        <v>0</v>
      </c>
      <c r="L640" s="192">
        <v>0</v>
      </c>
      <c r="M640" s="192">
        <v>0</v>
      </c>
      <c r="N640" s="192">
        <v>0</v>
      </c>
      <c r="O640" s="192">
        <v>1939.5</v>
      </c>
      <c r="P640" s="192">
        <v>0</v>
      </c>
      <c r="Q640" s="192">
        <v>0</v>
      </c>
      <c r="R640" s="192">
        <v>0</v>
      </c>
      <c r="S640" s="192">
        <v>6025</v>
      </c>
      <c r="T640" s="192">
        <v>0</v>
      </c>
      <c r="U640" s="192">
        <v>37214.75</v>
      </c>
      <c r="V640" s="192">
        <v>0</v>
      </c>
      <c r="W640" s="192">
        <v>209431.2</v>
      </c>
      <c r="X640" s="192">
        <v>53856.75</v>
      </c>
      <c r="Y640" s="192">
        <v>0</v>
      </c>
      <c r="Z640" s="192">
        <v>0</v>
      </c>
      <c r="AA640" s="192">
        <v>0</v>
      </c>
      <c r="AB640" s="192">
        <v>0</v>
      </c>
      <c r="AC640" s="192">
        <v>2193826.1800000002</v>
      </c>
      <c r="AD640" s="192">
        <v>0</v>
      </c>
      <c r="AE640" s="192">
        <v>247436.85</v>
      </c>
      <c r="AF640" s="192">
        <v>0</v>
      </c>
      <c r="AG640" s="192">
        <v>0</v>
      </c>
      <c r="AH640" s="192">
        <v>0</v>
      </c>
      <c r="AI640" s="192">
        <v>0</v>
      </c>
      <c r="AJ640" s="192">
        <v>5237</v>
      </c>
      <c r="AK640" s="192">
        <v>0</v>
      </c>
      <c r="AL640" s="192">
        <v>0</v>
      </c>
      <c r="AM640" s="192">
        <v>0</v>
      </c>
      <c r="AN640" s="192">
        <v>34270</v>
      </c>
      <c r="AO640" s="192">
        <v>0</v>
      </c>
      <c r="AP640" s="192">
        <v>0</v>
      </c>
      <c r="AQ640" s="192">
        <v>82283.5</v>
      </c>
      <c r="AR640" s="192">
        <v>1754</v>
      </c>
      <c r="AS640" s="192">
        <v>140383.5</v>
      </c>
      <c r="AT640" s="192">
        <v>0</v>
      </c>
      <c r="AU640" s="192">
        <v>0</v>
      </c>
      <c r="AV640" s="192">
        <v>0</v>
      </c>
      <c r="AW640" s="192">
        <v>0</v>
      </c>
      <c r="AX640" s="192">
        <v>0</v>
      </c>
      <c r="AY640" s="192">
        <v>0</v>
      </c>
      <c r="AZ640" s="192">
        <v>0</v>
      </c>
      <c r="BA640" s="192">
        <v>0</v>
      </c>
      <c r="BB640" s="192">
        <v>202598.25</v>
      </c>
      <c r="BC640" s="192">
        <v>0</v>
      </c>
      <c r="BD640" s="192">
        <v>3116347.6</v>
      </c>
      <c r="BE640" s="192">
        <v>0</v>
      </c>
      <c r="BF640" s="192">
        <v>0</v>
      </c>
      <c r="BG640" s="192">
        <v>20732.25</v>
      </c>
      <c r="BH640" s="192">
        <v>0</v>
      </c>
      <c r="BI640" s="192">
        <v>0</v>
      </c>
      <c r="BJ640" s="192">
        <v>44108.5</v>
      </c>
      <c r="BK640" s="192">
        <v>0</v>
      </c>
      <c r="BL640" s="192">
        <v>63541.25</v>
      </c>
      <c r="BM640" s="192">
        <v>804102</v>
      </c>
      <c r="BN640" s="192">
        <v>416351</v>
      </c>
      <c r="BO640" s="192">
        <v>0</v>
      </c>
      <c r="BP640" s="192">
        <v>2014519.02</v>
      </c>
      <c r="BQ640" s="192">
        <v>3280937.25</v>
      </c>
      <c r="BR640" s="192">
        <v>414746.85</v>
      </c>
      <c r="BS640" s="192">
        <v>0</v>
      </c>
      <c r="BT640" s="192">
        <v>0</v>
      </c>
      <c r="BU640" s="192">
        <v>0</v>
      </c>
      <c r="BV640" s="192">
        <v>30717.8</v>
      </c>
      <c r="BW640" s="192">
        <v>0</v>
      </c>
      <c r="BX640" s="192">
        <v>0</v>
      </c>
      <c r="BY640" s="192">
        <v>0</v>
      </c>
      <c r="BZ640" s="192">
        <v>0</v>
      </c>
      <c r="CA640" s="192">
        <v>4956</v>
      </c>
      <c r="CB640" s="192">
        <v>12410</v>
      </c>
      <c r="CC640" s="201">
        <f t="shared" si="79"/>
        <v>19452884.699999999</v>
      </c>
    </row>
    <row r="641" spans="1:81" s="278" customFormat="1">
      <c r="A641" s="320"/>
      <c r="B641" s="319"/>
      <c r="C641" s="321"/>
      <c r="D641" s="321"/>
      <c r="E641" s="321"/>
      <c r="F641" s="322" t="s">
        <v>1304</v>
      </c>
      <c r="G641" s="323" t="s">
        <v>1786</v>
      </c>
      <c r="H641" s="192">
        <v>14513783.52</v>
      </c>
      <c r="I641" s="192">
        <v>849587.9</v>
      </c>
      <c r="J641" s="192">
        <v>283124.73</v>
      </c>
      <c r="K641" s="192">
        <v>57716</v>
      </c>
      <c r="L641" s="192">
        <v>1490396.25</v>
      </c>
      <c r="M641" s="192">
        <v>1556847.85</v>
      </c>
      <c r="N641" s="192">
        <v>400000</v>
      </c>
      <c r="O641" s="192">
        <v>803390.9</v>
      </c>
      <c r="P641" s="192">
        <v>99749</v>
      </c>
      <c r="Q641" s="192">
        <v>1552791.03</v>
      </c>
      <c r="R641" s="192">
        <v>437446.3</v>
      </c>
      <c r="S641" s="192">
        <v>243105.75</v>
      </c>
      <c r="T641" s="192">
        <v>496582</v>
      </c>
      <c r="U641" s="192">
        <v>332812.5</v>
      </c>
      <c r="V641" s="192">
        <v>1950</v>
      </c>
      <c r="W641" s="192">
        <v>192468.9</v>
      </c>
      <c r="X641" s="192">
        <v>14027.5</v>
      </c>
      <c r="Y641" s="192">
        <v>51029</v>
      </c>
      <c r="Z641" s="192">
        <v>0</v>
      </c>
      <c r="AA641" s="192">
        <v>0</v>
      </c>
      <c r="AB641" s="192">
        <v>0</v>
      </c>
      <c r="AC641" s="192">
        <v>0</v>
      </c>
      <c r="AD641" s="192">
        <v>0</v>
      </c>
      <c r="AE641" s="192">
        <v>0</v>
      </c>
      <c r="AF641" s="192">
        <v>686510.55</v>
      </c>
      <c r="AG641" s="192">
        <v>0</v>
      </c>
      <c r="AH641" s="192">
        <v>0</v>
      </c>
      <c r="AI641" s="192">
        <v>0</v>
      </c>
      <c r="AJ641" s="192">
        <v>174018.25</v>
      </c>
      <c r="AK641" s="192">
        <v>0</v>
      </c>
      <c r="AL641" s="192">
        <v>65334</v>
      </c>
      <c r="AM641" s="192">
        <v>0</v>
      </c>
      <c r="AN641" s="192">
        <v>73792.75</v>
      </c>
      <c r="AO641" s="192">
        <v>0</v>
      </c>
      <c r="AP641" s="192">
        <v>106050.25</v>
      </c>
      <c r="AQ641" s="192">
        <v>160689.5</v>
      </c>
      <c r="AR641" s="192">
        <v>170807.75</v>
      </c>
      <c r="AS641" s="192">
        <v>0</v>
      </c>
      <c r="AT641" s="192">
        <v>65663</v>
      </c>
      <c r="AU641" s="192">
        <v>0</v>
      </c>
      <c r="AV641" s="192">
        <v>0</v>
      </c>
      <c r="AW641" s="192">
        <v>0</v>
      </c>
      <c r="AX641" s="192">
        <v>0</v>
      </c>
      <c r="AY641" s="192">
        <v>60322</v>
      </c>
      <c r="AZ641" s="192">
        <v>0</v>
      </c>
      <c r="BA641" s="192">
        <v>0</v>
      </c>
      <c r="BB641" s="192">
        <v>319922.5</v>
      </c>
      <c r="BC641" s="192">
        <v>18295.63</v>
      </c>
      <c r="BD641" s="192">
        <v>2099912.25</v>
      </c>
      <c r="BE641" s="192">
        <v>0</v>
      </c>
      <c r="BF641" s="192">
        <v>0</v>
      </c>
      <c r="BG641" s="192">
        <v>219359.22</v>
      </c>
      <c r="BH641" s="192">
        <v>0</v>
      </c>
      <c r="BI641" s="192">
        <v>0</v>
      </c>
      <c r="BJ641" s="192">
        <v>51038.5</v>
      </c>
      <c r="BK641" s="192">
        <v>0</v>
      </c>
      <c r="BL641" s="192">
        <v>0</v>
      </c>
      <c r="BM641" s="192">
        <v>238552.25</v>
      </c>
      <c r="BN641" s="192">
        <v>456179.25</v>
      </c>
      <c r="BO641" s="192">
        <v>0</v>
      </c>
      <c r="BP641" s="192">
        <v>156675.5</v>
      </c>
      <c r="BQ641" s="192">
        <v>67631.25</v>
      </c>
      <c r="BR641" s="192">
        <v>0</v>
      </c>
      <c r="BS641" s="192">
        <v>25639</v>
      </c>
      <c r="BT641" s="192">
        <v>236969</v>
      </c>
      <c r="BU641" s="192">
        <v>0</v>
      </c>
      <c r="BV641" s="192">
        <v>56461.94</v>
      </c>
      <c r="BW641" s="192">
        <v>67470</v>
      </c>
      <c r="BX641" s="192">
        <v>1203558</v>
      </c>
      <c r="BY641" s="192">
        <v>1458</v>
      </c>
      <c r="BZ641" s="192">
        <v>0</v>
      </c>
      <c r="CA641" s="192">
        <v>2068.5</v>
      </c>
      <c r="CB641" s="192">
        <v>7315.5</v>
      </c>
      <c r="CC641" s="201">
        <f t="shared" si="79"/>
        <v>30168503.469999999</v>
      </c>
    </row>
    <row r="642" spans="1:81" s="278" customFormat="1">
      <c r="A642" s="320"/>
      <c r="B642" s="319"/>
      <c r="C642" s="321"/>
      <c r="D642" s="321"/>
      <c r="E642" s="321"/>
      <c r="F642" s="322" t="s">
        <v>1305</v>
      </c>
      <c r="G642" s="323" t="s">
        <v>1306</v>
      </c>
      <c r="H642" s="192">
        <v>5401914.1100000003</v>
      </c>
      <c r="I642" s="192">
        <v>7721043.3499999996</v>
      </c>
      <c r="J642" s="192">
        <v>1261773.79</v>
      </c>
      <c r="K642" s="192">
        <v>0</v>
      </c>
      <c r="L642" s="192">
        <v>0</v>
      </c>
      <c r="M642" s="192">
        <v>0</v>
      </c>
      <c r="N642" s="192">
        <v>180928</v>
      </c>
      <c r="O642" s="192">
        <v>0</v>
      </c>
      <c r="P642" s="192">
        <v>0</v>
      </c>
      <c r="Q642" s="192">
        <v>0</v>
      </c>
      <c r="R642" s="192">
        <v>0</v>
      </c>
      <c r="S642" s="192">
        <v>0</v>
      </c>
      <c r="T642" s="192">
        <v>18494130.219999999</v>
      </c>
      <c r="U642" s="192">
        <v>1042668.43</v>
      </c>
      <c r="V642" s="192">
        <v>0</v>
      </c>
      <c r="W642" s="192">
        <v>0</v>
      </c>
      <c r="X642" s="192">
        <v>0</v>
      </c>
      <c r="Y642" s="192">
        <v>0</v>
      </c>
      <c r="Z642" s="192">
        <v>3514955.75</v>
      </c>
      <c r="AA642" s="192">
        <v>0</v>
      </c>
      <c r="AB642" s="192">
        <v>0</v>
      </c>
      <c r="AC642" s="192">
        <v>0</v>
      </c>
      <c r="AD642" s="192">
        <v>0</v>
      </c>
      <c r="AE642" s="192">
        <v>0</v>
      </c>
      <c r="AF642" s="192">
        <v>0</v>
      </c>
      <c r="AG642" s="192">
        <v>0</v>
      </c>
      <c r="AH642" s="192">
        <v>0</v>
      </c>
      <c r="AI642" s="192">
        <v>0</v>
      </c>
      <c r="AJ642" s="192">
        <v>0</v>
      </c>
      <c r="AK642" s="192">
        <v>0</v>
      </c>
      <c r="AL642" s="192">
        <v>0</v>
      </c>
      <c r="AM642" s="192">
        <v>0</v>
      </c>
      <c r="AN642" s="192">
        <v>0</v>
      </c>
      <c r="AO642" s="192">
        <v>0</v>
      </c>
      <c r="AP642" s="192">
        <v>0</v>
      </c>
      <c r="AQ642" s="192">
        <v>0</v>
      </c>
      <c r="AR642" s="192">
        <v>0</v>
      </c>
      <c r="AS642" s="192">
        <v>0</v>
      </c>
      <c r="AT642" s="192">
        <v>0</v>
      </c>
      <c r="AU642" s="192">
        <v>754341.25</v>
      </c>
      <c r="AV642" s="192">
        <v>0</v>
      </c>
      <c r="AW642" s="192">
        <v>0</v>
      </c>
      <c r="AX642" s="192">
        <v>0</v>
      </c>
      <c r="AY642" s="192">
        <v>0</v>
      </c>
      <c r="AZ642" s="192">
        <v>0</v>
      </c>
      <c r="BA642" s="192">
        <v>0</v>
      </c>
      <c r="BB642" s="192">
        <v>5505719.7199999997</v>
      </c>
      <c r="BC642" s="192">
        <v>0</v>
      </c>
      <c r="BD642" s="192">
        <v>0</v>
      </c>
      <c r="BE642" s="192">
        <v>0</v>
      </c>
      <c r="BF642" s="192">
        <v>0</v>
      </c>
      <c r="BG642" s="192">
        <v>0</v>
      </c>
      <c r="BH642" s="192">
        <v>0</v>
      </c>
      <c r="BI642" s="192">
        <v>0</v>
      </c>
      <c r="BJ642" s="192">
        <v>0</v>
      </c>
      <c r="BK642" s="192">
        <v>0</v>
      </c>
      <c r="BL642" s="192">
        <v>0</v>
      </c>
      <c r="BM642" s="192">
        <v>12905430.800000001</v>
      </c>
      <c r="BN642" s="192">
        <v>3373931.96</v>
      </c>
      <c r="BO642" s="192">
        <v>0</v>
      </c>
      <c r="BP642" s="192">
        <v>0</v>
      </c>
      <c r="BQ642" s="192">
        <v>0</v>
      </c>
      <c r="BR642" s="192">
        <v>0</v>
      </c>
      <c r="BS642" s="192">
        <v>0</v>
      </c>
      <c r="BT642" s="192">
        <v>4555073.2</v>
      </c>
      <c r="BU642" s="192">
        <v>0</v>
      </c>
      <c r="BV642" s="192">
        <v>0</v>
      </c>
      <c r="BW642" s="192">
        <v>0</v>
      </c>
      <c r="BX642" s="192">
        <v>0</v>
      </c>
      <c r="BY642" s="192">
        <v>0</v>
      </c>
      <c r="BZ642" s="192">
        <v>0</v>
      </c>
      <c r="CA642" s="192">
        <v>0</v>
      </c>
      <c r="CB642" s="192">
        <v>0</v>
      </c>
      <c r="CC642" s="201">
        <f t="shared" si="79"/>
        <v>64711910.580000006</v>
      </c>
    </row>
    <row r="643" spans="1:81" s="278" customFormat="1">
      <c r="A643" s="320"/>
      <c r="B643" s="319"/>
      <c r="C643" s="321"/>
      <c r="D643" s="321"/>
      <c r="E643" s="321"/>
      <c r="F643" s="322" t="s">
        <v>1307</v>
      </c>
      <c r="G643" s="323" t="s">
        <v>1787</v>
      </c>
      <c r="H643" s="192">
        <v>33392.559999999998</v>
      </c>
      <c r="I643" s="192">
        <v>48321.95</v>
      </c>
      <c r="J643" s="192">
        <v>372609.03</v>
      </c>
      <c r="K643" s="192">
        <v>39831.050000000003</v>
      </c>
      <c r="L643" s="192">
        <v>50659.6</v>
      </c>
      <c r="M643" s="192">
        <v>0</v>
      </c>
      <c r="N643" s="192">
        <v>29671.74</v>
      </c>
      <c r="O643" s="192">
        <v>43816.5</v>
      </c>
      <c r="P643" s="192">
        <v>124849.60000000001</v>
      </c>
      <c r="Q643" s="192">
        <v>0</v>
      </c>
      <c r="R643" s="192">
        <v>96722.6</v>
      </c>
      <c r="S643" s="192">
        <v>37861.15</v>
      </c>
      <c r="T643" s="192">
        <v>14300.8</v>
      </c>
      <c r="U643" s="192">
        <v>3100</v>
      </c>
      <c r="V643" s="192">
        <v>0</v>
      </c>
      <c r="W643" s="192">
        <v>0</v>
      </c>
      <c r="X643" s="192">
        <v>66796.399999999994</v>
      </c>
      <c r="Y643" s="192">
        <v>63586.8</v>
      </c>
      <c r="Z643" s="192">
        <v>0</v>
      </c>
      <c r="AA643" s="192">
        <v>0</v>
      </c>
      <c r="AB643" s="192">
        <v>17747.2</v>
      </c>
      <c r="AC643" s="192">
        <v>0</v>
      </c>
      <c r="AD643" s="192">
        <v>1335753.75</v>
      </c>
      <c r="AE643" s="192">
        <v>335891.20000000001</v>
      </c>
      <c r="AF643" s="192">
        <v>179828</v>
      </c>
      <c r="AG643" s="192">
        <v>0</v>
      </c>
      <c r="AH643" s="192">
        <v>0</v>
      </c>
      <c r="AI643" s="192">
        <v>0</v>
      </c>
      <c r="AJ643" s="192">
        <v>0</v>
      </c>
      <c r="AK643" s="192">
        <v>0</v>
      </c>
      <c r="AL643" s="192">
        <v>0</v>
      </c>
      <c r="AM643" s="192">
        <v>1400</v>
      </c>
      <c r="AN643" s="192">
        <v>0</v>
      </c>
      <c r="AO643" s="192">
        <v>0</v>
      </c>
      <c r="AP643" s="192">
        <v>0</v>
      </c>
      <c r="AQ643" s="192">
        <v>500</v>
      </c>
      <c r="AR643" s="192">
        <v>0</v>
      </c>
      <c r="AS643" s="192">
        <v>0</v>
      </c>
      <c r="AT643" s="192">
        <v>0</v>
      </c>
      <c r="AU643" s="192">
        <v>1993</v>
      </c>
      <c r="AV643" s="192">
        <v>52483.8</v>
      </c>
      <c r="AW643" s="192">
        <v>44740.15</v>
      </c>
      <c r="AX643" s="192">
        <v>170902.57</v>
      </c>
      <c r="AY643" s="192">
        <v>3156.5</v>
      </c>
      <c r="AZ643" s="192">
        <v>700</v>
      </c>
      <c r="BA643" s="192">
        <v>212.5</v>
      </c>
      <c r="BB643" s="192">
        <v>180474.04</v>
      </c>
      <c r="BC643" s="192">
        <v>767379.07</v>
      </c>
      <c r="BD643" s="192">
        <v>58457</v>
      </c>
      <c r="BE643" s="192">
        <v>0</v>
      </c>
      <c r="BF643" s="192">
        <v>0</v>
      </c>
      <c r="BG643" s="192">
        <v>707587</v>
      </c>
      <c r="BH643" s="192">
        <v>279375.09999999998</v>
      </c>
      <c r="BI643" s="192">
        <v>0</v>
      </c>
      <c r="BJ643" s="192">
        <v>112130</v>
      </c>
      <c r="BK643" s="192">
        <v>2110</v>
      </c>
      <c r="BL643" s="192">
        <v>0</v>
      </c>
      <c r="BM643" s="192">
        <v>0</v>
      </c>
      <c r="BN643" s="192">
        <v>0</v>
      </c>
      <c r="BO643" s="192">
        <v>43409.33</v>
      </c>
      <c r="BP643" s="192">
        <v>0</v>
      </c>
      <c r="BQ643" s="192">
        <v>0</v>
      </c>
      <c r="BR643" s="192">
        <v>248019.64</v>
      </c>
      <c r="BS643" s="192">
        <v>125</v>
      </c>
      <c r="BT643" s="192">
        <v>1755</v>
      </c>
      <c r="BU643" s="192">
        <v>1478</v>
      </c>
      <c r="BV643" s="192">
        <v>3325</v>
      </c>
      <c r="BW643" s="192">
        <v>3890</v>
      </c>
      <c r="BX643" s="192">
        <v>31135</v>
      </c>
      <c r="BY643" s="192">
        <v>3120</v>
      </c>
      <c r="BZ643" s="192">
        <v>25948.400000000001</v>
      </c>
      <c r="CA643" s="192">
        <v>4386</v>
      </c>
      <c r="CB643" s="192">
        <v>0</v>
      </c>
      <c r="CC643" s="201">
        <f t="shared" si="79"/>
        <v>5644932.0299999993</v>
      </c>
    </row>
    <row r="644" spans="1:81" s="278" customFormat="1">
      <c r="A644" s="320"/>
      <c r="B644" s="319"/>
      <c r="C644" s="321"/>
      <c r="D644" s="321"/>
      <c r="E644" s="321"/>
      <c r="F644" s="322" t="s">
        <v>1308</v>
      </c>
      <c r="G644" s="323" t="s">
        <v>1788</v>
      </c>
      <c r="H644" s="192">
        <v>41909.39</v>
      </c>
      <c r="I644" s="192">
        <v>3460</v>
      </c>
      <c r="J644" s="192">
        <v>41487.089999999997</v>
      </c>
      <c r="K644" s="192">
        <v>0</v>
      </c>
      <c r="L644" s="192">
        <v>73658</v>
      </c>
      <c r="M644" s="192">
        <v>0</v>
      </c>
      <c r="N644" s="192">
        <v>0</v>
      </c>
      <c r="O644" s="192">
        <v>9019</v>
      </c>
      <c r="P644" s="192">
        <v>15610.68</v>
      </c>
      <c r="Q644" s="192">
        <v>0</v>
      </c>
      <c r="R644" s="192">
        <v>0</v>
      </c>
      <c r="S644" s="192">
        <v>0</v>
      </c>
      <c r="T644" s="192">
        <v>1750</v>
      </c>
      <c r="U644" s="192">
        <v>0</v>
      </c>
      <c r="V644" s="192">
        <v>0</v>
      </c>
      <c r="W644" s="192">
        <v>0</v>
      </c>
      <c r="X644" s="192">
        <v>0</v>
      </c>
      <c r="Y644" s="192">
        <v>0</v>
      </c>
      <c r="Z644" s="192">
        <v>0</v>
      </c>
      <c r="AA644" s="192">
        <v>0</v>
      </c>
      <c r="AB644" s="192">
        <v>0</v>
      </c>
      <c r="AC644" s="192">
        <v>329.7</v>
      </c>
      <c r="AD644" s="192">
        <v>0</v>
      </c>
      <c r="AE644" s="192">
        <v>0</v>
      </c>
      <c r="AF644" s="192">
        <v>100127.59</v>
      </c>
      <c r="AG644" s="192">
        <v>0</v>
      </c>
      <c r="AH644" s="192">
        <v>0</v>
      </c>
      <c r="AI644" s="192">
        <v>0</v>
      </c>
      <c r="AJ644" s="192">
        <v>0</v>
      </c>
      <c r="AK644" s="192">
        <v>0</v>
      </c>
      <c r="AL644" s="192">
        <v>0</v>
      </c>
      <c r="AM644" s="192">
        <v>0</v>
      </c>
      <c r="AN644" s="192">
        <v>0</v>
      </c>
      <c r="AO644" s="192">
        <v>0</v>
      </c>
      <c r="AP644" s="192">
        <v>0</v>
      </c>
      <c r="AQ644" s="192">
        <v>0</v>
      </c>
      <c r="AR644" s="192">
        <v>0</v>
      </c>
      <c r="AS644" s="192">
        <v>0</v>
      </c>
      <c r="AT644" s="192">
        <v>0</v>
      </c>
      <c r="AU644" s="192">
        <v>0</v>
      </c>
      <c r="AV644" s="192">
        <v>0</v>
      </c>
      <c r="AW644" s="192">
        <v>0</v>
      </c>
      <c r="AX644" s="192">
        <v>0</v>
      </c>
      <c r="AY644" s="192">
        <v>8673.4</v>
      </c>
      <c r="AZ644" s="192">
        <v>0</v>
      </c>
      <c r="BA644" s="192">
        <v>0</v>
      </c>
      <c r="BB644" s="192">
        <v>186095</v>
      </c>
      <c r="BC644" s="192">
        <v>31477.5</v>
      </c>
      <c r="BD644" s="192">
        <v>0</v>
      </c>
      <c r="BE644" s="192">
        <v>0</v>
      </c>
      <c r="BF644" s="192">
        <v>0</v>
      </c>
      <c r="BG644" s="192">
        <v>0</v>
      </c>
      <c r="BH644" s="192">
        <v>0</v>
      </c>
      <c r="BI644" s="192">
        <v>0</v>
      </c>
      <c r="BJ644" s="192">
        <v>2761</v>
      </c>
      <c r="BK644" s="192">
        <v>0</v>
      </c>
      <c r="BL644" s="192">
        <v>0</v>
      </c>
      <c r="BM644" s="192">
        <v>0</v>
      </c>
      <c r="BN644" s="192">
        <v>0</v>
      </c>
      <c r="BO644" s="192">
        <v>0</v>
      </c>
      <c r="BP644" s="192">
        <v>420</v>
      </c>
      <c r="BQ644" s="192">
        <v>0</v>
      </c>
      <c r="BR644" s="192">
        <v>68557.75</v>
      </c>
      <c r="BS644" s="192">
        <v>9465.5</v>
      </c>
      <c r="BT644" s="192">
        <v>0</v>
      </c>
      <c r="BU644" s="192">
        <v>0</v>
      </c>
      <c r="BV644" s="192">
        <v>0</v>
      </c>
      <c r="BW644" s="192">
        <v>0</v>
      </c>
      <c r="BX644" s="192">
        <v>0</v>
      </c>
      <c r="BY644" s="192">
        <v>0</v>
      </c>
      <c r="BZ644" s="192">
        <v>0</v>
      </c>
      <c r="CA644" s="192">
        <v>0</v>
      </c>
      <c r="CB644" s="192">
        <v>0</v>
      </c>
      <c r="CC644" s="201">
        <f t="shared" si="79"/>
        <v>594801.6</v>
      </c>
    </row>
    <row r="645" spans="1:81" s="278" customFormat="1">
      <c r="A645" s="320"/>
      <c r="B645" s="319"/>
      <c r="C645" s="321"/>
      <c r="D645" s="321"/>
      <c r="E645" s="321"/>
      <c r="F645" s="322" t="s">
        <v>1309</v>
      </c>
      <c r="G645" s="323" t="s">
        <v>1789</v>
      </c>
      <c r="H645" s="192">
        <v>0</v>
      </c>
      <c r="I645" s="192">
        <v>0</v>
      </c>
      <c r="J645" s="192">
        <v>12107</v>
      </c>
      <c r="K645" s="192">
        <v>1467</v>
      </c>
      <c r="L645" s="192">
        <v>0</v>
      </c>
      <c r="M645" s="192">
        <v>0</v>
      </c>
      <c r="N645" s="192">
        <v>0</v>
      </c>
      <c r="O645" s="192">
        <v>0</v>
      </c>
      <c r="P645" s="192">
        <v>0</v>
      </c>
      <c r="Q645" s="192">
        <v>2400</v>
      </c>
      <c r="R645" s="192">
        <v>4200.25</v>
      </c>
      <c r="S645" s="192">
        <v>0</v>
      </c>
      <c r="T645" s="192">
        <v>6905</v>
      </c>
      <c r="U645" s="192">
        <v>0</v>
      </c>
      <c r="V645" s="192">
        <v>0</v>
      </c>
      <c r="W645" s="192">
        <v>0</v>
      </c>
      <c r="X645" s="192">
        <v>0</v>
      </c>
      <c r="Y645" s="192">
        <v>541</v>
      </c>
      <c r="Z645" s="192">
        <v>0</v>
      </c>
      <c r="AA645" s="192">
        <v>0</v>
      </c>
      <c r="AB645" s="192">
        <v>2179.9499999999998</v>
      </c>
      <c r="AC645" s="192">
        <v>0</v>
      </c>
      <c r="AD645" s="192">
        <v>2940</v>
      </c>
      <c r="AE645" s="192">
        <v>2668</v>
      </c>
      <c r="AF645" s="192">
        <v>0</v>
      </c>
      <c r="AG645" s="192">
        <v>0</v>
      </c>
      <c r="AH645" s="192">
        <v>0</v>
      </c>
      <c r="AI645" s="192">
        <v>0</v>
      </c>
      <c r="AJ645" s="192">
        <v>0</v>
      </c>
      <c r="AK645" s="192">
        <v>0</v>
      </c>
      <c r="AL645" s="192">
        <v>0</v>
      </c>
      <c r="AM645" s="192">
        <v>0</v>
      </c>
      <c r="AN645" s="192">
        <v>0</v>
      </c>
      <c r="AO645" s="192">
        <v>400</v>
      </c>
      <c r="AP645" s="192">
        <v>0</v>
      </c>
      <c r="AQ645" s="192">
        <v>0</v>
      </c>
      <c r="AR645" s="192">
        <v>0</v>
      </c>
      <c r="AS645" s="192">
        <v>0</v>
      </c>
      <c r="AT645" s="192">
        <v>0</v>
      </c>
      <c r="AU645" s="192">
        <v>34553</v>
      </c>
      <c r="AV645" s="192">
        <v>96335</v>
      </c>
      <c r="AW645" s="192">
        <v>1180</v>
      </c>
      <c r="AX645" s="192">
        <v>23524.2</v>
      </c>
      <c r="AY645" s="192">
        <v>2800</v>
      </c>
      <c r="AZ645" s="192">
        <v>1629</v>
      </c>
      <c r="BA645" s="192">
        <v>1122</v>
      </c>
      <c r="BB645" s="192">
        <v>9071</v>
      </c>
      <c r="BC645" s="192">
        <v>0</v>
      </c>
      <c r="BD645" s="192">
        <v>5097.5</v>
      </c>
      <c r="BE645" s="192">
        <v>0</v>
      </c>
      <c r="BF645" s="192">
        <v>0</v>
      </c>
      <c r="BG645" s="192">
        <v>0</v>
      </c>
      <c r="BH645" s="192">
        <v>0</v>
      </c>
      <c r="BI645" s="192">
        <v>0</v>
      </c>
      <c r="BJ645" s="192">
        <v>1000</v>
      </c>
      <c r="BK645" s="192">
        <v>0</v>
      </c>
      <c r="BL645" s="192">
        <v>0</v>
      </c>
      <c r="BM645" s="192">
        <v>0</v>
      </c>
      <c r="BN645" s="192">
        <v>0</v>
      </c>
      <c r="BO645" s="192">
        <v>138485</v>
      </c>
      <c r="BP645" s="192">
        <v>0</v>
      </c>
      <c r="BQ645" s="192">
        <v>0</v>
      </c>
      <c r="BR645" s="192">
        <v>0</v>
      </c>
      <c r="BS645" s="192">
        <v>0</v>
      </c>
      <c r="BT645" s="192">
        <v>0</v>
      </c>
      <c r="BU645" s="192">
        <v>0</v>
      </c>
      <c r="BV645" s="192">
        <v>1471</v>
      </c>
      <c r="BW645" s="192">
        <v>0</v>
      </c>
      <c r="BX645" s="192">
        <v>0</v>
      </c>
      <c r="BY645" s="192">
        <v>2938</v>
      </c>
      <c r="BZ645" s="192">
        <v>0</v>
      </c>
      <c r="CA645" s="192">
        <v>0</v>
      </c>
      <c r="CB645" s="192">
        <v>0</v>
      </c>
      <c r="CC645" s="201">
        <f t="shared" si="79"/>
        <v>355013.9</v>
      </c>
    </row>
    <row r="646" spans="1:81" s="278" customFormat="1">
      <c r="A646" s="320"/>
      <c r="B646" s="319"/>
      <c r="C646" s="321"/>
      <c r="D646" s="321"/>
      <c r="E646" s="321"/>
      <c r="F646" s="322" t="s">
        <v>1310</v>
      </c>
      <c r="G646" s="323" t="s">
        <v>1311</v>
      </c>
      <c r="H646" s="192">
        <v>6262411.0099999998</v>
      </c>
      <c r="I646" s="192">
        <v>0</v>
      </c>
      <c r="J646" s="192">
        <v>0</v>
      </c>
      <c r="K646" s="192">
        <v>0</v>
      </c>
      <c r="L646" s="192">
        <v>0</v>
      </c>
      <c r="M646" s="192">
        <v>0</v>
      </c>
      <c r="N646" s="192">
        <v>0</v>
      </c>
      <c r="O646" s="192">
        <v>0</v>
      </c>
      <c r="P646" s="192">
        <v>0</v>
      </c>
      <c r="Q646" s="192">
        <v>0</v>
      </c>
      <c r="R646" s="192">
        <v>0</v>
      </c>
      <c r="S646" s="192">
        <v>0</v>
      </c>
      <c r="T646" s="192">
        <v>0</v>
      </c>
      <c r="U646" s="192">
        <v>0</v>
      </c>
      <c r="V646" s="192">
        <v>0</v>
      </c>
      <c r="W646" s="192">
        <v>0</v>
      </c>
      <c r="X646" s="192">
        <v>0</v>
      </c>
      <c r="Y646" s="192">
        <v>0</v>
      </c>
      <c r="Z646" s="192">
        <v>0</v>
      </c>
      <c r="AA646" s="192">
        <v>0</v>
      </c>
      <c r="AB646" s="192">
        <v>0</v>
      </c>
      <c r="AC646" s="192">
        <v>0</v>
      </c>
      <c r="AD646" s="192">
        <v>0</v>
      </c>
      <c r="AE646" s="192">
        <v>0</v>
      </c>
      <c r="AF646" s="192">
        <v>0</v>
      </c>
      <c r="AG646" s="192">
        <v>0</v>
      </c>
      <c r="AH646" s="192">
        <v>0</v>
      </c>
      <c r="AI646" s="192">
        <v>0</v>
      </c>
      <c r="AJ646" s="192">
        <v>0</v>
      </c>
      <c r="AK646" s="192">
        <v>0</v>
      </c>
      <c r="AL646" s="192">
        <v>0</v>
      </c>
      <c r="AM646" s="192">
        <v>0</v>
      </c>
      <c r="AN646" s="192">
        <v>0</v>
      </c>
      <c r="AO646" s="192">
        <v>0</v>
      </c>
      <c r="AP646" s="192">
        <v>0</v>
      </c>
      <c r="AQ646" s="192">
        <v>0</v>
      </c>
      <c r="AR646" s="192">
        <v>0</v>
      </c>
      <c r="AS646" s="192">
        <v>0</v>
      </c>
      <c r="AT646" s="192">
        <v>0</v>
      </c>
      <c r="AU646" s="192">
        <v>32387.25</v>
      </c>
      <c r="AV646" s="192">
        <v>0</v>
      </c>
      <c r="AW646" s="192">
        <v>0</v>
      </c>
      <c r="AX646" s="192">
        <v>0</v>
      </c>
      <c r="AY646" s="192">
        <v>0</v>
      </c>
      <c r="AZ646" s="192">
        <v>0</v>
      </c>
      <c r="BA646" s="192">
        <v>0</v>
      </c>
      <c r="BB646" s="192">
        <v>0</v>
      </c>
      <c r="BC646" s="192">
        <v>0</v>
      </c>
      <c r="BD646" s="192">
        <v>0</v>
      </c>
      <c r="BE646" s="192">
        <v>0</v>
      </c>
      <c r="BF646" s="192">
        <v>0</v>
      </c>
      <c r="BG646" s="192">
        <v>223487.02</v>
      </c>
      <c r="BH646" s="192">
        <v>0</v>
      </c>
      <c r="BI646" s="192">
        <v>8771</v>
      </c>
      <c r="BJ646" s="192">
        <v>0</v>
      </c>
      <c r="BK646" s="192">
        <v>0</v>
      </c>
      <c r="BL646" s="192">
        <v>0</v>
      </c>
      <c r="BM646" s="192">
        <v>2338547.6800000002</v>
      </c>
      <c r="BN646" s="192">
        <v>0</v>
      </c>
      <c r="BO646" s="192">
        <v>0</v>
      </c>
      <c r="BP646" s="192">
        <v>0</v>
      </c>
      <c r="BQ646" s="192">
        <v>0</v>
      </c>
      <c r="BR646" s="192">
        <v>0</v>
      </c>
      <c r="BS646" s="192">
        <v>0</v>
      </c>
      <c r="BT646" s="192">
        <v>0</v>
      </c>
      <c r="BU646" s="192">
        <v>0</v>
      </c>
      <c r="BV646" s="192">
        <v>0</v>
      </c>
      <c r="BW646" s="192">
        <v>0</v>
      </c>
      <c r="BX646" s="192">
        <v>0</v>
      </c>
      <c r="BY646" s="192">
        <v>0</v>
      </c>
      <c r="BZ646" s="192">
        <v>0</v>
      </c>
      <c r="CA646" s="192">
        <v>0</v>
      </c>
      <c r="CB646" s="192">
        <v>0</v>
      </c>
      <c r="CC646" s="201">
        <f t="shared" si="79"/>
        <v>8865603.959999999</v>
      </c>
    </row>
    <row r="647" spans="1:81" s="278" customFormat="1">
      <c r="A647" s="320"/>
      <c r="B647" s="319"/>
      <c r="C647" s="321"/>
      <c r="D647" s="321"/>
      <c r="E647" s="321"/>
      <c r="F647" s="322" t="s">
        <v>1312</v>
      </c>
      <c r="G647" s="323" t="s">
        <v>1313</v>
      </c>
      <c r="H647" s="192">
        <v>0</v>
      </c>
      <c r="I647" s="192">
        <v>0</v>
      </c>
      <c r="J647" s="192">
        <v>2141499.9900000002</v>
      </c>
      <c r="K647" s="192">
        <v>0</v>
      </c>
      <c r="L647" s="192">
        <v>0</v>
      </c>
      <c r="M647" s="192">
        <v>0</v>
      </c>
      <c r="N647" s="192">
        <v>0</v>
      </c>
      <c r="O647" s="192">
        <v>0</v>
      </c>
      <c r="P647" s="192">
        <v>323991</v>
      </c>
      <c r="Q647" s="192">
        <v>617157.77</v>
      </c>
      <c r="R647" s="192">
        <v>0</v>
      </c>
      <c r="S647" s="192">
        <v>0</v>
      </c>
      <c r="T647" s="192">
        <v>0</v>
      </c>
      <c r="U647" s="192">
        <v>0</v>
      </c>
      <c r="V647" s="192">
        <v>0</v>
      </c>
      <c r="W647" s="192">
        <v>0</v>
      </c>
      <c r="X647" s="192">
        <v>0</v>
      </c>
      <c r="Y647" s="192">
        <v>0</v>
      </c>
      <c r="Z647" s="192">
        <v>0</v>
      </c>
      <c r="AA647" s="192">
        <v>13194</v>
      </c>
      <c r="AB647" s="192">
        <v>0</v>
      </c>
      <c r="AC647" s="192">
        <v>4774</v>
      </c>
      <c r="AD647" s="192">
        <v>0</v>
      </c>
      <c r="AE647" s="192">
        <v>0</v>
      </c>
      <c r="AF647" s="192">
        <v>0</v>
      </c>
      <c r="AG647" s="192">
        <v>0</v>
      </c>
      <c r="AH647" s="192">
        <v>0</v>
      </c>
      <c r="AI647" s="192">
        <v>0</v>
      </c>
      <c r="AJ647" s="192">
        <v>219076</v>
      </c>
      <c r="AK647" s="192">
        <v>0</v>
      </c>
      <c r="AL647" s="192">
        <v>0</v>
      </c>
      <c r="AM647" s="192">
        <v>3200</v>
      </c>
      <c r="AN647" s="192">
        <v>0</v>
      </c>
      <c r="AO647" s="192">
        <v>0</v>
      </c>
      <c r="AP647" s="192">
        <v>29445</v>
      </c>
      <c r="AQ647" s="192">
        <v>94690</v>
      </c>
      <c r="AR647" s="192">
        <v>0</v>
      </c>
      <c r="AS647" s="192">
        <v>71000</v>
      </c>
      <c r="AT647" s="192">
        <v>72000</v>
      </c>
      <c r="AU647" s="192">
        <v>0</v>
      </c>
      <c r="AV647" s="192">
        <v>0</v>
      </c>
      <c r="AW647" s="192">
        <v>0</v>
      </c>
      <c r="AX647" s="192">
        <v>0</v>
      </c>
      <c r="AY647" s="192">
        <v>0</v>
      </c>
      <c r="AZ647" s="192">
        <v>0</v>
      </c>
      <c r="BA647" s="192">
        <v>0</v>
      </c>
      <c r="BB647" s="192">
        <v>0</v>
      </c>
      <c r="BC647" s="192">
        <v>0</v>
      </c>
      <c r="BD647" s="192">
        <v>0</v>
      </c>
      <c r="BE647" s="192">
        <v>0</v>
      </c>
      <c r="BF647" s="192">
        <v>0</v>
      </c>
      <c r="BG647" s="192">
        <v>1350</v>
      </c>
      <c r="BH647" s="192">
        <v>2653602</v>
      </c>
      <c r="BI647" s="192">
        <v>0</v>
      </c>
      <c r="BJ647" s="192">
        <v>0</v>
      </c>
      <c r="BK647" s="192">
        <v>0</v>
      </c>
      <c r="BL647" s="192">
        <v>0</v>
      </c>
      <c r="BM647" s="192">
        <v>0</v>
      </c>
      <c r="BN647" s="192">
        <v>0</v>
      </c>
      <c r="BO647" s="192">
        <v>0</v>
      </c>
      <c r="BP647" s="192">
        <v>286500</v>
      </c>
      <c r="BQ647" s="192">
        <v>0</v>
      </c>
      <c r="BR647" s="192">
        <v>446170</v>
      </c>
      <c r="BS647" s="192">
        <v>0</v>
      </c>
      <c r="BT647" s="192">
        <v>12704.73</v>
      </c>
      <c r="BU647" s="192">
        <v>0</v>
      </c>
      <c r="BV647" s="192">
        <v>0</v>
      </c>
      <c r="BW647" s="192">
        <v>0</v>
      </c>
      <c r="BX647" s="192">
        <v>0</v>
      </c>
      <c r="BY647" s="192">
        <v>0</v>
      </c>
      <c r="BZ647" s="192">
        <v>0</v>
      </c>
      <c r="CA647" s="192">
        <v>0</v>
      </c>
      <c r="CB647" s="192">
        <v>0</v>
      </c>
      <c r="CC647" s="201">
        <f t="shared" si="79"/>
        <v>6990354.4900000002</v>
      </c>
    </row>
    <row r="648" spans="1:81" s="278" customFormat="1">
      <c r="A648" s="320"/>
      <c r="B648" s="319"/>
      <c r="C648" s="321"/>
      <c r="D648" s="321"/>
      <c r="E648" s="321"/>
      <c r="F648" s="322" t="s">
        <v>1314</v>
      </c>
      <c r="G648" s="323" t="s">
        <v>1315</v>
      </c>
      <c r="H648" s="192">
        <v>0</v>
      </c>
      <c r="I648" s="192">
        <v>0</v>
      </c>
      <c r="J648" s="192">
        <v>0</v>
      </c>
      <c r="K648" s="192">
        <v>0</v>
      </c>
      <c r="L648" s="192">
        <v>0</v>
      </c>
      <c r="M648" s="192">
        <v>0</v>
      </c>
      <c r="N648" s="192">
        <v>0</v>
      </c>
      <c r="O648" s="192">
        <v>0</v>
      </c>
      <c r="P648" s="192">
        <v>0</v>
      </c>
      <c r="Q648" s="192">
        <v>0</v>
      </c>
      <c r="R648" s="192">
        <v>0</v>
      </c>
      <c r="S648" s="192">
        <v>0</v>
      </c>
      <c r="T648" s="192">
        <v>0</v>
      </c>
      <c r="U648" s="192">
        <v>0</v>
      </c>
      <c r="V648" s="192">
        <v>0</v>
      </c>
      <c r="W648" s="192">
        <v>0</v>
      </c>
      <c r="X648" s="192">
        <v>0</v>
      </c>
      <c r="Y648" s="192">
        <v>0</v>
      </c>
      <c r="Z648" s="192">
        <v>0</v>
      </c>
      <c r="AA648" s="192">
        <v>0</v>
      </c>
      <c r="AB648" s="192">
        <v>0</v>
      </c>
      <c r="AC648" s="192">
        <v>0</v>
      </c>
      <c r="AD648" s="192">
        <v>0</v>
      </c>
      <c r="AE648" s="192">
        <v>0</v>
      </c>
      <c r="AF648" s="192">
        <v>0</v>
      </c>
      <c r="AG648" s="192">
        <v>0</v>
      </c>
      <c r="AH648" s="192">
        <v>0</v>
      </c>
      <c r="AI648" s="192">
        <v>0</v>
      </c>
      <c r="AJ648" s="192">
        <v>0</v>
      </c>
      <c r="AK648" s="192">
        <v>0</v>
      </c>
      <c r="AL648" s="192">
        <v>0</v>
      </c>
      <c r="AM648" s="192">
        <v>0</v>
      </c>
      <c r="AN648" s="192">
        <v>0</v>
      </c>
      <c r="AO648" s="192">
        <v>0</v>
      </c>
      <c r="AP648" s="192">
        <v>0</v>
      </c>
      <c r="AQ648" s="192">
        <v>0</v>
      </c>
      <c r="AR648" s="192">
        <v>0</v>
      </c>
      <c r="AS648" s="192">
        <v>0</v>
      </c>
      <c r="AT648" s="192">
        <v>0</v>
      </c>
      <c r="AU648" s="192">
        <v>5682.08</v>
      </c>
      <c r="AV648" s="192">
        <v>0</v>
      </c>
      <c r="AW648" s="192">
        <v>0</v>
      </c>
      <c r="AX648" s="192">
        <v>0</v>
      </c>
      <c r="AY648" s="192">
        <v>0</v>
      </c>
      <c r="AZ648" s="192">
        <v>0</v>
      </c>
      <c r="BA648" s="192">
        <v>0</v>
      </c>
      <c r="BB648" s="192">
        <v>0</v>
      </c>
      <c r="BC648" s="192">
        <v>0</v>
      </c>
      <c r="BD648" s="192">
        <v>0</v>
      </c>
      <c r="BE648" s="192">
        <v>0</v>
      </c>
      <c r="BF648" s="192">
        <v>0</v>
      </c>
      <c r="BG648" s="192">
        <v>0</v>
      </c>
      <c r="BH648" s="192">
        <v>0</v>
      </c>
      <c r="BI648" s="192">
        <v>0</v>
      </c>
      <c r="BJ648" s="192">
        <v>0</v>
      </c>
      <c r="BK648" s="192">
        <v>0</v>
      </c>
      <c r="BL648" s="192">
        <v>0</v>
      </c>
      <c r="BM648" s="192">
        <v>0</v>
      </c>
      <c r="BN648" s="192">
        <v>0</v>
      </c>
      <c r="BO648" s="192">
        <v>0</v>
      </c>
      <c r="BP648" s="192">
        <v>0</v>
      </c>
      <c r="BQ648" s="192">
        <v>0</v>
      </c>
      <c r="BR648" s="192">
        <v>0</v>
      </c>
      <c r="BS648" s="192">
        <v>0</v>
      </c>
      <c r="BT648" s="192">
        <v>20254.07</v>
      </c>
      <c r="BU648" s="192">
        <v>0</v>
      </c>
      <c r="BV648" s="192">
        <v>0</v>
      </c>
      <c r="BW648" s="192">
        <v>0</v>
      </c>
      <c r="BX648" s="192">
        <v>0</v>
      </c>
      <c r="BY648" s="192">
        <v>0</v>
      </c>
      <c r="BZ648" s="192">
        <v>0</v>
      </c>
      <c r="CA648" s="192">
        <v>0</v>
      </c>
      <c r="CB648" s="192">
        <v>0</v>
      </c>
      <c r="CC648" s="201">
        <f t="shared" si="79"/>
        <v>25936.15</v>
      </c>
    </row>
    <row r="649" spans="1:81" s="278" customFormat="1">
      <c r="A649" s="320"/>
      <c r="B649" s="319"/>
      <c r="C649" s="321"/>
      <c r="D649" s="321"/>
      <c r="E649" s="321"/>
      <c r="F649" s="322" t="s">
        <v>1316</v>
      </c>
      <c r="G649" s="323" t="s">
        <v>1317</v>
      </c>
      <c r="H649" s="192">
        <v>0</v>
      </c>
      <c r="I649" s="192">
        <v>0</v>
      </c>
      <c r="J649" s="192">
        <v>0</v>
      </c>
      <c r="K649" s="192">
        <v>0</v>
      </c>
      <c r="L649" s="192">
        <v>0</v>
      </c>
      <c r="M649" s="192">
        <v>0</v>
      </c>
      <c r="N649" s="192">
        <v>0</v>
      </c>
      <c r="O649" s="192">
        <v>0</v>
      </c>
      <c r="P649" s="192">
        <v>0</v>
      </c>
      <c r="Q649" s="192">
        <v>0</v>
      </c>
      <c r="R649" s="192">
        <v>0</v>
      </c>
      <c r="S649" s="192">
        <v>0</v>
      </c>
      <c r="T649" s="192">
        <v>0</v>
      </c>
      <c r="U649" s="192">
        <v>0</v>
      </c>
      <c r="V649" s="192">
        <v>0</v>
      </c>
      <c r="W649" s="192">
        <v>0</v>
      </c>
      <c r="X649" s="192">
        <v>0</v>
      </c>
      <c r="Y649" s="192">
        <v>0</v>
      </c>
      <c r="Z649" s="192">
        <v>0</v>
      </c>
      <c r="AA649" s="192">
        <v>0</v>
      </c>
      <c r="AB649" s="192">
        <v>0</v>
      </c>
      <c r="AC649" s="192">
        <v>0</v>
      </c>
      <c r="AD649" s="192">
        <v>0</v>
      </c>
      <c r="AE649" s="192">
        <v>0</v>
      </c>
      <c r="AF649" s="192">
        <v>0</v>
      </c>
      <c r="AG649" s="192">
        <v>0</v>
      </c>
      <c r="AH649" s="192">
        <v>0</v>
      </c>
      <c r="AI649" s="192">
        <v>0</v>
      </c>
      <c r="AJ649" s="192">
        <v>0</v>
      </c>
      <c r="AK649" s="192">
        <v>0</v>
      </c>
      <c r="AL649" s="192">
        <v>0</v>
      </c>
      <c r="AM649" s="192">
        <v>0</v>
      </c>
      <c r="AN649" s="192">
        <v>0</v>
      </c>
      <c r="AO649" s="192">
        <v>0</v>
      </c>
      <c r="AP649" s="192">
        <v>0</v>
      </c>
      <c r="AQ649" s="192">
        <v>0</v>
      </c>
      <c r="AR649" s="192">
        <v>0</v>
      </c>
      <c r="AS649" s="192">
        <v>0</v>
      </c>
      <c r="AT649" s="192">
        <v>0</v>
      </c>
      <c r="AU649" s="192">
        <v>0</v>
      </c>
      <c r="AV649" s="192">
        <v>0</v>
      </c>
      <c r="AW649" s="192">
        <v>0</v>
      </c>
      <c r="AX649" s="192">
        <v>0</v>
      </c>
      <c r="AY649" s="192">
        <v>0</v>
      </c>
      <c r="AZ649" s="192">
        <v>0</v>
      </c>
      <c r="BA649" s="192">
        <v>0</v>
      </c>
      <c r="BB649" s="192">
        <v>0</v>
      </c>
      <c r="BC649" s="192">
        <v>0</v>
      </c>
      <c r="BD649" s="192">
        <v>0</v>
      </c>
      <c r="BE649" s="192">
        <v>0</v>
      </c>
      <c r="BF649" s="192">
        <v>0</v>
      </c>
      <c r="BG649" s="192">
        <v>0</v>
      </c>
      <c r="BH649" s="192">
        <v>0</v>
      </c>
      <c r="BI649" s="192">
        <v>0</v>
      </c>
      <c r="BJ649" s="192">
        <v>0</v>
      </c>
      <c r="BK649" s="192">
        <v>0</v>
      </c>
      <c r="BL649" s="192">
        <v>0</v>
      </c>
      <c r="BM649" s="192">
        <v>0</v>
      </c>
      <c r="BN649" s="192">
        <v>0</v>
      </c>
      <c r="BO649" s="192">
        <v>0</v>
      </c>
      <c r="BP649" s="192">
        <v>0</v>
      </c>
      <c r="BQ649" s="192">
        <v>0</v>
      </c>
      <c r="BR649" s="192">
        <v>0</v>
      </c>
      <c r="BS649" s="192">
        <v>0</v>
      </c>
      <c r="BT649" s="192">
        <v>0</v>
      </c>
      <c r="BU649" s="192">
        <v>0</v>
      </c>
      <c r="BV649" s="192">
        <v>0</v>
      </c>
      <c r="BW649" s="192">
        <v>0</v>
      </c>
      <c r="BX649" s="192">
        <v>0</v>
      </c>
      <c r="BY649" s="192">
        <v>0</v>
      </c>
      <c r="BZ649" s="192">
        <v>0</v>
      </c>
      <c r="CA649" s="192">
        <v>0</v>
      </c>
      <c r="CB649" s="192">
        <v>0</v>
      </c>
      <c r="CC649" s="201">
        <f t="shared" si="79"/>
        <v>0</v>
      </c>
    </row>
    <row r="650" spans="1:81" s="278" customFormat="1">
      <c r="A650" s="320"/>
      <c r="B650" s="319"/>
      <c r="C650" s="321"/>
      <c r="D650" s="321"/>
      <c r="E650" s="321"/>
      <c r="F650" s="322" t="s">
        <v>1318</v>
      </c>
      <c r="G650" s="323" t="s">
        <v>1319</v>
      </c>
      <c r="H650" s="192">
        <v>0</v>
      </c>
      <c r="I650" s="192">
        <v>0</v>
      </c>
      <c r="J650" s="192">
        <v>0</v>
      </c>
      <c r="K650" s="192">
        <v>0</v>
      </c>
      <c r="L650" s="192">
        <v>0</v>
      </c>
      <c r="M650" s="192">
        <v>0</v>
      </c>
      <c r="N650" s="192">
        <v>0</v>
      </c>
      <c r="O650" s="192">
        <v>0</v>
      </c>
      <c r="P650" s="192">
        <v>0</v>
      </c>
      <c r="Q650" s="192">
        <v>0</v>
      </c>
      <c r="R650" s="192">
        <v>0</v>
      </c>
      <c r="S650" s="192">
        <v>0</v>
      </c>
      <c r="T650" s="192">
        <v>0</v>
      </c>
      <c r="U650" s="192">
        <v>0</v>
      </c>
      <c r="V650" s="192">
        <v>0</v>
      </c>
      <c r="W650" s="192">
        <v>0</v>
      </c>
      <c r="X650" s="192">
        <v>0</v>
      </c>
      <c r="Y650" s="192">
        <v>0</v>
      </c>
      <c r="Z650" s="192">
        <v>0</v>
      </c>
      <c r="AA650" s="192">
        <v>0</v>
      </c>
      <c r="AB650" s="192">
        <v>0</v>
      </c>
      <c r="AC650" s="192">
        <v>0</v>
      </c>
      <c r="AD650" s="192">
        <v>0</v>
      </c>
      <c r="AE650" s="192">
        <v>0</v>
      </c>
      <c r="AF650" s="192">
        <v>0</v>
      </c>
      <c r="AG650" s="192">
        <v>0</v>
      </c>
      <c r="AH650" s="192">
        <v>0</v>
      </c>
      <c r="AI650" s="192">
        <v>0</v>
      </c>
      <c r="AJ650" s="192">
        <v>0</v>
      </c>
      <c r="AK650" s="192">
        <v>0</v>
      </c>
      <c r="AL650" s="192">
        <v>0</v>
      </c>
      <c r="AM650" s="192">
        <v>0</v>
      </c>
      <c r="AN650" s="192">
        <v>0</v>
      </c>
      <c r="AO650" s="192">
        <v>0</v>
      </c>
      <c r="AP650" s="192">
        <v>0</v>
      </c>
      <c r="AQ650" s="192">
        <v>0</v>
      </c>
      <c r="AR650" s="192">
        <v>0</v>
      </c>
      <c r="AS650" s="192">
        <v>0</v>
      </c>
      <c r="AT650" s="192">
        <v>0</v>
      </c>
      <c r="AU650" s="192">
        <v>190915.27</v>
      </c>
      <c r="AV650" s="192">
        <v>0</v>
      </c>
      <c r="AW650" s="192">
        <v>0</v>
      </c>
      <c r="AX650" s="192">
        <v>0</v>
      </c>
      <c r="AY650" s="192">
        <v>0</v>
      </c>
      <c r="AZ650" s="192">
        <v>0</v>
      </c>
      <c r="BA650" s="192">
        <v>0</v>
      </c>
      <c r="BB650" s="192">
        <v>0</v>
      </c>
      <c r="BC650" s="192">
        <v>0</v>
      </c>
      <c r="BD650" s="192">
        <v>0</v>
      </c>
      <c r="BE650" s="192">
        <v>0</v>
      </c>
      <c r="BF650" s="192">
        <v>0</v>
      </c>
      <c r="BG650" s="192">
        <v>0</v>
      </c>
      <c r="BH650" s="192">
        <v>0</v>
      </c>
      <c r="BI650" s="192">
        <v>0</v>
      </c>
      <c r="BJ650" s="192">
        <v>0</v>
      </c>
      <c r="BK650" s="192">
        <v>0</v>
      </c>
      <c r="BL650" s="192">
        <v>0</v>
      </c>
      <c r="BM650" s="192">
        <v>0</v>
      </c>
      <c r="BN650" s="192">
        <v>0</v>
      </c>
      <c r="BO650" s="192">
        <v>0</v>
      </c>
      <c r="BP650" s="192">
        <v>0</v>
      </c>
      <c r="BQ650" s="192">
        <v>0</v>
      </c>
      <c r="BR650" s="192">
        <v>0</v>
      </c>
      <c r="BS650" s="192">
        <v>0</v>
      </c>
      <c r="BT650" s="192">
        <v>0</v>
      </c>
      <c r="BU650" s="192">
        <v>0</v>
      </c>
      <c r="BV650" s="192">
        <v>0</v>
      </c>
      <c r="BW650" s="192">
        <v>0</v>
      </c>
      <c r="BX650" s="192">
        <v>0</v>
      </c>
      <c r="BY650" s="192">
        <v>0</v>
      </c>
      <c r="BZ650" s="192">
        <v>0</v>
      </c>
      <c r="CA650" s="192">
        <v>0</v>
      </c>
      <c r="CB650" s="192">
        <v>0</v>
      </c>
      <c r="CC650" s="201">
        <f t="shared" si="79"/>
        <v>190915.27</v>
      </c>
    </row>
    <row r="651" spans="1:81" s="278" customFormat="1">
      <c r="A651" s="320"/>
      <c r="B651" s="319"/>
      <c r="C651" s="321"/>
      <c r="D651" s="321"/>
      <c r="E651" s="321"/>
      <c r="F651" s="322" t="s">
        <v>1320</v>
      </c>
      <c r="G651" s="323" t="s">
        <v>1790</v>
      </c>
      <c r="H651" s="192">
        <v>0</v>
      </c>
      <c r="I651" s="192">
        <v>0</v>
      </c>
      <c r="J651" s="192">
        <v>0</v>
      </c>
      <c r="K651" s="192">
        <v>0</v>
      </c>
      <c r="L651" s="192">
        <v>0</v>
      </c>
      <c r="M651" s="192">
        <v>0</v>
      </c>
      <c r="N651" s="192">
        <v>0</v>
      </c>
      <c r="O651" s="192">
        <v>0</v>
      </c>
      <c r="P651" s="192">
        <v>0</v>
      </c>
      <c r="Q651" s="192">
        <v>0</v>
      </c>
      <c r="R651" s="192">
        <v>0</v>
      </c>
      <c r="S651" s="192">
        <v>0</v>
      </c>
      <c r="T651" s="192">
        <v>0</v>
      </c>
      <c r="U651" s="192">
        <v>0</v>
      </c>
      <c r="V651" s="192">
        <v>0</v>
      </c>
      <c r="W651" s="192">
        <v>0</v>
      </c>
      <c r="X651" s="192">
        <v>0</v>
      </c>
      <c r="Y651" s="192">
        <v>0</v>
      </c>
      <c r="Z651" s="192">
        <v>0</v>
      </c>
      <c r="AA651" s="192">
        <v>0</v>
      </c>
      <c r="AB651" s="192">
        <v>0</v>
      </c>
      <c r="AC651" s="192">
        <v>0</v>
      </c>
      <c r="AD651" s="192">
        <v>0</v>
      </c>
      <c r="AE651" s="192">
        <v>0</v>
      </c>
      <c r="AF651" s="192">
        <v>0</v>
      </c>
      <c r="AG651" s="192">
        <v>0</v>
      </c>
      <c r="AH651" s="192">
        <v>0</v>
      </c>
      <c r="AI651" s="192">
        <v>0</v>
      </c>
      <c r="AJ651" s="192">
        <v>0</v>
      </c>
      <c r="AK651" s="192">
        <v>0</v>
      </c>
      <c r="AL651" s="192">
        <v>0</v>
      </c>
      <c r="AM651" s="192">
        <v>0</v>
      </c>
      <c r="AN651" s="192">
        <v>0</v>
      </c>
      <c r="AO651" s="192">
        <v>0</v>
      </c>
      <c r="AP651" s="192">
        <v>0</v>
      </c>
      <c r="AQ651" s="192">
        <v>0</v>
      </c>
      <c r="AR651" s="192">
        <v>0</v>
      </c>
      <c r="AS651" s="192">
        <v>0</v>
      </c>
      <c r="AT651" s="192">
        <v>0</v>
      </c>
      <c r="AU651" s="192">
        <v>0</v>
      </c>
      <c r="AV651" s="192">
        <v>0</v>
      </c>
      <c r="AW651" s="192">
        <v>0</v>
      </c>
      <c r="AX651" s="192">
        <v>0</v>
      </c>
      <c r="AY651" s="192">
        <v>0</v>
      </c>
      <c r="AZ651" s="192">
        <v>0</v>
      </c>
      <c r="BA651" s="192">
        <v>0</v>
      </c>
      <c r="BB651" s="192">
        <v>10267</v>
      </c>
      <c r="BC651" s="192">
        <v>0</v>
      </c>
      <c r="BD651" s="192">
        <v>0</v>
      </c>
      <c r="BE651" s="192">
        <v>0</v>
      </c>
      <c r="BF651" s="192">
        <v>0</v>
      </c>
      <c r="BG651" s="192">
        <v>0</v>
      </c>
      <c r="BH651" s="192">
        <v>0</v>
      </c>
      <c r="BI651" s="192">
        <v>0</v>
      </c>
      <c r="BJ651" s="192">
        <v>0</v>
      </c>
      <c r="BK651" s="192">
        <v>0</v>
      </c>
      <c r="BL651" s="192">
        <v>0</v>
      </c>
      <c r="BM651" s="192">
        <v>0</v>
      </c>
      <c r="BN651" s="192">
        <v>0</v>
      </c>
      <c r="BO651" s="192">
        <v>0</v>
      </c>
      <c r="BP651" s="192">
        <v>70962</v>
      </c>
      <c r="BQ651" s="192">
        <v>0</v>
      </c>
      <c r="BR651" s="192">
        <v>0</v>
      </c>
      <c r="BS651" s="192">
        <v>0</v>
      </c>
      <c r="BT651" s="192">
        <v>0</v>
      </c>
      <c r="BU651" s="192">
        <v>0</v>
      </c>
      <c r="BV651" s="192">
        <v>0</v>
      </c>
      <c r="BW651" s="192">
        <v>0</v>
      </c>
      <c r="BX651" s="192">
        <v>0</v>
      </c>
      <c r="BY651" s="192">
        <v>0</v>
      </c>
      <c r="BZ651" s="192">
        <v>0</v>
      </c>
      <c r="CA651" s="192">
        <v>0</v>
      </c>
      <c r="CB651" s="192">
        <v>0</v>
      </c>
      <c r="CC651" s="201">
        <f t="shared" si="79"/>
        <v>81229</v>
      </c>
    </row>
    <row r="652" spans="1:81" s="278" customFormat="1">
      <c r="A652" s="320"/>
      <c r="B652" s="319"/>
      <c r="C652" s="321"/>
      <c r="D652" s="321"/>
      <c r="E652" s="321"/>
      <c r="F652" s="322" t="s">
        <v>1321</v>
      </c>
      <c r="G652" s="323" t="s">
        <v>1322</v>
      </c>
      <c r="H652" s="192">
        <v>0</v>
      </c>
      <c r="I652" s="192">
        <v>0</v>
      </c>
      <c r="J652" s="192">
        <v>0</v>
      </c>
      <c r="K652" s="192">
        <v>0</v>
      </c>
      <c r="L652" s="192">
        <v>0</v>
      </c>
      <c r="M652" s="192">
        <v>209256</v>
      </c>
      <c r="N652" s="192">
        <v>0</v>
      </c>
      <c r="O652" s="192">
        <v>0</v>
      </c>
      <c r="P652" s="192">
        <v>0</v>
      </c>
      <c r="Q652" s="192">
        <v>630</v>
      </c>
      <c r="R652" s="192">
        <v>0</v>
      </c>
      <c r="S652" s="192">
        <v>0</v>
      </c>
      <c r="T652" s="192">
        <v>0</v>
      </c>
      <c r="U652" s="192">
        <v>30519</v>
      </c>
      <c r="V652" s="192">
        <v>0</v>
      </c>
      <c r="W652" s="192">
        <v>2842</v>
      </c>
      <c r="X652" s="192">
        <v>0</v>
      </c>
      <c r="Y652" s="192">
        <v>12500</v>
      </c>
      <c r="Z652" s="192">
        <v>0</v>
      </c>
      <c r="AA652" s="192">
        <v>926</v>
      </c>
      <c r="AB652" s="192">
        <v>5393.83</v>
      </c>
      <c r="AC652" s="192">
        <v>0</v>
      </c>
      <c r="AD652" s="192">
        <v>0</v>
      </c>
      <c r="AE652" s="192">
        <v>0</v>
      </c>
      <c r="AF652" s="192">
        <v>0</v>
      </c>
      <c r="AG652" s="192">
        <v>281353.65000000002</v>
      </c>
      <c r="AH652" s="192">
        <v>0</v>
      </c>
      <c r="AI652" s="192">
        <v>0</v>
      </c>
      <c r="AJ652" s="192">
        <v>0</v>
      </c>
      <c r="AK652" s="192">
        <v>900</v>
      </c>
      <c r="AL652" s="192">
        <v>0</v>
      </c>
      <c r="AM652" s="192">
        <v>0</v>
      </c>
      <c r="AN652" s="192">
        <v>0</v>
      </c>
      <c r="AO652" s="192">
        <v>0</v>
      </c>
      <c r="AP652" s="192">
        <v>0</v>
      </c>
      <c r="AQ652" s="192">
        <v>3600</v>
      </c>
      <c r="AR652" s="192">
        <v>0</v>
      </c>
      <c r="AS652" s="192">
        <v>0</v>
      </c>
      <c r="AT652" s="192">
        <v>14800</v>
      </c>
      <c r="AU652" s="192">
        <v>0</v>
      </c>
      <c r="AV652" s="192">
        <v>0</v>
      </c>
      <c r="AW652" s="192">
        <v>0</v>
      </c>
      <c r="AX652" s="192">
        <v>0</v>
      </c>
      <c r="AY652" s="192">
        <v>0</v>
      </c>
      <c r="AZ652" s="192">
        <v>320</v>
      </c>
      <c r="BA652" s="192">
        <v>0</v>
      </c>
      <c r="BB652" s="192">
        <v>0</v>
      </c>
      <c r="BC652" s="192">
        <v>0</v>
      </c>
      <c r="BD652" s="192">
        <v>1945944</v>
      </c>
      <c r="BE652" s="192">
        <v>0</v>
      </c>
      <c r="BF652" s="192">
        <v>0</v>
      </c>
      <c r="BG652" s="192">
        <v>0</v>
      </c>
      <c r="BH652" s="192">
        <v>0</v>
      </c>
      <c r="BI652" s="192">
        <v>0</v>
      </c>
      <c r="BJ652" s="192">
        <v>0</v>
      </c>
      <c r="BK652" s="192">
        <v>0</v>
      </c>
      <c r="BL652" s="192">
        <v>0</v>
      </c>
      <c r="BM652" s="192">
        <v>2938</v>
      </c>
      <c r="BN652" s="192">
        <v>0</v>
      </c>
      <c r="BO652" s="192">
        <v>0</v>
      </c>
      <c r="BP652" s="192">
        <v>58759.41</v>
      </c>
      <c r="BQ652" s="192">
        <v>0</v>
      </c>
      <c r="BR652" s="192">
        <v>144305</v>
      </c>
      <c r="BS652" s="192">
        <v>0</v>
      </c>
      <c r="BT652" s="192">
        <v>0</v>
      </c>
      <c r="BU652" s="192">
        <v>0</v>
      </c>
      <c r="BV652" s="192">
        <v>20900</v>
      </c>
      <c r="BW652" s="192">
        <v>0</v>
      </c>
      <c r="BX652" s="192">
        <v>0</v>
      </c>
      <c r="BY652" s="192">
        <v>0</v>
      </c>
      <c r="BZ652" s="192">
        <v>0</v>
      </c>
      <c r="CA652" s="192">
        <v>0</v>
      </c>
      <c r="CB652" s="192">
        <v>0</v>
      </c>
      <c r="CC652" s="201">
        <f t="shared" si="79"/>
        <v>2735886.89</v>
      </c>
    </row>
    <row r="653" spans="1:81" s="278" customFormat="1">
      <c r="A653" s="320"/>
      <c r="B653" s="319"/>
      <c r="C653" s="321"/>
      <c r="D653" s="321"/>
      <c r="E653" s="321"/>
      <c r="F653" s="322" t="s">
        <v>1323</v>
      </c>
      <c r="G653" s="323" t="s">
        <v>1324</v>
      </c>
      <c r="H653" s="192">
        <v>0</v>
      </c>
      <c r="I653" s="192">
        <v>0</v>
      </c>
      <c r="J653" s="192">
        <v>0</v>
      </c>
      <c r="K653" s="192">
        <v>0</v>
      </c>
      <c r="L653" s="192">
        <v>0</v>
      </c>
      <c r="M653" s="192">
        <v>0</v>
      </c>
      <c r="N653" s="192">
        <v>4764922</v>
      </c>
      <c r="O653" s="192">
        <v>0</v>
      </c>
      <c r="P653" s="192">
        <v>0</v>
      </c>
      <c r="Q653" s="192">
        <v>0</v>
      </c>
      <c r="R653" s="192">
        <v>179120</v>
      </c>
      <c r="S653" s="192">
        <v>15500</v>
      </c>
      <c r="T653" s="192">
        <v>2645276</v>
      </c>
      <c r="U653" s="192">
        <v>39372</v>
      </c>
      <c r="V653" s="192">
        <v>0</v>
      </c>
      <c r="W653" s="192">
        <v>604861</v>
      </c>
      <c r="X653" s="192">
        <v>126779.83</v>
      </c>
      <c r="Y653" s="192">
        <v>14338</v>
      </c>
      <c r="Z653" s="192">
        <v>0</v>
      </c>
      <c r="AA653" s="192">
        <v>0</v>
      </c>
      <c r="AB653" s="192">
        <v>0</v>
      </c>
      <c r="AC653" s="192">
        <v>128900</v>
      </c>
      <c r="AD653" s="192">
        <v>227978.02</v>
      </c>
      <c r="AE653" s="192">
        <v>0</v>
      </c>
      <c r="AF653" s="192">
        <v>0</v>
      </c>
      <c r="AG653" s="192">
        <v>1733855.08</v>
      </c>
      <c r="AH653" s="192">
        <v>0</v>
      </c>
      <c r="AI653" s="192">
        <v>0</v>
      </c>
      <c r="AJ653" s="192">
        <v>0</v>
      </c>
      <c r="AK653" s="192">
        <v>0</v>
      </c>
      <c r="AL653" s="192">
        <v>0</v>
      </c>
      <c r="AM653" s="192">
        <v>0</v>
      </c>
      <c r="AN653" s="192">
        <v>1066</v>
      </c>
      <c r="AO653" s="192">
        <v>273850</v>
      </c>
      <c r="AP653" s="192">
        <v>0</v>
      </c>
      <c r="AQ653" s="192">
        <v>188887.36</v>
      </c>
      <c r="AR653" s="192">
        <v>15343.25</v>
      </c>
      <c r="AS653" s="192">
        <v>49200</v>
      </c>
      <c r="AT653" s="192">
        <v>0</v>
      </c>
      <c r="AU653" s="192">
        <v>4320</v>
      </c>
      <c r="AV653" s="192">
        <v>0</v>
      </c>
      <c r="AW653" s="192">
        <v>191064.25</v>
      </c>
      <c r="AX653" s="192">
        <v>0</v>
      </c>
      <c r="AY653" s="192">
        <v>0</v>
      </c>
      <c r="AZ653" s="192">
        <v>0</v>
      </c>
      <c r="BA653" s="192">
        <v>600</v>
      </c>
      <c r="BB653" s="192">
        <v>0</v>
      </c>
      <c r="BC653" s="192">
        <v>0</v>
      </c>
      <c r="BD653" s="192">
        <v>187000</v>
      </c>
      <c r="BE653" s="192">
        <v>0</v>
      </c>
      <c r="BF653" s="192">
        <v>4359.93</v>
      </c>
      <c r="BG653" s="192">
        <v>0</v>
      </c>
      <c r="BH653" s="192">
        <v>0</v>
      </c>
      <c r="BI653" s="192">
        <v>0</v>
      </c>
      <c r="BJ653" s="192">
        <v>136476.04</v>
      </c>
      <c r="BK653" s="192">
        <v>0</v>
      </c>
      <c r="BL653" s="192">
        <v>0</v>
      </c>
      <c r="BM653" s="192">
        <v>0</v>
      </c>
      <c r="BN653" s="192">
        <v>0</v>
      </c>
      <c r="BO653" s="192">
        <v>0</v>
      </c>
      <c r="BP653" s="192">
        <v>1840</v>
      </c>
      <c r="BQ653" s="192">
        <v>395750</v>
      </c>
      <c r="BR653" s="192">
        <v>0</v>
      </c>
      <c r="BS653" s="192">
        <v>210</v>
      </c>
      <c r="BT653" s="192">
        <v>162111</v>
      </c>
      <c r="BU653" s="192">
        <v>36456.31</v>
      </c>
      <c r="BV653" s="192">
        <v>500</v>
      </c>
      <c r="BW653" s="192">
        <v>8620</v>
      </c>
      <c r="BX653" s="192">
        <v>0</v>
      </c>
      <c r="BY653" s="192">
        <v>0</v>
      </c>
      <c r="BZ653" s="192">
        <v>3850</v>
      </c>
      <c r="CA653" s="192">
        <v>0</v>
      </c>
      <c r="CB653" s="192">
        <v>0</v>
      </c>
      <c r="CC653" s="201">
        <f t="shared" si="79"/>
        <v>12142406.069999998</v>
      </c>
    </row>
    <row r="654" spans="1:81" s="278" customFormat="1">
      <c r="A654" s="320"/>
      <c r="B654" s="319"/>
      <c r="C654" s="321"/>
      <c r="D654" s="321"/>
      <c r="E654" s="321"/>
      <c r="F654" s="322" t="s">
        <v>1325</v>
      </c>
      <c r="G654" s="323" t="s">
        <v>1326</v>
      </c>
      <c r="H654" s="192">
        <v>0</v>
      </c>
      <c r="I654" s="192">
        <v>0</v>
      </c>
      <c r="J654" s="192">
        <v>793934</v>
      </c>
      <c r="K654" s="192">
        <v>0</v>
      </c>
      <c r="L654" s="192">
        <v>51470</v>
      </c>
      <c r="M654" s="192">
        <v>61000</v>
      </c>
      <c r="N654" s="192">
        <v>0</v>
      </c>
      <c r="O654" s="192">
        <v>0</v>
      </c>
      <c r="P654" s="192">
        <v>0</v>
      </c>
      <c r="Q654" s="192">
        <v>0</v>
      </c>
      <c r="R654" s="192">
        <v>0</v>
      </c>
      <c r="S654" s="192">
        <v>0</v>
      </c>
      <c r="T654" s="192">
        <v>0</v>
      </c>
      <c r="U654" s="192">
        <v>0</v>
      </c>
      <c r="V654" s="192">
        <v>0</v>
      </c>
      <c r="W654" s="192">
        <v>0</v>
      </c>
      <c r="X654" s="192">
        <v>0</v>
      </c>
      <c r="Y654" s="192">
        <v>0</v>
      </c>
      <c r="Z654" s="192">
        <v>0</v>
      </c>
      <c r="AA654" s="192">
        <v>0</v>
      </c>
      <c r="AB654" s="192">
        <v>0</v>
      </c>
      <c r="AC654" s="192">
        <v>0</v>
      </c>
      <c r="AD654" s="192">
        <v>0</v>
      </c>
      <c r="AE654" s="192">
        <v>0</v>
      </c>
      <c r="AF654" s="192">
        <v>0</v>
      </c>
      <c r="AG654" s="192">
        <v>0</v>
      </c>
      <c r="AH654" s="192">
        <v>0</v>
      </c>
      <c r="AI654" s="192">
        <v>0</v>
      </c>
      <c r="AJ654" s="192">
        <v>0</v>
      </c>
      <c r="AK654" s="192">
        <v>0</v>
      </c>
      <c r="AL654" s="192">
        <v>0</v>
      </c>
      <c r="AM654" s="192">
        <v>0</v>
      </c>
      <c r="AN654" s="192">
        <v>0</v>
      </c>
      <c r="AO654" s="192">
        <v>0</v>
      </c>
      <c r="AP654" s="192">
        <v>0</v>
      </c>
      <c r="AQ654" s="192">
        <v>0</v>
      </c>
      <c r="AR654" s="192">
        <v>0</v>
      </c>
      <c r="AS654" s="192">
        <v>0</v>
      </c>
      <c r="AT654" s="192">
        <v>0</v>
      </c>
      <c r="AU654" s="192">
        <v>577400</v>
      </c>
      <c r="AV654" s="192">
        <v>0</v>
      </c>
      <c r="AW654" s="192">
        <v>0</v>
      </c>
      <c r="AX654" s="192">
        <v>0</v>
      </c>
      <c r="AY654" s="192">
        <v>0</v>
      </c>
      <c r="AZ654" s="192">
        <v>0</v>
      </c>
      <c r="BA654" s="192">
        <v>0</v>
      </c>
      <c r="BB654" s="192">
        <v>0</v>
      </c>
      <c r="BC654" s="192">
        <v>0</v>
      </c>
      <c r="BD654" s="192">
        <v>0</v>
      </c>
      <c r="BE654" s="192">
        <v>374720</v>
      </c>
      <c r="BF654" s="192">
        <v>222195</v>
      </c>
      <c r="BG654" s="192">
        <v>38520</v>
      </c>
      <c r="BH654" s="192">
        <v>237565</v>
      </c>
      <c r="BI654" s="192">
        <v>0</v>
      </c>
      <c r="BJ654" s="192">
        <v>111300</v>
      </c>
      <c r="BK654" s="192">
        <v>0</v>
      </c>
      <c r="BL654" s="192">
        <v>0</v>
      </c>
      <c r="BM654" s="192">
        <v>0</v>
      </c>
      <c r="BN654" s="192">
        <v>0</v>
      </c>
      <c r="BO654" s="192">
        <v>0</v>
      </c>
      <c r="BP654" s="192">
        <v>472</v>
      </c>
      <c r="BQ654" s="192">
        <v>0</v>
      </c>
      <c r="BR654" s="192">
        <v>0</v>
      </c>
      <c r="BS654" s="192">
        <v>0</v>
      </c>
      <c r="BT654" s="192">
        <v>0</v>
      </c>
      <c r="BU654" s="192">
        <v>0</v>
      </c>
      <c r="BV654" s="192">
        <v>0</v>
      </c>
      <c r="BW654" s="192">
        <v>0</v>
      </c>
      <c r="BX654" s="192">
        <v>0</v>
      </c>
      <c r="BY654" s="192">
        <v>0</v>
      </c>
      <c r="BZ654" s="192">
        <v>0</v>
      </c>
      <c r="CA654" s="192">
        <v>0</v>
      </c>
      <c r="CB654" s="192">
        <v>0</v>
      </c>
      <c r="CC654" s="201">
        <f t="shared" si="79"/>
        <v>2468576</v>
      </c>
    </row>
    <row r="655" spans="1:81" s="278" customFormat="1">
      <c r="A655" s="320"/>
      <c r="B655" s="319"/>
      <c r="C655" s="321"/>
      <c r="D655" s="321"/>
      <c r="E655" s="321"/>
      <c r="F655" s="322" t="s">
        <v>1327</v>
      </c>
      <c r="G655" s="323" t="s">
        <v>1328</v>
      </c>
      <c r="H655" s="192">
        <v>0</v>
      </c>
      <c r="I655" s="192">
        <v>0</v>
      </c>
      <c r="J655" s="192">
        <v>0</v>
      </c>
      <c r="K655" s="192">
        <v>0</v>
      </c>
      <c r="L655" s="192">
        <v>12045</v>
      </c>
      <c r="M655" s="192">
        <v>80000</v>
      </c>
      <c r="N655" s="192">
        <v>0</v>
      </c>
      <c r="O655" s="192">
        <v>0</v>
      </c>
      <c r="P655" s="192">
        <v>0</v>
      </c>
      <c r="Q655" s="192">
        <v>0</v>
      </c>
      <c r="R655" s="192">
        <v>0</v>
      </c>
      <c r="S655" s="192">
        <v>0</v>
      </c>
      <c r="T655" s="192">
        <v>0</v>
      </c>
      <c r="U655" s="192">
        <v>0</v>
      </c>
      <c r="V655" s="192">
        <v>0</v>
      </c>
      <c r="W655" s="192">
        <v>0</v>
      </c>
      <c r="X655" s="192">
        <v>0</v>
      </c>
      <c r="Y655" s="192">
        <v>0</v>
      </c>
      <c r="Z655" s="192">
        <v>0</v>
      </c>
      <c r="AA655" s="192">
        <v>0</v>
      </c>
      <c r="AB655" s="192">
        <v>0</v>
      </c>
      <c r="AC655" s="192">
        <v>0</v>
      </c>
      <c r="AD655" s="192">
        <v>0</v>
      </c>
      <c r="AE655" s="192">
        <v>0</v>
      </c>
      <c r="AF655" s="192">
        <v>0</v>
      </c>
      <c r="AG655" s="192">
        <v>0</v>
      </c>
      <c r="AH655" s="192">
        <v>0</v>
      </c>
      <c r="AI655" s="192">
        <v>0</v>
      </c>
      <c r="AJ655" s="192">
        <v>188860</v>
      </c>
      <c r="AK655" s="192">
        <v>0</v>
      </c>
      <c r="AL655" s="192">
        <v>0</v>
      </c>
      <c r="AM655" s="192">
        <v>0</v>
      </c>
      <c r="AN655" s="192">
        <v>0</v>
      </c>
      <c r="AO655" s="192">
        <v>0</v>
      </c>
      <c r="AP655" s="192">
        <v>0</v>
      </c>
      <c r="AQ655" s="192">
        <v>0</v>
      </c>
      <c r="AR655" s="192">
        <v>0</v>
      </c>
      <c r="AS655" s="192">
        <v>0</v>
      </c>
      <c r="AT655" s="192">
        <v>0</v>
      </c>
      <c r="AU655" s="192">
        <v>211900</v>
      </c>
      <c r="AV655" s="192">
        <v>0</v>
      </c>
      <c r="AW655" s="192">
        <v>0</v>
      </c>
      <c r="AX655" s="192">
        <v>0</v>
      </c>
      <c r="AY655" s="192">
        <v>31059.06</v>
      </c>
      <c r="AZ655" s="192">
        <v>0</v>
      </c>
      <c r="BA655" s="192">
        <v>0</v>
      </c>
      <c r="BB655" s="192">
        <v>0</v>
      </c>
      <c r="BC655" s="192">
        <v>0</v>
      </c>
      <c r="BD655" s="192">
        <v>0</v>
      </c>
      <c r="BE655" s="192">
        <v>0</v>
      </c>
      <c r="BF655" s="192">
        <v>0</v>
      </c>
      <c r="BG655" s="192">
        <v>0</v>
      </c>
      <c r="BH655" s="192">
        <v>109220</v>
      </c>
      <c r="BI655" s="192">
        <v>0</v>
      </c>
      <c r="BJ655" s="192">
        <v>187030</v>
      </c>
      <c r="BK655" s="192">
        <v>0</v>
      </c>
      <c r="BL655" s="192">
        <v>0</v>
      </c>
      <c r="BM655" s="192">
        <v>0</v>
      </c>
      <c r="BN655" s="192">
        <v>0</v>
      </c>
      <c r="BO655" s="192">
        <v>0</v>
      </c>
      <c r="BP655" s="192">
        <v>0</v>
      </c>
      <c r="BQ655" s="192">
        <v>0</v>
      </c>
      <c r="BR655" s="192">
        <v>0</v>
      </c>
      <c r="BS655" s="192">
        <v>0</v>
      </c>
      <c r="BT655" s="192">
        <v>0</v>
      </c>
      <c r="BU655" s="192">
        <v>0</v>
      </c>
      <c r="BV655" s="192">
        <v>0</v>
      </c>
      <c r="BW655" s="192">
        <v>0</v>
      </c>
      <c r="BX655" s="192">
        <v>0</v>
      </c>
      <c r="BY655" s="192">
        <v>0</v>
      </c>
      <c r="BZ655" s="192">
        <v>0</v>
      </c>
      <c r="CA655" s="192">
        <v>0</v>
      </c>
      <c r="CB655" s="192">
        <v>0</v>
      </c>
      <c r="CC655" s="201">
        <f t="shared" si="79"/>
        <v>820114.06</v>
      </c>
    </row>
    <row r="656" spans="1:81" s="278" customFormat="1">
      <c r="A656" s="320"/>
      <c r="B656" s="319"/>
      <c r="C656" s="321"/>
      <c r="D656" s="321"/>
      <c r="E656" s="321"/>
      <c r="F656" s="322" t="s">
        <v>1329</v>
      </c>
      <c r="G656" s="323" t="s">
        <v>1330</v>
      </c>
      <c r="H656" s="192">
        <v>0</v>
      </c>
      <c r="I656" s="192">
        <v>0</v>
      </c>
      <c r="J656" s="192">
        <v>0</v>
      </c>
      <c r="K656" s="192">
        <v>0</v>
      </c>
      <c r="L656" s="192">
        <v>0</v>
      </c>
      <c r="M656" s="192">
        <v>0</v>
      </c>
      <c r="N656" s="192">
        <v>0</v>
      </c>
      <c r="O656" s="192">
        <v>0</v>
      </c>
      <c r="P656" s="192">
        <v>0</v>
      </c>
      <c r="Q656" s="192">
        <v>0</v>
      </c>
      <c r="R656" s="192">
        <v>0</v>
      </c>
      <c r="S656" s="192">
        <v>0</v>
      </c>
      <c r="T656" s="192">
        <v>0</v>
      </c>
      <c r="U656" s="192">
        <v>0</v>
      </c>
      <c r="V656" s="192">
        <v>0</v>
      </c>
      <c r="W656" s="192">
        <v>0</v>
      </c>
      <c r="X656" s="192">
        <v>0</v>
      </c>
      <c r="Y656" s="192">
        <v>0</v>
      </c>
      <c r="Z656" s="192">
        <v>0</v>
      </c>
      <c r="AA656" s="192">
        <v>0</v>
      </c>
      <c r="AB656" s="192">
        <v>0</v>
      </c>
      <c r="AC656" s="192">
        <v>0</v>
      </c>
      <c r="AD656" s="192">
        <v>0</v>
      </c>
      <c r="AE656" s="192">
        <v>0</v>
      </c>
      <c r="AF656" s="192">
        <v>0</v>
      </c>
      <c r="AG656" s="192">
        <v>0</v>
      </c>
      <c r="AH656" s="192">
        <v>0</v>
      </c>
      <c r="AI656" s="192">
        <v>0</v>
      </c>
      <c r="AJ656" s="192">
        <v>0</v>
      </c>
      <c r="AK656" s="192">
        <v>0</v>
      </c>
      <c r="AL656" s="192">
        <v>0</v>
      </c>
      <c r="AM656" s="192">
        <v>0</v>
      </c>
      <c r="AN656" s="192">
        <v>0</v>
      </c>
      <c r="AO656" s="192">
        <v>0</v>
      </c>
      <c r="AP656" s="192">
        <v>0</v>
      </c>
      <c r="AQ656" s="192">
        <v>0</v>
      </c>
      <c r="AR656" s="192">
        <v>0</v>
      </c>
      <c r="AS656" s="192">
        <v>0</v>
      </c>
      <c r="AT656" s="192">
        <v>0</v>
      </c>
      <c r="AU656" s="192">
        <v>0</v>
      </c>
      <c r="AV656" s="192">
        <v>0</v>
      </c>
      <c r="AW656" s="192">
        <v>0</v>
      </c>
      <c r="AX656" s="192">
        <v>0</v>
      </c>
      <c r="AY656" s="192">
        <v>0</v>
      </c>
      <c r="AZ656" s="192">
        <v>0</v>
      </c>
      <c r="BA656" s="192">
        <v>0</v>
      </c>
      <c r="BB656" s="192">
        <v>0</v>
      </c>
      <c r="BC656" s="192">
        <v>0</v>
      </c>
      <c r="BD656" s="192">
        <v>0</v>
      </c>
      <c r="BE656" s="192">
        <v>0</v>
      </c>
      <c r="BF656" s="192">
        <v>0</v>
      </c>
      <c r="BG656" s="192">
        <v>0</v>
      </c>
      <c r="BH656" s="192">
        <v>0</v>
      </c>
      <c r="BI656" s="192">
        <v>0</v>
      </c>
      <c r="BJ656" s="192">
        <v>0</v>
      </c>
      <c r="BK656" s="192">
        <v>0</v>
      </c>
      <c r="BL656" s="192">
        <v>0</v>
      </c>
      <c r="BM656" s="192">
        <v>0</v>
      </c>
      <c r="BN656" s="192">
        <v>0</v>
      </c>
      <c r="BO656" s="192">
        <v>0</v>
      </c>
      <c r="BP656" s="192">
        <v>0</v>
      </c>
      <c r="BQ656" s="192">
        <v>0</v>
      </c>
      <c r="BR656" s="192">
        <v>0</v>
      </c>
      <c r="BS656" s="192">
        <v>0</v>
      </c>
      <c r="BT656" s="192">
        <v>0</v>
      </c>
      <c r="BU656" s="192">
        <v>0</v>
      </c>
      <c r="BV656" s="192">
        <v>0</v>
      </c>
      <c r="BW656" s="192">
        <v>0</v>
      </c>
      <c r="BX656" s="192">
        <v>0</v>
      </c>
      <c r="BY656" s="192">
        <v>0</v>
      </c>
      <c r="BZ656" s="192">
        <v>0</v>
      </c>
      <c r="CA656" s="192">
        <v>0</v>
      </c>
      <c r="CB656" s="192">
        <v>0</v>
      </c>
      <c r="CC656" s="201">
        <f t="shared" si="79"/>
        <v>0</v>
      </c>
    </row>
    <row r="657" spans="1:81" s="278" customFormat="1">
      <c r="A657" s="320"/>
      <c r="B657" s="319"/>
      <c r="C657" s="321"/>
      <c r="D657" s="321"/>
      <c r="E657" s="321"/>
      <c r="F657" s="322" t="s">
        <v>1331</v>
      </c>
      <c r="G657" s="323" t="s">
        <v>1332</v>
      </c>
      <c r="H657" s="192">
        <v>0</v>
      </c>
      <c r="I657" s="192">
        <v>0</v>
      </c>
      <c r="J657" s="192">
        <v>0</v>
      </c>
      <c r="K657" s="192">
        <v>0</v>
      </c>
      <c r="L657" s="192">
        <v>0</v>
      </c>
      <c r="M657" s="192">
        <v>0</v>
      </c>
      <c r="N657" s="192">
        <v>0</v>
      </c>
      <c r="O657" s="192">
        <v>0</v>
      </c>
      <c r="P657" s="192">
        <v>10378.700000000001</v>
      </c>
      <c r="Q657" s="192">
        <v>0</v>
      </c>
      <c r="R657" s="192">
        <v>0</v>
      </c>
      <c r="S657" s="192">
        <v>0</v>
      </c>
      <c r="T657" s="192">
        <v>0</v>
      </c>
      <c r="U657" s="192">
        <v>0</v>
      </c>
      <c r="V657" s="192">
        <v>0</v>
      </c>
      <c r="W657" s="192">
        <v>0</v>
      </c>
      <c r="X657" s="192">
        <v>0</v>
      </c>
      <c r="Y657" s="192">
        <v>0</v>
      </c>
      <c r="Z657" s="192">
        <v>0</v>
      </c>
      <c r="AA657" s="192">
        <v>0</v>
      </c>
      <c r="AB657" s="192">
        <v>0</v>
      </c>
      <c r="AC657" s="192">
        <v>0</v>
      </c>
      <c r="AD657" s="192">
        <v>0</v>
      </c>
      <c r="AE657" s="192">
        <v>0</v>
      </c>
      <c r="AF657" s="192">
        <v>0</v>
      </c>
      <c r="AG657" s="192">
        <v>0</v>
      </c>
      <c r="AH657" s="192">
        <v>0</v>
      </c>
      <c r="AI657" s="192">
        <v>0</v>
      </c>
      <c r="AJ657" s="192">
        <v>0</v>
      </c>
      <c r="AK657" s="192">
        <v>0</v>
      </c>
      <c r="AL657" s="192">
        <v>0</v>
      </c>
      <c r="AM657" s="192">
        <v>0</v>
      </c>
      <c r="AN657" s="192">
        <v>0</v>
      </c>
      <c r="AO657" s="192">
        <v>0</v>
      </c>
      <c r="AP657" s="192">
        <v>0</v>
      </c>
      <c r="AQ657" s="192">
        <v>0</v>
      </c>
      <c r="AR657" s="192">
        <v>0</v>
      </c>
      <c r="AS657" s="192">
        <v>0</v>
      </c>
      <c r="AT657" s="192">
        <v>0</v>
      </c>
      <c r="AU657" s="192">
        <v>0</v>
      </c>
      <c r="AV657" s="192">
        <v>0</v>
      </c>
      <c r="AW657" s="192">
        <v>0</v>
      </c>
      <c r="AX657" s="192">
        <v>0</v>
      </c>
      <c r="AY657" s="192">
        <v>0</v>
      </c>
      <c r="AZ657" s="192">
        <v>0</v>
      </c>
      <c r="BA657" s="192">
        <v>0</v>
      </c>
      <c r="BB657" s="192">
        <v>0</v>
      </c>
      <c r="BC657" s="192">
        <v>0</v>
      </c>
      <c r="BD657" s="192">
        <v>0</v>
      </c>
      <c r="BE657" s="192">
        <v>0</v>
      </c>
      <c r="BF657" s="192">
        <v>0</v>
      </c>
      <c r="BG657" s="192">
        <v>0</v>
      </c>
      <c r="BH657" s="192">
        <v>0</v>
      </c>
      <c r="BI657" s="192">
        <v>0</v>
      </c>
      <c r="BJ657" s="192">
        <v>0</v>
      </c>
      <c r="BK657" s="192">
        <v>0</v>
      </c>
      <c r="BL657" s="192">
        <v>0</v>
      </c>
      <c r="BM657" s="192">
        <v>0</v>
      </c>
      <c r="BN657" s="192">
        <v>0</v>
      </c>
      <c r="BO657" s="192">
        <v>0</v>
      </c>
      <c r="BP657" s="192">
        <v>0</v>
      </c>
      <c r="BQ657" s="192">
        <v>0</v>
      </c>
      <c r="BR657" s="192">
        <v>0</v>
      </c>
      <c r="BS657" s="192">
        <v>0</v>
      </c>
      <c r="BT657" s="192">
        <v>0</v>
      </c>
      <c r="BU657" s="192">
        <v>0</v>
      </c>
      <c r="BV657" s="192">
        <v>0</v>
      </c>
      <c r="BW657" s="192">
        <v>0</v>
      </c>
      <c r="BX657" s="192">
        <v>0</v>
      </c>
      <c r="BY657" s="192">
        <v>0</v>
      </c>
      <c r="BZ657" s="192">
        <v>0</v>
      </c>
      <c r="CA657" s="192">
        <v>0</v>
      </c>
      <c r="CB657" s="192">
        <v>0</v>
      </c>
      <c r="CC657" s="201">
        <f t="shared" si="79"/>
        <v>10378.700000000001</v>
      </c>
    </row>
    <row r="658" spans="1:81" s="278" customFormat="1">
      <c r="A658" s="320"/>
      <c r="B658" s="319"/>
      <c r="C658" s="321"/>
      <c r="D658" s="321"/>
      <c r="E658" s="321"/>
      <c r="F658" s="322" t="s">
        <v>1333</v>
      </c>
      <c r="G658" s="323" t="s">
        <v>1334</v>
      </c>
      <c r="H658" s="192">
        <v>0</v>
      </c>
      <c r="I658" s="192">
        <v>270000</v>
      </c>
      <c r="J658" s="192">
        <v>710000</v>
      </c>
      <c r="K658" s="192">
        <v>90000</v>
      </c>
      <c r="L658" s="192">
        <v>225000</v>
      </c>
      <c r="M658" s="192">
        <v>50000</v>
      </c>
      <c r="N658" s="192">
        <v>1215000</v>
      </c>
      <c r="O658" s="192">
        <v>0</v>
      </c>
      <c r="P658" s="192">
        <v>30000</v>
      </c>
      <c r="Q658" s="192">
        <v>0</v>
      </c>
      <c r="R658" s="192">
        <v>0</v>
      </c>
      <c r="S658" s="192">
        <v>105000</v>
      </c>
      <c r="T658" s="192">
        <v>160000</v>
      </c>
      <c r="U658" s="192">
        <v>190000</v>
      </c>
      <c r="V658" s="192">
        <v>0</v>
      </c>
      <c r="W658" s="192">
        <v>85000</v>
      </c>
      <c r="X658" s="192">
        <v>0</v>
      </c>
      <c r="Y658" s="192">
        <v>75000</v>
      </c>
      <c r="Z658" s="192">
        <v>0</v>
      </c>
      <c r="AA658" s="192">
        <v>0</v>
      </c>
      <c r="AB658" s="192">
        <v>0</v>
      </c>
      <c r="AC658" s="192">
        <v>0</v>
      </c>
      <c r="AD658" s="192">
        <v>0</v>
      </c>
      <c r="AE658" s="192">
        <v>80000</v>
      </c>
      <c r="AF658" s="192">
        <v>0</v>
      </c>
      <c r="AG658" s="192">
        <v>0</v>
      </c>
      <c r="AH658" s="192">
        <v>35000</v>
      </c>
      <c r="AI658" s="192">
        <v>0</v>
      </c>
      <c r="AJ658" s="192">
        <v>75000</v>
      </c>
      <c r="AK658" s="192">
        <v>0</v>
      </c>
      <c r="AL658" s="192">
        <v>0</v>
      </c>
      <c r="AM658" s="192">
        <v>0</v>
      </c>
      <c r="AN658" s="192">
        <v>85000</v>
      </c>
      <c r="AO658" s="192">
        <v>0</v>
      </c>
      <c r="AP658" s="192">
        <v>65000</v>
      </c>
      <c r="AQ658" s="192">
        <v>125000</v>
      </c>
      <c r="AR658" s="192">
        <v>100000</v>
      </c>
      <c r="AS658" s="192">
        <v>85000</v>
      </c>
      <c r="AT658" s="192">
        <v>45000</v>
      </c>
      <c r="AU658" s="192">
        <v>323300</v>
      </c>
      <c r="AV658" s="192">
        <v>0</v>
      </c>
      <c r="AW658" s="192">
        <v>0</v>
      </c>
      <c r="AX658" s="192">
        <v>60000</v>
      </c>
      <c r="AY658" s="192">
        <v>50000</v>
      </c>
      <c r="AZ658" s="192">
        <v>0</v>
      </c>
      <c r="BA658" s="192">
        <v>0</v>
      </c>
      <c r="BB658" s="192">
        <v>0</v>
      </c>
      <c r="BC658" s="192">
        <v>95000</v>
      </c>
      <c r="BD658" s="192">
        <v>90000</v>
      </c>
      <c r="BE658" s="192">
        <v>590000</v>
      </c>
      <c r="BF658" s="192">
        <v>75000</v>
      </c>
      <c r="BG658" s="192">
        <v>70000</v>
      </c>
      <c r="BH658" s="192">
        <v>130000</v>
      </c>
      <c r="BI658" s="192">
        <v>80000</v>
      </c>
      <c r="BJ658" s="192">
        <v>45000</v>
      </c>
      <c r="BK658" s="192">
        <v>35000</v>
      </c>
      <c r="BL658" s="192">
        <v>45000</v>
      </c>
      <c r="BM658" s="192">
        <v>734000</v>
      </c>
      <c r="BN658" s="192">
        <v>0</v>
      </c>
      <c r="BO658" s="192">
        <v>0</v>
      </c>
      <c r="BP658" s="192">
        <v>0</v>
      </c>
      <c r="BQ658" s="192">
        <v>0</v>
      </c>
      <c r="BR658" s="192">
        <v>100000</v>
      </c>
      <c r="BS658" s="192">
        <v>50000</v>
      </c>
      <c r="BT658" s="192">
        <v>416666.67</v>
      </c>
      <c r="BU658" s="192">
        <v>65000</v>
      </c>
      <c r="BV658" s="192">
        <v>110000</v>
      </c>
      <c r="BW658" s="192">
        <v>75000</v>
      </c>
      <c r="BX658" s="192">
        <v>95000</v>
      </c>
      <c r="BY658" s="192">
        <v>270000</v>
      </c>
      <c r="BZ658" s="192">
        <v>75000</v>
      </c>
      <c r="CA658" s="192">
        <v>70000</v>
      </c>
      <c r="CB658" s="192">
        <v>35000</v>
      </c>
      <c r="CC658" s="201">
        <f t="shared" si="79"/>
        <v>7683966.6699999999</v>
      </c>
    </row>
    <row r="659" spans="1:81" s="278" customFormat="1">
      <c r="A659" s="320"/>
      <c r="B659" s="319"/>
      <c r="C659" s="321"/>
      <c r="D659" s="321"/>
      <c r="E659" s="321"/>
      <c r="F659" s="322" t="s">
        <v>1335</v>
      </c>
      <c r="G659" s="323" t="s">
        <v>1791</v>
      </c>
      <c r="H659" s="192">
        <v>9500503.4399999995</v>
      </c>
      <c r="I659" s="192">
        <v>2704186</v>
      </c>
      <c r="J659" s="192">
        <v>2700000</v>
      </c>
      <c r="K659" s="192">
        <v>1882000</v>
      </c>
      <c r="L659" s="192">
        <v>1185000</v>
      </c>
      <c r="M659" s="192">
        <v>600000</v>
      </c>
      <c r="N659" s="192">
        <v>13000000</v>
      </c>
      <c r="O659" s="192">
        <v>2286247</v>
      </c>
      <c r="P659" s="192">
        <v>722327.56</v>
      </c>
      <c r="Q659" s="192">
        <v>9500000</v>
      </c>
      <c r="R659" s="192">
        <v>695000</v>
      </c>
      <c r="S659" s="192">
        <v>1799710</v>
      </c>
      <c r="T659" s="192">
        <v>3310000</v>
      </c>
      <c r="U659" s="192">
        <v>3594473.19</v>
      </c>
      <c r="V659" s="192">
        <v>541562.5</v>
      </c>
      <c r="W659" s="192">
        <v>947816.4</v>
      </c>
      <c r="X659" s="192">
        <v>931783.43</v>
      </c>
      <c r="Y659" s="192">
        <v>716850.73</v>
      </c>
      <c r="Z659" s="192">
        <v>0</v>
      </c>
      <c r="AA659" s="192">
        <v>0</v>
      </c>
      <c r="AB659" s="192">
        <v>0</v>
      </c>
      <c r="AC659" s="192">
        <v>0</v>
      </c>
      <c r="AD659" s="192">
        <v>0</v>
      </c>
      <c r="AE659" s="192">
        <v>700000</v>
      </c>
      <c r="AF659" s="192">
        <v>1289679</v>
      </c>
      <c r="AG659" s="192">
        <v>466125</v>
      </c>
      <c r="AH659" s="192">
        <v>685111</v>
      </c>
      <c r="AI659" s="192">
        <v>0</v>
      </c>
      <c r="AJ659" s="192">
        <v>820000</v>
      </c>
      <c r="AK659" s="192">
        <v>378303</v>
      </c>
      <c r="AL659" s="192">
        <v>453722.75</v>
      </c>
      <c r="AM659" s="192">
        <v>398120</v>
      </c>
      <c r="AN659" s="192">
        <v>895000</v>
      </c>
      <c r="AO659" s="192">
        <v>517900</v>
      </c>
      <c r="AP659" s="192">
        <v>555561</v>
      </c>
      <c r="AQ659" s="192">
        <v>2048471</v>
      </c>
      <c r="AR659" s="192">
        <v>755000</v>
      </c>
      <c r="AS659" s="192">
        <v>649980</v>
      </c>
      <c r="AT659" s="192">
        <v>444365</v>
      </c>
      <c r="AU659" s="192">
        <v>4408300</v>
      </c>
      <c r="AV659" s="192">
        <v>130000</v>
      </c>
      <c r="AW659" s="192">
        <v>0</v>
      </c>
      <c r="AX659" s="192">
        <v>594788</v>
      </c>
      <c r="AY659" s="192">
        <v>297161</v>
      </c>
      <c r="AZ659" s="192">
        <v>174000</v>
      </c>
      <c r="BA659" s="192">
        <v>400000</v>
      </c>
      <c r="BB659" s="192">
        <v>11400000</v>
      </c>
      <c r="BC659" s="192">
        <v>0</v>
      </c>
      <c r="BD659" s="192">
        <v>1044621.5</v>
      </c>
      <c r="BE659" s="192">
        <v>1400000</v>
      </c>
      <c r="BF659" s="192">
        <v>0</v>
      </c>
      <c r="BG659" s="192">
        <v>763906</v>
      </c>
      <c r="BH659" s="192">
        <v>1938060</v>
      </c>
      <c r="BI659" s="192">
        <v>1677047</v>
      </c>
      <c r="BJ659" s="192">
        <v>571179</v>
      </c>
      <c r="BK659" s="192">
        <v>502000</v>
      </c>
      <c r="BL659" s="192">
        <v>238809</v>
      </c>
      <c r="BM659" s="192">
        <v>7880000</v>
      </c>
      <c r="BN659" s="192">
        <v>301994.59999999998</v>
      </c>
      <c r="BO659" s="192">
        <v>155852.49</v>
      </c>
      <c r="BP659" s="192">
        <v>14175</v>
      </c>
      <c r="BQ659" s="192">
        <v>118440</v>
      </c>
      <c r="BR659" s="192">
        <v>471275</v>
      </c>
      <c r="BS659" s="192">
        <v>445340</v>
      </c>
      <c r="BT659" s="192">
        <v>7896785.7800000003</v>
      </c>
      <c r="BU659" s="192">
        <v>514170</v>
      </c>
      <c r="BV659" s="192">
        <v>501445</v>
      </c>
      <c r="BW659" s="192">
        <v>933290</v>
      </c>
      <c r="BX659" s="192">
        <v>792005</v>
      </c>
      <c r="BY659" s="192">
        <v>3209495</v>
      </c>
      <c r="BZ659" s="192">
        <v>668070</v>
      </c>
      <c r="CA659" s="192">
        <v>682100</v>
      </c>
      <c r="CB659" s="192">
        <v>441720</v>
      </c>
      <c r="CC659" s="201">
        <f t="shared" si="79"/>
        <v>118240827.36999999</v>
      </c>
    </row>
    <row r="660" spans="1:81" s="278" customFormat="1">
      <c r="A660" s="320"/>
      <c r="B660" s="319"/>
      <c r="C660" s="321"/>
      <c r="D660" s="321"/>
      <c r="E660" s="321"/>
      <c r="F660" s="322" t="s">
        <v>1336</v>
      </c>
      <c r="G660" s="323" t="s">
        <v>1337</v>
      </c>
      <c r="H660" s="192">
        <v>675652.26</v>
      </c>
      <c r="I660" s="192">
        <v>253939</v>
      </c>
      <c r="J660" s="192">
        <v>269000</v>
      </c>
      <c r="K660" s="192">
        <v>55000</v>
      </c>
      <c r="L660" s="192">
        <v>65000</v>
      </c>
      <c r="M660" s="192">
        <v>0</v>
      </c>
      <c r="N660" s="192">
        <v>3700000</v>
      </c>
      <c r="O660" s="192">
        <v>0</v>
      </c>
      <c r="P660" s="192">
        <v>52772.5</v>
      </c>
      <c r="Q660" s="192">
        <v>0</v>
      </c>
      <c r="R660" s="192">
        <v>60000</v>
      </c>
      <c r="S660" s="192">
        <v>544147</v>
      </c>
      <c r="T660" s="192">
        <v>380000</v>
      </c>
      <c r="U660" s="192">
        <v>275495</v>
      </c>
      <c r="V660" s="192">
        <v>4495</v>
      </c>
      <c r="W660" s="192">
        <v>0</v>
      </c>
      <c r="X660" s="192">
        <v>3760</v>
      </c>
      <c r="Y660" s="192">
        <v>174921.98</v>
      </c>
      <c r="Z660" s="192">
        <v>0</v>
      </c>
      <c r="AA660" s="192">
        <v>0</v>
      </c>
      <c r="AB660" s="192">
        <v>0</v>
      </c>
      <c r="AC660" s="192">
        <v>0</v>
      </c>
      <c r="AD660" s="192">
        <v>0</v>
      </c>
      <c r="AE660" s="192">
        <v>0</v>
      </c>
      <c r="AF660" s="192">
        <v>250000</v>
      </c>
      <c r="AG660" s="192">
        <v>14640</v>
      </c>
      <c r="AH660" s="192">
        <v>41100</v>
      </c>
      <c r="AI660" s="192">
        <v>0</v>
      </c>
      <c r="AJ660" s="192">
        <v>40000</v>
      </c>
      <c r="AK660" s="192">
        <v>0</v>
      </c>
      <c r="AL660" s="192">
        <v>14674.01</v>
      </c>
      <c r="AM660" s="192">
        <v>0</v>
      </c>
      <c r="AN660" s="192">
        <v>60000</v>
      </c>
      <c r="AO660" s="192">
        <v>90000</v>
      </c>
      <c r="AP660" s="192">
        <v>15912</v>
      </c>
      <c r="AQ660" s="192">
        <v>267855.25</v>
      </c>
      <c r="AR660" s="192">
        <v>64360</v>
      </c>
      <c r="AS660" s="192">
        <v>31356</v>
      </c>
      <c r="AT660" s="192">
        <v>5791.5</v>
      </c>
      <c r="AU660" s="192">
        <v>453600</v>
      </c>
      <c r="AV660" s="192">
        <v>160000</v>
      </c>
      <c r="AW660" s="192">
        <v>0</v>
      </c>
      <c r="AX660" s="192">
        <v>14364</v>
      </c>
      <c r="AY660" s="192">
        <v>13000</v>
      </c>
      <c r="AZ660" s="192">
        <v>44500</v>
      </c>
      <c r="BA660" s="192">
        <v>8000</v>
      </c>
      <c r="BB660" s="192">
        <v>0</v>
      </c>
      <c r="BC660" s="192">
        <v>0</v>
      </c>
      <c r="BD660" s="192">
        <v>0</v>
      </c>
      <c r="BE660" s="192">
        <v>0</v>
      </c>
      <c r="BF660" s="192">
        <v>0</v>
      </c>
      <c r="BG660" s="192">
        <v>0</v>
      </c>
      <c r="BH660" s="192">
        <v>169301</v>
      </c>
      <c r="BI660" s="192">
        <v>0</v>
      </c>
      <c r="BJ660" s="192">
        <v>127012</v>
      </c>
      <c r="BK660" s="192">
        <v>1500</v>
      </c>
      <c r="BL660" s="192">
        <v>0</v>
      </c>
      <c r="BM660" s="192">
        <v>1390000</v>
      </c>
      <c r="BN660" s="192">
        <v>0</v>
      </c>
      <c r="BO660" s="192">
        <v>0</v>
      </c>
      <c r="BP660" s="192">
        <v>0</v>
      </c>
      <c r="BQ660" s="192">
        <v>5520</v>
      </c>
      <c r="BR660" s="192">
        <v>482035</v>
      </c>
      <c r="BS660" s="192">
        <v>0</v>
      </c>
      <c r="BT660" s="192">
        <v>453719.91</v>
      </c>
      <c r="BU660" s="192">
        <v>61280</v>
      </c>
      <c r="BV660" s="192">
        <v>151222.5</v>
      </c>
      <c r="BW660" s="192">
        <v>168520</v>
      </c>
      <c r="BX660" s="192">
        <v>75240</v>
      </c>
      <c r="BY660" s="192">
        <v>114280</v>
      </c>
      <c r="BZ660" s="192">
        <v>136395</v>
      </c>
      <c r="CA660" s="192">
        <v>82576</v>
      </c>
      <c r="CB660" s="192">
        <v>8980</v>
      </c>
      <c r="CC660" s="201">
        <f t="shared" si="79"/>
        <v>11530916.91</v>
      </c>
    </row>
    <row r="661" spans="1:81" s="278" customFormat="1">
      <c r="A661" s="320"/>
      <c r="B661" s="319"/>
      <c r="C661" s="321"/>
      <c r="D661" s="321"/>
      <c r="E661" s="321"/>
      <c r="F661" s="322" t="s">
        <v>1338</v>
      </c>
      <c r="G661" s="323" t="s">
        <v>1792</v>
      </c>
      <c r="H661" s="192">
        <v>0</v>
      </c>
      <c r="I661" s="192">
        <v>230000</v>
      </c>
      <c r="J661" s="192">
        <v>0</v>
      </c>
      <c r="K661" s="192">
        <v>10000</v>
      </c>
      <c r="L661" s="192">
        <v>0</v>
      </c>
      <c r="M661" s="192">
        <v>0</v>
      </c>
      <c r="N661" s="192">
        <v>0</v>
      </c>
      <c r="O661" s="192">
        <v>0</v>
      </c>
      <c r="P661" s="192">
        <v>6000</v>
      </c>
      <c r="Q661" s="192">
        <v>0</v>
      </c>
      <c r="R661" s="192">
        <v>0</v>
      </c>
      <c r="S661" s="192">
        <v>0</v>
      </c>
      <c r="T661" s="192">
        <v>40000</v>
      </c>
      <c r="U661" s="192">
        <v>18500</v>
      </c>
      <c r="V661" s="192">
        <v>0</v>
      </c>
      <c r="W661" s="192">
        <v>0</v>
      </c>
      <c r="X661" s="192">
        <v>0</v>
      </c>
      <c r="Y661" s="192">
        <v>0</v>
      </c>
      <c r="Z661" s="192">
        <v>0</v>
      </c>
      <c r="AA661" s="192">
        <v>0</v>
      </c>
      <c r="AB661" s="192">
        <v>0</v>
      </c>
      <c r="AC661" s="192">
        <v>0</v>
      </c>
      <c r="AD661" s="192">
        <v>0</v>
      </c>
      <c r="AE661" s="192">
        <v>5000</v>
      </c>
      <c r="AF661" s="192">
        <v>0</v>
      </c>
      <c r="AG661" s="192">
        <v>0</v>
      </c>
      <c r="AH661" s="192">
        <v>7500</v>
      </c>
      <c r="AI661" s="192">
        <v>0</v>
      </c>
      <c r="AJ661" s="192">
        <v>1500</v>
      </c>
      <c r="AK661" s="192">
        <v>0</v>
      </c>
      <c r="AL661" s="192">
        <v>0</v>
      </c>
      <c r="AM661" s="192">
        <v>0</v>
      </c>
      <c r="AN661" s="192">
        <v>0</v>
      </c>
      <c r="AO661" s="192">
        <v>0</v>
      </c>
      <c r="AP661" s="192">
        <v>0</v>
      </c>
      <c r="AQ661" s="192">
        <v>5800</v>
      </c>
      <c r="AR661" s="192">
        <v>0</v>
      </c>
      <c r="AS661" s="192">
        <v>0</v>
      </c>
      <c r="AT661" s="192">
        <v>0</v>
      </c>
      <c r="AU661" s="192">
        <v>0</v>
      </c>
      <c r="AV661" s="192">
        <v>0</v>
      </c>
      <c r="AW661" s="192">
        <v>0</v>
      </c>
      <c r="AX661" s="192">
        <v>0</v>
      </c>
      <c r="AY661" s="192">
        <v>0</v>
      </c>
      <c r="AZ661" s="192">
        <v>0</v>
      </c>
      <c r="BA661" s="192">
        <v>0</v>
      </c>
      <c r="BB661" s="192">
        <v>0</v>
      </c>
      <c r="BC661" s="192">
        <v>35000</v>
      </c>
      <c r="BD661" s="192">
        <v>0</v>
      </c>
      <c r="BE661" s="192">
        <v>34200</v>
      </c>
      <c r="BF661" s="192">
        <v>0</v>
      </c>
      <c r="BG661" s="192">
        <v>16500</v>
      </c>
      <c r="BH661" s="192">
        <v>1E-4</v>
      </c>
      <c r="BI661" s="192">
        <v>0</v>
      </c>
      <c r="BJ661" s="192">
        <v>4500</v>
      </c>
      <c r="BK661" s="192">
        <v>0</v>
      </c>
      <c r="BL661" s="192">
        <v>20741</v>
      </c>
      <c r="BM661" s="192">
        <v>0</v>
      </c>
      <c r="BN661" s="192">
        <v>8377217</v>
      </c>
      <c r="BO661" s="192">
        <v>0</v>
      </c>
      <c r="BP661" s="192">
        <v>0</v>
      </c>
      <c r="BQ661" s="192">
        <v>0</v>
      </c>
      <c r="BR661" s="192">
        <v>13500</v>
      </c>
      <c r="BS661" s="192">
        <v>3000</v>
      </c>
      <c r="BT661" s="192">
        <v>24975.02</v>
      </c>
      <c r="BU661" s="192">
        <v>0</v>
      </c>
      <c r="BV661" s="192">
        <v>15000</v>
      </c>
      <c r="BW661" s="192">
        <v>0</v>
      </c>
      <c r="BX661" s="192">
        <v>0</v>
      </c>
      <c r="BY661" s="192">
        <v>0</v>
      </c>
      <c r="BZ661" s="192">
        <v>0</v>
      </c>
      <c r="CA661" s="192">
        <v>11000</v>
      </c>
      <c r="CB661" s="192">
        <v>40500</v>
      </c>
      <c r="CC661" s="201">
        <f t="shared" si="79"/>
        <v>8920433.0200999994</v>
      </c>
    </row>
    <row r="662" spans="1:81" s="278" customFormat="1">
      <c r="A662" s="320"/>
      <c r="B662" s="319"/>
      <c r="C662" s="321"/>
      <c r="D662" s="321"/>
      <c r="E662" s="321"/>
      <c r="F662" s="322" t="s">
        <v>1339</v>
      </c>
      <c r="G662" s="323" t="s">
        <v>1340</v>
      </c>
      <c r="H662" s="192">
        <v>4584444.5999999996</v>
      </c>
      <c r="I662" s="192">
        <v>0</v>
      </c>
      <c r="J662" s="192">
        <v>2201324.48</v>
      </c>
      <c r="K662" s="192">
        <v>0</v>
      </c>
      <c r="L662" s="192">
        <v>0</v>
      </c>
      <c r="M662" s="192">
        <v>0</v>
      </c>
      <c r="N662" s="192">
        <v>76949462</v>
      </c>
      <c r="O662" s="192">
        <v>2322348.1800000002</v>
      </c>
      <c r="P662" s="192">
        <v>0</v>
      </c>
      <c r="Q662" s="192">
        <v>13300000</v>
      </c>
      <c r="R662" s="192">
        <v>0</v>
      </c>
      <c r="S662" s="192">
        <v>5317682.93</v>
      </c>
      <c r="T662" s="192">
        <v>1767096</v>
      </c>
      <c r="U662" s="192">
        <v>0</v>
      </c>
      <c r="V662" s="192">
        <v>0</v>
      </c>
      <c r="W662" s="192">
        <v>2125000</v>
      </c>
      <c r="X662" s="192">
        <v>0</v>
      </c>
      <c r="Y662" s="192">
        <v>0</v>
      </c>
      <c r="Z662" s="192">
        <v>0</v>
      </c>
      <c r="AA662" s="192">
        <v>0</v>
      </c>
      <c r="AB662" s="192">
        <v>990000</v>
      </c>
      <c r="AC662" s="192">
        <v>5467185.3099999996</v>
      </c>
      <c r="AD662" s="192">
        <v>0</v>
      </c>
      <c r="AE662" s="192">
        <v>425000</v>
      </c>
      <c r="AF662" s="192">
        <v>3167000</v>
      </c>
      <c r="AG662" s="192">
        <v>1431893.88</v>
      </c>
      <c r="AH662" s="192">
        <v>437839.16</v>
      </c>
      <c r="AI662" s="192">
        <v>0</v>
      </c>
      <c r="AJ662" s="192">
        <v>0</v>
      </c>
      <c r="AK662" s="192">
        <v>0</v>
      </c>
      <c r="AL662" s="192">
        <v>0</v>
      </c>
      <c r="AM662" s="192">
        <v>0</v>
      </c>
      <c r="AN662" s="192">
        <v>0</v>
      </c>
      <c r="AO662" s="192">
        <v>0</v>
      </c>
      <c r="AP662" s="192">
        <v>0</v>
      </c>
      <c r="AQ662" s="192">
        <v>0</v>
      </c>
      <c r="AR662" s="192">
        <v>0</v>
      </c>
      <c r="AS662" s="192">
        <v>0</v>
      </c>
      <c r="AT662" s="192">
        <v>0</v>
      </c>
      <c r="AU662" s="192">
        <v>2761628</v>
      </c>
      <c r="AV662" s="192">
        <v>0</v>
      </c>
      <c r="AW662" s="192">
        <v>0</v>
      </c>
      <c r="AX662" s="192">
        <v>0</v>
      </c>
      <c r="AY662" s="192">
        <v>0</v>
      </c>
      <c r="AZ662" s="192">
        <v>0</v>
      </c>
      <c r="BA662" s="192">
        <v>0</v>
      </c>
      <c r="BB662" s="192">
        <v>32544636.75</v>
      </c>
      <c r="BC662" s="192">
        <v>854228</v>
      </c>
      <c r="BD662" s="192">
        <v>311160</v>
      </c>
      <c r="BE662" s="192">
        <v>0</v>
      </c>
      <c r="BF662" s="192">
        <v>0</v>
      </c>
      <c r="BG662" s="192">
        <v>0</v>
      </c>
      <c r="BH662" s="192">
        <v>3248410</v>
      </c>
      <c r="BI662" s="192">
        <v>0</v>
      </c>
      <c r="BJ662" s="192">
        <v>0</v>
      </c>
      <c r="BK662" s="192">
        <v>0</v>
      </c>
      <c r="BL662" s="192">
        <v>0</v>
      </c>
      <c r="BM662" s="192">
        <v>39503091.75</v>
      </c>
      <c r="BN662" s="192">
        <v>0</v>
      </c>
      <c r="BO662" s="192">
        <v>0</v>
      </c>
      <c r="BP662" s="192">
        <v>0</v>
      </c>
      <c r="BQ662" s="192">
        <v>0</v>
      </c>
      <c r="BR662" s="192">
        <v>0</v>
      </c>
      <c r="BS662" s="192">
        <v>0</v>
      </c>
      <c r="BT662" s="192">
        <v>11458333.35</v>
      </c>
      <c r="BU662" s="192">
        <v>0</v>
      </c>
      <c r="BV662" s="192">
        <v>0</v>
      </c>
      <c r="BW662" s="192">
        <v>0</v>
      </c>
      <c r="BX662" s="192">
        <v>0</v>
      </c>
      <c r="BY662" s="192">
        <v>0</v>
      </c>
      <c r="BZ662" s="192">
        <v>0</v>
      </c>
      <c r="CA662" s="192">
        <v>0</v>
      </c>
      <c r="CB662" s="192">
        <v>0</v>
      </c>
      <c r="CC662" s="201">
        <f t="shared" si="79"/>
        <v>211167764.38999999</v>
      </c>
    </row>
    <row r="663" spans="1:81" s="278" customFormat="1">
      <c r="A663" s="320"/>
      <c r="B663" s="319"/>
      <c r="C663" s="321"/>
      <c r="D663" s="321"/>
      <c r="E663" s="321"/>
      <c r="F663" s="322" t="s">
        <v>1341</v>
      </c>
      <c r="G663" s="323" t="s">
        <v>1342</v>
      </c>
      <c r="H663" s="192">
        <v>0</v>
      </c>
      <c r="I663" s="192">
        <v>1533900</v>
      </c>
      <c r="J663" s="192">
        <v>6222600</v>
      </c>
      <c r="K663" s="192">
        <v>4490000</v>
      </c>
      <c r="L663" s="192">
        <v>3350000</v>
      </c>
      <c r="M663" s="192">
        <v>750000</v>
      </c>
      <c r="N663" s="192">
        <v>0</v>
      </c>
      <c r="O663" s="192">
        <v>2350400</v>
      </c>
      <c r="P663" s="192">
        <v>961809</v>
      </c>
      <c r="Q663" s="192">
        <v>0</v>
      </c>
      <c r="R663" s="192">
        <v>1775200</v>
      </c>
      <c r="S663" s="192">
        <v>2245259</v>
      </c>
      <c r="T663" s="192">
        <v>3384424</v>
      </c>
      <c r="U663" s="192">
        <v>4032600</v>
      </c>
      <c r="V663" s="192">
        <v>213600</v>
      </c>
      <c r="W663" s="192">
        <v>1517900</v>
      </c>
      <c r="X663" s="192">
        <v>1736000</v>
      </c>
      <c r="Y663" s="192">
        <v>436857</v>
      </c>
      <c r="Z663" s="192">
        <v>0</v>
      </c>
      <c r="AA663" s="192">
        <v>14063208</v>
      </c>
      <c r="AB663" s="192">
        <v>823500</v>
      </c>
      <c r="AC663" s="192">
        <v>0</v>
      </c>
      <c r="AD663" s="192">
        <v>5886418</v>
      </c>
      <c r="AE663" s="192">
        <v>1097900</v>
      </c>
      <c r="AF663" s="192">
        <v>5067818.47</v>
      </c>
      <c r="AG663" s="192">
        <v>2627400</v>
      </c>
      <c r="AH663" s="192">
        <v>1094797</v>
      </c>
      <c r="AI663" s="192">
        <v>0</v>
      </c>
      <c r="AJ663" s="192">
        <v>257900</v>
      </c>
      <c r="AK663" s="192">
        <v>987766</v>
      </c>
      <c r="AL663" s="192">
        <v>388700</v>
      </c>
      <c r="AM663" s="192">
        <v>312400</v>
      </c>
      <c r="AN663" s="192">
        <v>619900</v>
      </c>
      <c r="AO663" s="192">
        <v>899600</v>
      </c>
      <c r="AP663" s="192">
        <v>1935800</v>
      </c>
      <c r="AQ663" s="192">
        <v>2791700</v>
      </c>
      <c r="AR663" s="192">
        <v>424000</v>
      </c>
      <c r="AS663" s="192">
        <v>1321500</v>
      </c>
      <c r="AT663" s="192">
        <v>365500</v>
      </c>
      <c r="AU663" s="192">
        <v>0</v>
      </c>
      <c r="AV663" s="192">
        <v>1047000</v>
      </c>
      <c r="AW663" s="192">
        <v>744600</v>
      </c>
      <c r="AX663" s="192">
        <v>400300</v>
      </c>
      <c r="AY663" s="192">
        <v>654800</v>
      </c>
      <c r="AZ663" s="192">
        <v>663200</v>
      </c>
      <c r="BA663" s="192">
        <v>781600</v>
      </c>
      <c r="BB663" s="192">
        <v>0</v>
      </c>
      <c r="BC663" s="192">
        <v>2596052</v>
      </c>
      <c r="BD663" s="192">
        <v>1588300</v>
      </c>
      <c r="BE663" s="192">
        <v>1951300</v>
      </c>
      <c r="BF663" s="192">
        <v>648100</v>
      </c>
      <c r="BG663" s="192">
        <v>568100</v>
      </c>
      <c r="BH663" s="192">
        <v>1473200</v>
      </c>
      <c r="BI663" s="192">
        <v>7299800</v>
      </c>
      <c r="BJ663" s="192">
        <v>1325800</v>
      </c>
      <c r="BK663" s="192">
        <v>1125600</v>
      </c>
      <c r="BL663" s="192">
        <v>574200</v>
      </c>
      <c r="BM663" s="192">
        <v>0</v>
      </c>
      <c r="BN663" s="192">
        <v>7846000</v>
      </c>
      <c r="BO663" s="192">
        <v>1262927</v>
      </c>
      <c r="BP663" s="192">
        <v>968792</v>
      </c>
      <c r="BQ663" s="192">
        <v>408200</v>
      </c>
      <c r="BR663" s="192">
        <v>1901000</v>
      </c>
      <c r="BS663" s="192">
        <v>303700</v>
      </c>
      <c r="BT663" s="192">
        <v>0</v>
      </c>
      <c r="BU663" s="192">
        <v>1821500</v>
      </c>
      <c r="BV663" s="192">
        <v>2231300</v>
      </c>
      <c r="BW663" s="192">
        <v>3209200</v>
      </c>
      <c r="BX663" s="192">
        <v>5154500</v>
      </c>
      <c r="BY663" s="192">
        <v>6300000</v>
      </c>
      <c r="BZ663" s="192">
        <v>469000</v>
      </c>
      <c r="CA663" s="192">
        <v>757327</v>
      </c>
      <c r="CB663" s="192">
        <v>5600</v>
      </c>
      <c r="CC663" s="201">
        <f t="shared" si="79"/>
        <v>132047354.47</v>
      </c>
    </row>
    <row r="664" spans="1:81" s="278" customFormat="1">
      <c r="A664" s="320"/>
      <c r="B664" s="319"/>
      <c r="C664" s="321"/>
      <c r="D664" s="321"/>
      <c r="E664" s="321"/>
      <c r="F664" s="322" t="s">
        <v>1343</v>
      </c>
      <c r="G664" s="323" t="s">
        <v>1344</v>
      </c>
      <c r="H664" s="192">
        <v>1137840</v>
      </c>
      <c r="I664" s="192">
        <v>126700</v>
      </c>
      <c r="J664" s="192">
        <v>476000</v>
      </c>
      <c r="K664" s="192">
        <v>0</v>
      </c>
      <c r="L664" s="192">
        <v>0</v>
      </c>
      <c r="M664" s="192">
        <v>0</v>
      </c>
      <c r="N664" s="192">
        <v>0</v>
      </c>
      <c r="O664" s="192">
        <v>0</v>
      </c>
      <c r="P664" s="192">
        <v>0</v>
      </c>
      <c r="Q664" s="192">
        <v>0</v>
      </c>
      <c r="R664" s="192">
        <v>10000</v>
      </c>
      <c r="S664" s="192">
        <v>0</v>
      </c>
      <c r="T664" s="192">
        <v>0</v>
      </c>
      <c r="U664" s="192">
        <v>29820</v>
      </c>
      <c r="V664" s="192">
        <v>0</v>
      </c>
      <c r="W664" s="192">
        <v>0</v>
      </c>
      <c r="X664" s="192">
        <v>0</v>
      </c>
      <c r="Y664" s="192">
        <v>0</v>
      </c>
      <c r="Z664" s="192">
        <v>0</v>
      </c>
      <c r="AA664" s="192">
        <v>0</v>
      </c>
      <c r="AB664" s="192">
        <v>0</v>
      </c>
      <c r="AC664" s="192">
        <v>165340</v>
      </c>
      <c r="AD664" s="192">
        <v>0</v>
      </c>
      <c r="AE664" s="192">
        <v>0</v>
      </c>
      <c r="AF664" s="192">
        <v>0</v>
      </c>
      <c r="AG664" s="192">
        <v>0</v>
      </c>
      <c r="AH664" s="192">
        <v>160600</v>
      </c>
      <c r="AI664" s="192">
        <v>0</v>
      </c>
      <c r="AJ664" s="192">
        <v>77500</v>
      </c>
      <c r="AK664" s="192">
        <v>65880</v>
      </c>
      <c r="AL664" s="192">
        <v>0</v>
      </c>
      <c r="AM664" s="192">
        <v>0</v>
      </c>
      <c r="AN664" s="192">
        <v>0</v>
      </c>
      <c r="AO664" s="192">
        <v>0</v>
      </c>
      <c r="AP664" s="192">
        <v>0</v>
      </c>
      <c r="AQ664" s="192">
        <v>46100</v>
      </c>
      <c r="AR664" s="192">
        <v>30000</v>
      </c>
      <c r="AS664" s="192">
        <v>0</v>
      </c>
      <c r="AT664" s="192">
        <v>0</v>
      </c>
      <c r="AU664" s="192">
        <v>389566.25</v>
      </c>
      <c r="AV664" s="192">
        <v>0</v>
      </c>
      <c r="AW664" s="192">
        <v>0</v>
      </c>
      <c r="AX664" s="192">
        <v>0</v>
      </c>
      <c r="AY664" s="192">
        <v>0</v>
      </c>
      <c r="AZ664" s="192">
        <v>56470</v>
      </c>
      <c r="BA664" s="192">
        <v>0</v>
      </c>
      <c r="BB664" s="192">
        <v>0</v>
      </c>
      <c r="BC664" s="192">
        <v>0</v>
      </c>
      <c r="BD664" s="192">
        <v>0</v>
      </c>
      <c r="BE664" s="192">
        <v>0</v>
      </c>
      <c r="BF664" s="192">
        <v>1100000</v>
      </c>
      <c r="BG664" s="192">
        <v>5000</v>
      </c>
      <c r="BH664" s="192">
        <v>4800</v>
      </c>
      <c r="BI664" s="192">
        <v>0</v>
      </c>
      <c r="BJ664" s="192">
        <v>52521</v>
      </c>
      <c r="BK664" s="192">
        <v>0</v>
      </c>
      <c r="BL664" s="192">
        <v>27080</v>
      </c>
      <c r="BM664" s="192">
        <v>0</v>
      </c>
      <c r="BN664" s="192">
        <v>2856861.34</v>
      </c>
      <c r="BO664" s="192">
        <v>24960</v>
      </c>
      <c r="BP664" s="192">
        <v>0</v>
      </c>
      <c r="BQ664" s="192">
        <v>0</v>
      </c>
      <c r="BR664" s="192">
        <v>0</v>
      </c>
      <c r="BS664" s="192">
        <v>0</v>
      </c>
      <c r="BT664" s="192">
        <v>96352.62</v>
      </c>
      <c r="BU664" s="192">
        <v>0</v>
      </c>
      <c r="BV664" s="192">
        <v>0</v>
      </c>
      <c r="BW664" s="192">
        <v>0</v>
      </c>
      <c r="BX664" s="192">
        <v>224890</v>
      </c>
      <c r="BY664" s="192">
        <v>0</v>
      </c>
      <c r="BZ664" s="192">
        <v>0</v>
      </c>
      <c r="CA664" s="192">
        <v>0</v>
      </c>
      <c r="CB664" s="192">
        <v>0</v>
      </c>
      <c r="CC664" s="201">
        <f t="shared" si="79"/>
        <v>7164281.21</v>
      </c>
    </row>
    <row r="665" spans="1:81" s="278" customFormat="1">
      <c r="A665" s="320"/>
      <c r="B665" s="319"/>
      <c r="C665" s="321"/>
      <c r="D665" s="321"/>
      <c r="E665" s="321"/>
      <c r="F665" s="322" t="s">
        <v>1345</v>
      </c>
      <c r="G665" s="323" t="s">
        <v>1311</v>
      </c>
      <c r="H665" s="192">
        <v>0</v>
      </c>
      <c r="I665" s="192">
        <v>567911.96</v>
      </c>
      <c r="J665" s="192">
        <v>1126300</v>
      </c>
      <c r="K665" s="192">
        <v>385.74</v>
      </c>
      <c r="L665" s="192">
        <v>564081.05000000005</v>
      </c>
      <c r="M665" s="192">
        <v>109837.59</v>
      </c>
      <c r="N665" s="192">
        <v>3724467.8</v>
      </c>
      <c r="O665" s="192">
        <v>77231</v>
      </c>
      <c r="P665" s="192">
        <v>163686.35999999999</v>
      </c>
      <c r="Q665" s="192">
        <v>1510000</v>
      </c>
      <c r="R665" s="192">
        <v>498232.67</v>
      </c>
      <c r="S665" s="192">
        <v>353733.62</v>
      </c>
      <c r="T665" s="192">
        <v>1168772.07</v>
      </c>
      <c r="U665" s="192">
        <v>845953.07</v>
      </c>
      <c r="V665" s="192">
        <v>42090.57</v>
      </c>
      <c r="W665" s="192">
        <v>373430.95</v>
      </c>
      <c r="X665" s="192">
        <v>258888.07</v>
      </c>
      <c r="Y665" s="192">
        <v>153843.48000000001</v>
      </c>
      <c r="Z665" s="192">
        <v>0</v>
      </c>
      <c r="AA665" s="192">
        <v>3009128.86</v>
      </c>
      <c r="AB665" s="192">
        <v>393604.09</v>
      </c>
      <c r="AC665" s="192">
        <v>960605.9</v>
      </c>
      <c r="AD665" s="192">
        <v>192427.31</v>
      </c>
      <c r="AE665" s="192">
        <v>241828.64</v>
      </c>
      <c r="AF665" s="192">
        <v>12022.61</v>
      </c>
      <c r="AG665" s="192">
        <v>340834.16</v>
      </c>
      <c r="AH665" s="192">
        <v>0</v>
      </c>
      <c r="AI665" s="192">
        <v>0</v>
      </c>
      <c r="AJ665" s="192">
        <v>181501.65</v>
      </c>
      <c r="AK665" s="192">
        <v>8984.52</v>
      </c>
      <c r="AL665" s="192">
        <v>129816.74</v>
      </c>
      <c r="AM665" s="192">
        <v>12737.52</v>
      </c>
      <c r="AN665" s="192">
        <v>207523.33</v>
      </c>
      <c r="AO665" s="192">
        <v>11968.18</v>
      </c>
      <c r="AP665" s="192">
        <v>134750.76</v>
      </c>
      <c r="AQ665" s="192">
        <v>223787.23</v>
      </c>
      <c r="AR665" s="192">
        <v>181420.58</v>
      </c>
      <c r="AS665" s="192">
        <v>328883.33</v>
      </c>
      <c r="AT665" s="192">
        <v>140136.23000000001</v>
      </c>
      <c r="AU665" s="192">
        <v>1480866.62</v>
      </c>
      <c r="AV665" s="192">
        <v>105500</v>
      </c>
      <c r="AW665" s="192">
        <v>122183.8</v>
      </c>
      <c r="AX665" s="192">
        <v>195964.39</v>
      </c>
      <c r="AY665" s="192">
        <v>290522.31</v>
      </c>
      <c r="AZ665" s="192">
        <v>143882.09</v>
      </c>
      <c r="BA665" s="192">
        <v>98672.6</v>
      </c>
      <c r="BB665" s="192">
        <v>2730815.32</v>
      </c>
      <c r="BC665" s="192">
        <v>178858.36</v>
      </c>
      <c r="BD665" s="192">
        <v>133589.20000000001</v>
      </c>
      <c r="BE665" s="192">
        <v>219541.95</v>
      </c>
      <c r="BF665" s="192">
        <v>0</v>
      </c>
      <c r="BG665" s="192">
        <v>0</v>
      </c>
      <c r="BH665" s="192">
        <v>815259.81980000006</v>
      </c>
      <c r="BI665" s="192">
        <v>667946.14</v>
      </c>
      <c r="BJ665" s="192">
        <v>383993.82</v>
      </c>
      <c r="BK665" s="192">
        <v>100418.94</v>
      </c>
      <c r="BL665" s="192">
        <v>51736.89</v>
      </c>
      <c r="BM665" s="192">
        <v>0</v>
      </c>
      <c r="BN665" s="192">
        <v>990345.36</v>
      </c>
      <c r="BO665" s="192">
        <v>6264.3</v>
      </c>
      <c r="BP665" s="192">
        <v>129687.43</v>
      </c>
      <c r="BQ665" s="192">
        <v>149387.75</v>
      </c>
      <c r="BR665" s="192">
        <v>254008.78</v>
      </c>
      <c r="BS665" s="192">
        <v>271298.31</v>
      </c>
      <c r="BT665" s="192">
        <v>1526066.61</v>
      </c>
      <c r="BU665" s="192">
        <v>631.29999999999995</v>
      </c>
      <c r="BV665" s="192">
        <v>143152.54</v>
      </c>
      <c r="BW665" s="192">
        <v>243580.78</v>
      </c>
      <c r="BX665" s="192">
        <v>338268.78</v>
      </c>
      <c r="BY665" s="192">
        <v>1447007.65</v>
      </c>
      <c r="BZ665" s="192">
        <v>236565.68</v>
      </c>
      <c r="CA665" s="192">
        <v>86132.77</v>
      </c>
      <c r="CB665" s="192">
        <v>6611.78</v>
      </c>
      <c r="CC665" s="201">
        <f t="shared" si="79"/>
        <v>31799569.709799998</v>
      </c>
    </row>
    <row r="666" spans="1:81" s="278" customFormat="1">
      <c r="A666" s="320"/>
      <c r="B666" s="319"/>
      <c r="C666" s="321"/>
      <c r="D666" s="321"/>
      <c r="E666" s="321"/>
      <c r="F666" s="322" t="s">
        <v>1346</v>
      </c>
      <c r="G666" s="328" t="s">
        <v>1347</v>
      </c>
      <c r="H666" s="192">
        <v>0</v>
      </c>
      <c r="I666" s="192">
        <v>0</v>
      </c>
      <c r="J666" s="192">
        <v>0</v>
      </c>
      <c r="K666" s="192">
        <v>0</v>
      </c>
      <c r="L666" s="192">
        <v>0</v>
      </c>
      <c r="M666" s="192">
        <v>0</v>
      </c>
      <c r="N666" s="192">
        <v>0</v>
      </c>
      <c r="O666" s="192">
        <v>0</v>
      </c>
      <c r="P666" s="192">
        <v>0</v>
      </c>
      <c r="Q666" s="192">
        <v>2100</v>
      </c>
      <c r="R666" s="192">
        <v>0</v>
      </c>
      <c r="S666" s="192">
        <v>0</v>
      </c>
      <c r="T666" s="192">
        <v>0</v>
      </c>
      <c r="U666" s="192">
        <v>0</v>
      </c>
      <c r="V666" s="192">
        <v>0</v>
      </c>
      <c r="W666" s="192">
        <v>0</v>
      </c>
      <c r="X666" s="192">
        <v>0</v>
      </c>
      <c r="Y666" s="192">
        <v>0</v>
      </c>
      <c r="Z666" s="192">
        <v>0</v>
      </c>
      <c r="AA666" s="192">
        <v>30745.9</v>
      </c>
      <c r="AB666" s="192">
        <v>0</v>
      </c>
      <c r="AC666" s="192">
        <v>0</v>
      </c>
      <c r="AD666" s="192">
        <v>0</v>
      </c>
      <c r="AE666" s="192">
        <v>0</v>
      </c>
      <c r="AF666" s="192">
        <v>71141</v>
      </c>
      <c r="AG666" s="192">
        <v>3000</v>
      </c>
      <c r="AH666" s="192">
        <v>0</v>
      </c>
      <c r="AI666" s="192">
        <v>0</v>
      </c>
      <c r="AJ666" s="192">
        <v>0</v>
      </c>
      <c r="AK666" s="192">
        <v>0</v>
      </c>
      <c r="AL666" s="192">
        <v>9800</v>
      </c>
      <c r="AM666" s="192">
        <v>0</v>
      </c>
      <c r="AN666" s="192">
        <v>0</v>
      </c>
      <c r="AO666" s="192">
        <v>0</v>
      </c>
      <c r="AP666" s="192">
        <v>0</v>
      </c>
      <c r="AQ666" s="192">
        <v>0</v>
      </c>
      <c r="AR666" s="192">
        <v>0</v>
      </c>
      <c r="AS666" s="192">
        <v>146427.6</v>
      </c>
      <c r="AT666" s="192">
        <v>0</v>
      </c>
      <c r="AU666" s="192">
        <v>0</v>
      </c>
      <c r="AV666" s="192">
        <v>0</v>
      </c>
      <c r="AW666" s="192">
        <v>0</v>
      </c>
      <c r="AX666" s="192">
        <v>6080</v>
      </c>
      <c r="AY666" s="192">
        <v>700</v>
      </c>
      <c r="AZ666" s="192">
        <v>0</v>
      </c>
      <c r="BA666" s="192">
        <v>0</v>
      </c>
      <c r="BB666" s="192">
        <v>0</v>
      </c>
      <c r="BC666" s="192">
        <v>0</v>
      </c>
      <c r="BD666" s="192">
        <v>0</v>
      </c>
      <c r="BE666" s="192">
        <v>0</v>
      </c>
      <c r="BF666" s="192">
        <v>0</v>
      </c>
      <c r="BG666" s="192">
        <v>0</v>
      </c>
      <c r="BH666" s="192">
        <v>0</v>
      </c>
      <c r="BI666" s="192">
        <v>0</v>
      </c>
      <c r="BJ666" s="192">
        <v>0</v>
      </c>
      <c r="BK666" s="192">
        <v>0</v>
      </c>
      <c r="BL666" s="192">
        <v>0</v>
      </c>
      <c r="BM666" s="192">
        <v>0</v>
      </c>
      <c r="BN666" s="192">
        <v>18277.099999999999</v>
      </c>
      <c r="BO666" s="192">
        <v>0</v>
      </c>
      <c r="BP666" s="192">
        <v>61288</v>
      </c>
      <c r="BQ666" s="192">
        <v>82362</v>
      </c>
      <c r="BR666" s="192">
        <v>0</v>
      </c>
      <c r="BS666" s="192">
        <v>196129</v>
      </c>
      <c r="BT666" s="192">
        <v>0</v>
      </c>
      <c r="BU666" s="192">
        <v>15522.48</v>
      </c>
      <c r="BV666" s="192">
        <v>0</v>
      </c>
      <c r="BW666" s="192">
        <v>0</v>
      </c>
      <c r="BX666" s="192">
        <v>0</v>
      </c>
      <c r="BY666" s="192">
        <v>28408.5</v>
      </c>
      <c r="BZ666" s="192">
        <v>0</v>
      </c>
      <c r="CA666" s="192">
        <v>0</v>
      </c>
      <c r="CB666" s="192">
        <v>50000</v>
      </c>
      <c r="CC666" s="201">
        <f t="shared" si="79"/>
        <v>721981.58</v>
      </c>
    </row>
    <row r="667" spans="1:81" s="278" customFormat="1">
      <c r="A667" s="320"/>
      <c r="B667" s="319"/>
      <c r="C667" s="321"/>
      <c r="D667" s="321"/>
      <c r="E667" s="321"/>
      <c r="F667" s="322" t="s">
        <v>1348</v>
      </c>
      <c r="G667" s="328" t="s">
        <v>1349</v>
      </c>
      <c r="H667" s="192">
        <v>0</v>
      </c>
      <c r="I667" s="192">
        <v>0</v>
      </c>
      <c r="J667" s="192">
        <v>1703000</v>
      </c>
      <c r="K667" s="192">
        <v>0</v>
      </c>
      <c r="L667" s="192">
        <v>0</v>
      </c>
      <c r="M667" s="192">
        <v>0</v>
      </c>
      <c r="N667" s="192">
        <v>0</v>
      </c>
      <c r="O667" s="192">
        <v>0</v>
      </c>
      <c r="P667" s="192">
        <v>0</v>
      </c>
      <c r="Q667" s="192">
        <v>3294000</v>
      </c>
      <c r="R667" s="192">
        <v>0</v>
      </c>
      <c r="S667" s="192">
        <v>0</v>
      </c>
      <c r="T667" s="192">
        <v>0</v>
      </c>
      <c r="U667" s="192">
        <v>0</v>
      </c>
      <c r="V667" s="192">
        <v>0</v>
      </c>
      <c r="W667" s="192">
        <v>0</v>
      </c>
      <c r="X667" s="192">
        <v>0</v>
      </c>
      <c r="Y667" s="192">
        <v>0</v>
      </c>
      <c r="Z667" s="192">
        <v>0</v>
      </c>
      <c r="AA667" s="192">
        <v>30000</v>
      </c>
      <c r="AB667" s="192">
        <v>0</v>
      </c>
      <c r="AC667" s="192">
        <v>0</v>
      </c>
      <c r="AD667" s="192">
        <v>0</v>
      </c>
      <c r="AE667" s="192">
        <v>0</v>
      </c>
      <c r="AF667" s="192">
        <v>0</v>
      </c>
      <c r="AG667" s="192">
        <v>0</v>
      </c>
      <c r="AH667" s="192">
        <v>13082</v>
      </c>
      <c r="AI667" s="192">
        <v>283000</v>
      </c>
      <c r="AJ667" s="192">
        <v>0</v>
      </c>
      <c r="AK667" s="192">
        <v>171000</v>
      </c>
      <c r="AL667" s="192">
        <v>125000</v>
      </c>
      <c r="AM667" s="192">
        <v>99000</v>
      </c>
      <c r="AN667" s="192">
        <v>629000</v>
      </c>
      <c r="AO667" s="192">
        <v>256500</v>
      </c>
      <c r="AP667" s="192">
        <v>0</v>
      </c>
      <c r="AQ667" s="192">
        <v>65500</v>
      </c>
      <c r="AR667" s="192">
        <v>0</v>
      </c>
      <c r="AS667" s="192">
        <v>84500</v>
      </c>
      <c r="AT667" s="192">
        <v>0</v>
      </c>
      <c r="AU667" s="192">
        <v>0</v>
      </c>
      <c r="AV667" s="192">
        <v>0</v>
      </c>
      <c r="AW667" s="192">
        <v>0</v>
      </c>
      <c r="AX667" s="192">
        <v>0</v>
      </c>
      <c r="AY667" s="192">
        <v>0</v>
      </c>
      <c r="AZ667" s="192">
        <v>0</v>
      </c>
      <c r="BA667" s="192">
        <v>0</v>
      </c>
      <c r="BB667" s="192">
        <v>0</v>
      </c>
      <c r="BC667" s="192">
        <v>0</v>
      </c>
      <c r="BD667" s="192">
        <v>0</v>
      </c>
      <c r="BE667" s="192">
        <v>0</v>
      </c>
      <c r="BF667" s="192">
        <v>383382</v>
      </c>
      <c r="BG667" s="192">
        <v>0</v>
      </c>
      <c r="BH667" s="192">
        <v>0</v>
      </c>
      <c r="BI667" s="192">
        <v>0</v>
      </c>
      <c r="BJ667" s="192">
        <v>0</v>
      </c>
      <c r="BK667" s="192">
        <v>0</v>
      </c>
      <c r="BL667" s="192">
        <v>0</v>
      </c>
      <c r="BM667" s="192">
        <v>0</v>
      </c>
      <c r="BN667" s="192">
        <v>0</v>
      </c>
      <c r="BO667" s="192">
        <v>0</v>
      </c>
      <c r="BP667" s="192">
        <v>0</v>
      </c>
      <c r="BQ667" s="192">
        <v>0</v>
      </c>
      <c r="BR667" s="192">
        <v>0</v>
      </c>
      <c r="BS667" s="192">
        <v>0</v>
      </c>
      <c r="BT667" s="192">
        <v>0</v>
      </c>
      <c r="BU667" s="192">
        <v>13000</v>
      </c>
      <c r="BV667" s="192">
        <v>0</v>
      </c>
      <c r="BW667" s="192">
        <v>0</v>
      </c>
      <c r="BX667" s="192">
        <v>0</v>
      </c>
      <c r="BY667" s="192">
        <v>0</v>
      </c>
      <c r="BZ667" s="192">
        <v>0</v>
      </c>
      <c r="CA667" s="192">
        <v>0</v>
      </c>
      <c r="CB667" s="192">
        <v>0</v>
      </c>
      <c r="CC667" s="201">
        <f t="shared" si="79"/>
        <v>7149964</v>
      </c>
    </row>
    <row r="668" spans="1:81" s="278" customFormat="1">
      <c r="A668" s="320"/>
      <c r="B668" s="319"/>
      <c r="C668" s="321"/>
      <c r="D668" s="321"/>
      <c r="E668" s="321"/>
      <c r="F668" s="329" t="s">
        <v>1350</v>
      </c>
      <c r="G668" s="330" t="s">
        <v>1351</v>
      </c>
      <c r="H668" s="192">
        <v>7374628.6900000004</v>
      </c>
      <c r="I668" s="192">
        <v>1702786.79</v>
      </c>
      <c r="J668" s="192">
        <v>13200557.560000001</v>
      </c>
      <c r="K668" s="192">
        <v>1179859.1000000001</v>
      </c>
      <c r="L668" s="192">
        <v>2252376.4</v>
      </c>
      <c r="M668" s="192">
        <v>0</v>
      </c>
      <c r="N668" s="192">
        <v>13943691.58</v>
      </c>
      <c r="O668" s="192">
        <v>5813973.75</v>
      </c>
      <c r="P668" s="192">
        <v>3975203.87</v>
      </c>
      <c r="Q668" s="192">
        <v>29720402.260000002</v>
      </c>
      <c r="R668" s="192">
        <v>2873589.8</v>
      </c>
      <c r="S668" s="192">
        <v>1351102.43</v>
      </c>
      <c r="T668" s="192">
        <v>3098642.45</v>
      </c>
      <c r="U668" s="192">
        <v>25567701.800000001</v>
      </c>
      <c r="V668" s="192">
        <v>545667</v>
      </c>
      <c r="W668" s="192">
        <v>12524816.77</v>
      </c>
      <c r="X668" s="192">
        <v>3951908.91</v>
      </c>
      <c r="Y668" s="192">
        <v>12881.78</v>
      </c>
      <c r="Z668" s="192">
        <v>15637838.26</v>
      </c>
      <c r="AA668" s="192">
        <v>2268420.4300000002</v>
      </c>
      <c r="AB668" s="192">
        <v>794305.96</v>
      </c>
      <c r="AC668" s="192">
        <v>3212273.59</v>
      </c>
      <c r="AD668" s="192">
        <v>1130175.78</v>
      </c>
      <c r="AE668" s="192">
        <v>1580747.98</v>
      </c>
      <c r="AF668" s="192">
        <v>3865654.2</v>
      </c>
      <c r="AG668" s="192">
        <v>1259360.1499999999</v>
      </c>
      <c r="AH668" s="192">
        <v>1405107</v>
      </c>
      <c r="AI668" s="192">
        <v>0</v>
      </c>
      <c r="AJ668" s="192">
        <v>252000</v>
      </c>
      <c r="AK668" s="192">
        <v>0</v>
      </c>
      <c r="AL668" s="192">
        <v>0</v>
      </c>
      <c r="AM668" s="192">
        <v>0</v>
      </c>
      <c r="AN668" s="192">
        <v>0</v>
      </c>
      <c r="AO668" s="192">
        <v>0</v>
      </c>
      <c r="AP668" s="192">
        <v>194750</v>
      </c>
      <c r="AQ668" s="192">
        <v>389500</v>
      </c>
      <c r="AR668" s="192">
        <v>319500</v>
      </c>
      <c r="AS668" s="192">
        <v>0</v>
      </c>
      <c r="AT668" s="192">
        <v>165500</v>
      </c>
      <c r="AU668" s="192">
        <v>5969928.7800000003</v>
      </c>
      <c r="AV668" s="192">
        <v>831341.25</v>
      </c>
      <c r="AW668" s="192">
        <v>3872947.87</v>
      </c>
      <c r="AX668" s="192">
        <v>3056338</v>
      </c>
      <c r="AY668" s="192">
        <v>1783842</v>
      </c>
      <c r="AZ668" s="192">
        <v>279968.7</v>
      </c>
      <c r="BA668" s="192">
        <v>627170.30000000005</v>
      </c>
      <c r="BB668" s="192">
        <v>0</v>
      </c>
      <c r="BC668" s="192">
        <v>323421</v>
      </c>
      <c r="BD668" s="192">
        <v>2372710.42</v>
      </c>
      <c r="BE668" s="192">
        <v>310627</v>
      </c>
      <c r="BF668" s="192">
        <v>6891046.4699999997</v>
      </c>
      <c r="BG668" s="192">
        <v>666372</v>
      </c>
      <c r="BH668" s="192">
        <v>3037451.38</v>
      </c>
      <c r="BI668" s="192">
        <v>2090976.5</v>
      </c>
      <c r="BJ668" s="192">
        <v>228975.47</v>
      </c>
      <c r="BK668" s="192">
        <v>120642.61</v>
      </c>
      <c r="BL668" s="192">
        <v>89386</v>
      </c>
      <c r="BM668" s="192">
        <v>638385</v>
      </c>
      <c r="BN668" s="192">
        <v>2048718.5</v>
      </c>
      <c r="BO668" s="192">
        <v>244608</v>
      </c>
      <c r="BP668" s="192">
        <v>118751.58</v>
      </c>
      <c r="BQ668" s="192">
        <v>68810.38</v>
      </c>
      <c r="BR668" s="192">
        <v>116992</v>
      </c>
      <c r="BS668" s="192">
        <v>600804</v>
      </c>
      <c r="BT668" s="192">
        <v>482087</v>
      </c>
      <c r="BU668" s="192">
        <v>3524029.69</v>
      </c>
      <c r="BV668" s="192">
        <v>2160237.94</v>
      </c>
      <c r="BW668" s="192">
        <v>332509.87</v>
      </c>
      <c r="BX668" s="192">
        <v>1864686.86</v>
      </c>
      <c r="BY668" s="192">
        <v>6787048.7000000002</v>
      </c>
      <c r="BZ668" s="192">
        <v>429754.42</v>
      </c>
      <c r="CA668" s="192">
        <v>210529</v>
      </c>
      <c r="CB668" s="192">
        <v>0</v>
      </c>
      <c r="CC668" s="201">
        <f t="shared" si="79"/>
        <v>213746022.97999999</v>
      </c>
    </row>
    <row r="669" spans="1:81" s="278" customFormat="1">
      <c r="A669" s="320"/>
      <c r="B669" s="319"/>
      <c r="C669" s="321"/>
      <c r="D669" s="321"/>
      <c r="E669" s="321"/>
      <c r="F669" s="329" t="s">
        <v>1352</v>
      </c>
      <c r="G669" s="330" t="s">
        <v>1353</v>
      </c>
      <c r="H669" s="192">
        <v>0</v>
      </c>
      <c r="I669" s="192">
        <v>0</v>
      </c>
      <c r="J669" s="192">
        <v>0</v>
      </c>
      <c r="K669" s="192">
        <v>0</v>
      </c>
      <c r="L669" s="192">
        <v>0</v>
      </c>
      <c r="M669" s="192">
        <v>0</v>
      </c>
      <c r="N669" s="192">
        <v>0</v>
      </c>
      <c r="O669" s="192">
        <v>0</v>
      </c>
      <c r="P669" s="192">
        <v>0</v>
      </c>
      <c r="Q669" s="192">
        <v>0</v>
      </c>
      <c r="R669" s="192">
        <v>0</v>
      </c>
      <c r="S669" s="192">
        <v>0</v>
      </c>
      <c r="T669" s="192">
        <v>0</v>
      </c>
      <c r="U669" s="192">
        <v>0</v>
      </c>
      <c r="V669" s="192">
        <v>0</v>
      </c>
      <c r="W669" s="192">
        <v>0</v>
      </c>
      <c r="X669" s="192">
        <v>0</v>
      </c>
      <c r="Y669" s="192">
        <v>0</v>
      </c>
      <c r="Z669" s="192">
        <v>0</v>
      </c>
      <c r="AA669" s="192">
        <v>0</v>
      </c>
      <c r="AB669" s="192">
        <v>0</v>
      </c>
      <c r="AC669" s="192">
        <v>0</v>
      </c>
      <c r="AD669" s="192">
        <v>0</v>
      </c>
      <c r="AE669" s="192">
        <v>0</v>
      </c>
      <c r="AF669" s="192">
        <v>0</v>
      </c>
      <c r="AG669" s="192">
        <v>0</v>
      </c>
      <c r="AH669" s="192">
        <v>0</v>
      </c>
      <c r="AI669" s="192">
        <v>0</v>
      </c>
      <c r="AJ669" s="192">
        <v>0</v>
      </c>
      <c r="AK669" s="192">
        <v>0</v>
      </c>
      <c r="AL669" s="192">
        <v>0</v>
      </c>
      <c r="AM669" s="192">
        <v>0</v>
      </c>
      <c r="AN669" s="192">
        <v>0</v>
      </c>
      <c r="AO669" s="192">
        <v>0</v>
      </c>
      <c r="AP669" s="192">
        <v>0</v>
      </c>
      <c r="AQ669" s="192">
        <v>0</v>
      </c>
      <c r="AR669" s="192">
        <v>0</v>
      </c>
      <c r="AS669" s="192">
        <v>0</v>
      </c>
      <c r="AT669" s="192">
        <v>0</v>
      </c>
      <c r="AU669" s="192">
        <v>0</v>
      </c>
      <c r="AV669" s="192">
        <v>0</v>
      </c>
      <c r="AW669" s="192">
        <v>0</v>
      </c>
      <c r="AX669" s="192">
        <v>0</v>
      </c>
      <c r="AY669" s="192">
        <v>0</v>
      </c>
      <c r="AZ669" s="192">
        <v>0</v>
      </c>
      <c r="BA669" s="192">
        <v>0</v>
      </c>
      <c r="BB669" s="192">
        <v>0</v>
      </c>
      <c r="BC669" s="192">
        <v>0</v>
      </c>
      <c r="BD669" s="192">
        <v>0</v>
      </c>
      <c r="BE669" s="192">
        <v>0</v>
      </c>
      <c r="BF669" s="192">
        <v>0</v>
      </c>
      <c r="BG669" s="192">
        <v>0</v>
      </c>
      <c r="BH669" s="192">
        <v>0</v>
      </c>
      <c r="BI669" s="192">
        <v>0</v>
      </c>
      <c r="BJ669" s="192">
        <v>0</v>
      </c>
      <c r="BK669" s="192">
        <v>0</v>
      </c>
      <c r="BL669" s="192">
        <v>0</v>
      </c>
      <c r="BM669" s="192">
        <v>0</v>
      </c>
      <c r="BN669" s="192">
        <v>0</v>
      </c>
      <c r="BO669" s="192">
        <v>0</v>
      </c>
      <c r="BP669" s="192">
        <v>0</v>
      </c>
      <c r="BQ669" s="192">
        <v>0</v>
      </c>
      <c r="BR669" s="192">
        <v>0</v>
      </c>
      <c r="BS669" s="192">
        <v>0</v>
      </c>
      <c r="BT669" s="192">
        <v>0</v>
      </c>
      <c r="BU669" s="192">
        <v>0</v>
      </c>
      <c r="BV669" s="192">
        <v>0</v>
      </c>
      <c r="BW669" s="192">
        <v>0</v>
      </c>
      <c r="BX669" s="192">
        <v>0</v>
      </c>
      <c r="BY669" s="192">
        <v>0</v>
      </c>
      <c r="BZ669" s="192">
        <v>0</v>
      </c>
      <c r="CA669" s="192">
        <v>0</v>
      </c>
      <c r="CB669" s="192">
        <v>0</v>
      </c>
      <c r="CC669" s="201">
        <f t="shared" si="79"/>
        <v>0</v>
      </c>
    </row>
    <row r="670" spans="1:81" s="278" customFormat="1">
      <c r="A670" s="320"/>
      <c r="B670" s="319"/>
      <c r="C670" s="321"/>
      <c r="D670" s="321"/>
      <c r="E670" s="321"/>
      <c r="F670" s="329" t="s">
        <v>1354</v>
      </c>
      <c r="G670" s="330" t="s">
        <v>1355</v>
      </c>
      <c r="H670" s="192">
        <v>0</v>
      </c>
      <c r="I670" s="192">
        <v>0</v>
      </c>
      <c r="J670" s="192">
        <v>488576</v>
      </c>
      <c r="K670" s="192">
        <v>472860.02</v>
      </c>
      <c r="L670" s="192">
        <v>93553.64</v>
      </c>
      <c r="M670" s="192">
        <v>0</v>
      </c>
      <c r="N670" s="192">
        <v>12786537.720000001</v>
      </c>
      <c r="O670" s="192">
        <v>0</v>
      </c>
      <c r="P670" s="192">
        <v>198750</v>
      </c>
      <c r="Q670" s="192">
        <v>0</v>
      </c>
      <c r="R670" s="192">
        <v>0</v>
      </c>
      <c r="S670" s="192">
        <v>1757900</v>
      </c>
      <c r="T670" s="192">
        <v>212300.2</v>
      </c>
      <c r="U670" s="192">
        <v>172030</v>
      </c>
      <c r="V670" s="192">
        <v>0</v>
      </c>
      <c r="W670" s="192">
        <v>523301.75</v>
      </c>
      <c r="X670" s="192">
        <v>75425</v>
      </c>
      <c r="Y670" s="192">
        <v>0</v>
      </c>
      <c r="Z670" s="192">
        <v>0</v>
      </c>
      <c r="AA670" s="192">
        <v>0</v>
      </c>
      <c r="AB670" s="192">
        <v>15900</v>
      </c>
      <c r="AC670" s="192">
        <v>0</v>
      </c>
      <c r="AD670" s="192">
        <v>0</v>
      </c>
      <c r="AE670" s="192">
        <v>0</v>
      </c>
      <c r="AF670" s="192">
        <v>117200</v>
      </c>
      <c r="AG670" s="192">
        <v>0</v>
      </c>
      <c r="AH670" s="192">
        <v>0</v>
      </c>
      <c r="AI670" s="192">
        <v>1860036.34</v>
      </c>
      <c r="AJ670" s="192">
        <v>0</v>
      </c>
      <c r="AK670" s="192">
        <v>93400</v>
      </c>
      <c r="AL670" s="192">
        <v>123700</v>
      </c>
      <c r="AM670" s="192">
        <v>131530</v>
      </c>
      <c r="AN670" s="192">
        <v>0</v>
      </c>
      <c r="AO670" s="192">
        <v>0</v>
      </c>
      <c r="AP670" s="192">
        <v>239800</v>
      </c>
      <c r="AQ670" s="192">
        <v>2301320</v>
      </c>
      <c r="AR670" s="192">
        <v>0</v>
      </c>
      <c r="AS670" s="192">
        <v>0</v>
      </c>
      <c r="AT670" s="192">
        <v>318547.03000000003</v>
      </c>
      <c r="AU670" s="192">
        <v>0</v>
      </c>
      <c r="AV670" s="192">
        <v>0</v>
      </c>
      <c r="AW670" s="192">
        <v>0</v>
      </c>
      <c r="AX670" s="192">
        <v>45460</v>
      </c>
      <c r="AY670" s="192">
        <v>104950</v>
      </c>
      <c r="AZ670" s="192">
        <v>9817.7000000000007</v>
      </c>
      <c r="BA670" s="192">
        <v>0</v>
      </c>
      <c r="BB670" s="192">
        <v>0</v>
      </c>
      <c r="BC670" s="192">
        <v>0</v>
      </c>
      <c r="BD670" s="192">
        <v>0</v>
      </c>
      <c r="BE670" s="192">
        <v>0</v>
      </c>
      <c r="BF670" s="192">
        <v>0</v>
      </c>
      <c r="BG670" s="192">
        <v>0</v>
      </c>
      <c r="BH670" s="192">
        <v>323500</v>
      </c>
      <c r="BI670" s="192">
        <v>181040</v>
      </c>
      <c r="BJ670" s="192">
        <v>36000</v>
      </c>
      <c r="BK670" s="192">
        <v>11960</v>
      </c>
      <c r="BL670" s="192">
        <v>5482</v>
      </c>
      <c r="BM670" s="192">
        <v>18472105.699999999</v>
      </c>
      <c r="BN670" s="192">
        <v>0</v>
      </c>
      <c r="BO670" s="192">
        <v>0</v>
      </c>
      <c r="BP670" s="192">
        <v>0</v>
      </c>
      <c r="BQ670" s="192">
        <v>41000</v>
      </c>
      <c r="BR670" s="192">
        <v>0</v>
      </c>
      <c r="BS670" s="192">
        <v>0</v>
      </c>
      <c r="BT670" s="192">
        <v>1321908.54</v>
      </c>
      <c r="BU670" s="192">
        <v>0</v>
      </c>
      <c r="BV670" s="192">
        <v>0</v>
      </c>
      <c r="BW670" s="192">
        <v>277540</v>
      </c>
      <c r="BX670" s="192">
        <v>0</v>
      </c>
      <c r="BY670" s="192">
        <v>1565029.69</v>
      </c>
      <c r="BZ670" s="192">
        <v>0</v>
      </c>
      <c r="CA670" s="192">
        <v>33988</v>
      </c>
      <c r="CB670" s="192">
        <v>491532</v>
      </c>
      <c r="CC670" s="201">
        <f t="shared" si="79"/>
        <v>44903981.329999991</v>
      </c>
    </row>
    <row r="671" spans="1:81" s="278" customFormat="1">
      <c r="A671" s="320"/>
      <c r="B671" s="319"/>
      <c r="C671" s="321"/>
      <c r="D671" s="321"/>
      <c r="E671" s="321"/>
      <c r="F671" s="322" t="s">
        <v>1356</v>
      </c>
      <c r="G671" s="323" t="s">
        <v>1520</v>
      </c>
      <c r="H671" s="192">
        <v>0</v>
      </c>
      <c r="I671" s="192">
        <v>0</v>
      </c>
      <c r="J671" s="192">
        <v>0</v>
      </c>
      <c r="K671" s="192">
        <v>1195561</v>
      </c>
      <c r="L671" s="192">
        <v>0</v>
      </c>
      <c r="M671" s="192">
        <v>23088197.859999999</v>
      </c>
      <c r="N671" s="192">
        <v>1588760</v>
      </c>
      <c r="O671" s="192">
        <v>33600</v>
      </c>
      <c r="P671" s="192">
        <v>0</v>
      </c>
      <c r="Q671" s="192">
        <v>0</v>
      </c>
      <c r="R671" s="192">
        <v>0</v>
      </c>
      <c r="S671" s="192">
        <v>0</v>
      </c>
      <c r="T671" s="192">
        <v>0</v>
      </c>
      <c r="U671" s="192">
        <v>0</v>
      </c>
      <c r="V671" s="192">
        <v>0</v>
      </c>
      <c r="W671" s="192">
        <v>425529.05</v>
      </c>
      <c r="X671" s="192">
        <v>0</v>
      </c>
      <c r="Y671" s="192">
        <v>0</v>
      </c>
      <c r="Z671" s="192">
        <v>20900</v>
      </c>
      <c r="AA671" s="192">
        <v>100000</v>
      </c>
      <c r="AB671" s="192">
        <v>469910</v>
      </c>
      <c r="AC671" s="192">
        <v>0</v>
      </c>
      <c r="AD671" s="192">
        <v>0</v>
      </c>
      <c r="AE671" s="192">
        <v>0</v>
      </c>
      <c r="AF671" s="192">
        <v>1571190.87</v>
      </c>
      <c r="AG671" s="192">
        <v>100000</v>
      </c>
      <c r="AH671" s="192">
        <v>0</v>
      </c>
      <c r="AI671" s="192">
        <v>0</v>
      </c>
      <c r="AJ671" s="192">
        <v>0</v>
      </c>
      <c r="AK671" s="192">
        <v>165000</v>
      </c>
      <c r="AL671" s="192">
        <v>0</v>
      </c>
      <c r="AM671" s="192">
        <v>0</v>
      </c>
      <c r="AN671" s="192">
        <v>0</v>
      </c>
      <c r="AO671" s="192">
        <v>0</v>
      </c>
      <c r="AP671" s="192">
        <v>0</v>
      </c>
      <c r="AQ671" s="192">
        <v>6600</v>
      </c>
      <c r="AR671" s="192">
        <v>0</v>
      </c>
      <c r="AS671" s="192">
        <v>0</v>
      </c>
      <c r="AT671" s="192">
        <v>0</v>
      </c>
      <c r="AU671" s="192">
        <v>0</v>
      </c>
      <c r="AV671" s="192">
        <v>0</v>
      </c>
      <c r="AW671" s="192">
        <v>0</v>
      </c>
      <c r="AX671" s="192">
        <v>0</v>
      </c>
      <c r="AY671" s="192">
        <v>0</v>
      </c>
      <c r="AZ671" s="192">
        <v>0</v>
      </c>
      <c r="BA671" s="192">
        <v>83820</v>
      </c>
      <c r="BB671" s="192">
        <v>0</v>
      </c>
      <c r="BC671" s="192">
        <v>0</v>
      </c>
      <c r="BD671" s="192">
        <v>0</v>
      </c>
      <c r="BE671" s="192">
        <v>0</v>
      </c>
      <c r="BF671" s="192">
        <v>100000</v>
      </c>
      <c r="BG671" s="192">
        <v>0</v>
      </c>
      <c r="BH671" s="192">
        <v>0</v>
      </c>
      <c r="BI671" s="192">
        <v>0</v>
      </c>
      <c r="BJ671" s="192">
        <v>200000</v>
      </c>
      <c r="BK671" s="192">
        <v>0</v>
      </c>
      <c r="BL671" s="192">
        <v>247950.02</v>
      </c>
      <c r="BM671" s="192">
        <v>100116.39</v>
      </c>
      <c r="BN671" s="192">
        <v>11054814.43</v>
      </c>
      <c r="BO671" s="192">
        <v>262396.59999999998</v>
      </c>
      <c r="BP671" s="192">
        <v>100000</v>
      </c>
      <c r="BQ671" s="192">
        <v>165000</v>
      </c>
      <c r="BR671" s="192">
        <v>3595834.25</v>
      </c>
      <c r="BS671" s="192">
        <v>0</v>
      </c>
      <c r="BT671" s="192">
        <v>1701369.93</v>
      </c>
      <c r="BU671" s="192">
        <v>0</v>
      </c>
      <c r="BV671" s="192">
        <v>533111.4</v>
      </c>
      <c r="BW671" s="192">
        <v>0</v>
      </c>
      <c r="BX671" s="192">
        <v>180000</v>
      </c>
      <c r="BY671" s="192">
        <v>0</v>
      </c>
      <c r="BZ671" s="192">
        <v>0</v>
      </c>
      <c r="CA671" s="192">
        <v>316235</v>
      </c>
      <c r="CB671" s="192">
        <v>8792375.4000000004</v>
      </c>
      <c r="CC671" s="201">
        <f t="shared" si="79"/>
        <v>56198272.200000003</v>
      </c>
    </row>
    <row r="672" spans="1:81" s="278" customFormat="1">
      <c r="A672" s="320"/>
      <c r="B672" s="319"/>
      <c r="C672" s="321"/>
      <c r="D672" s="321"/>
      <c r="E672" s="321"/>
      <c r="F672" s="322" t="s">
        <v>1357</v>
      </c>
      <c r="G672" s="323" t="s">
        <v>1358</v>
      </c>
      <c r="H672" s="192">
        <v>4403.1099999999997</v>
      </c>
      <c r="I672" s="192">
        <v>1133780.6399999999</v>
      </c>
      <c r="J672" s="192">
        <v>387212.4</v>
      </c>
      <c r="K672" s="192">
        <v>837618.19</v>
      </c>
      <c r="L672" s="192">
        <v>0</v>
      </c>
      <c r="M672" s="192">
        <v>0</v>
      </c>
      <c r="N672" s="192">
        <v>165960.76</v>
      </c>
      <c r="O672" s="192">
        <v>212566.07</v>
      </c>
      <c r="P672" s="192">
        <v>0</v>
      </c>
      <c r="Q672" s="192">
        <v>853147</v>
      </c>
      <c r="R672" s="192">
        <v>108863.28</v>
      </c>
      <c r="S672" s="192">
        <v>35996.46</v>
      </c>
      <c r="T672" s="192">
        <v>235097.89</v>
      </c>
      <c r="U672" s="192">
        <v>492661.76000000001</v>
      </c>
      <c r="V672" s="192">
        <v>0</v>
      </c>
      <c r="W672" s="192">
        <v>62567.87</v>
      </c>
      <c r="X672" s="192">
        <v>230978.55</v>
      </c>
      <c r="Y672" s="192">
        <v>0</v>
      </c>
      <c r="Z672" s="192">
        <v>0</v>
      </c>
      <c r="AA672" s="192">
        <v>130947.41</v>
      </c>
      <c r="AB672" s="192">
        <v>163593.97</v>
      </c>
      <c r="AC672" s="192">
        <v>319774.89</v>
      </c>
      <c r="AD672" s="192">
        <v>16160.38</v>
      </c>
      <c r="AE672" s="192">
        <v>47818</v>
      </c>
      <c r="AF672" s="192">
        <v>0</v>
      </c>
      <c r="AG672" s="192">
        <v>21600.92</v>
      </c>
      <c r="AH672" s="192">
        <v>0</v>
      </c>
      <c r="AI672" s="192">
        <v>69331.27</v>
      </c>
      <c r="AJ672" s="192">
        <v>152987.98000000001</v>
      </c>
      <c r="AK672" s="192">
        <v>10538.34</v>
      </c>
      <c r="AL672" s="192">
        <v>6979.66</v>
      </c>
      <c r="AM672" s="192">
        <v>23994.46</v>
      </c>
      <c r="AN672" s="192">
        <v>147327.98000000001</v>
      </c>
      <c r="AO672" s="192">
        <v>0</v>
      </c>
      <c r="AP672" s="192">
        <v>41071.33</v>
      </c>
      <c r="AQ672" s="192">
        <v>34898.29</v>
      </c>
      <c r="AR672" s="192">
        <v>0</v>
      </c>
      <c r="AS672" s="192">
        <v>94962.01</v>
      </c>
      <c r="AT672" s="192">
        <v>38271.54</v>
      </c>
      <c r="AU672" s="192">
        <v>0</v>
      </c>
      <c r="AV672" s="192">
        <v>666722.31000000006</v>
      </c>
      <c r="AW672" s="192">
        <v>0</v>
      </c>
      <c r="AX672" s="192">
        <v>242758.67</v>
      </c>
      <c r="AY672" s="192">
        <v>67935.34</v>
      </c>
      <c r="AZ672" s="192">
        <v>77083.850000000006</v>
      </c>
      <c r="BA672" s="192">
        <v>0</v>
      </c>
      <c r="BB672" s="192">
        <v>847276.85</v>
      </c>
      <c r="BC672" s="192">
        <v>60003.81</v>
      </c>
      <c r="BD672" s="192">
        <v>47306.57</v>
      </c>
      <c r="BE672" s="192">
        <v>0</v>
      </c>
      <c r="BF672" s="192">
        <v>0</v>
      </c>
      <c r="BG672" s="192">
        <v>0</v>
      </c>
      <c r="BH672" s="192">
        <v>36056.620000000003</v>
      </c>
      <c r="BI672" s="192">
        <v>0</v>
      </c>
      <c r="BJ672" s="192">
        <v>35811.97</v>
      </c>
      <c r="BK672" s="192">
        <v>63227.18</v>
      </c>
      <c r="BL672" s="192">
        <v>0</v>
      </c>
      <c r="BM672" s="192">
        <v>0</v>
      </c>
      <c r="BN672" s="192">
        <v>0</v>
      </c>
      <c r="BO672" s="192">
        <v>0</v>
      </c>
      <c r="BP672" s="192">
        <v>0</v>
      </c>
      <c r="BQ672" s="192">
        <v>0</v>
      </c>
      <c r="BR672" s="192">
        <v>0</v>
      </c>
      <c r="BS672" s="192">
        <v>0</v>
      </c>
      <c r="BT672" s="192">
        <v>32387.22</v>
      </c>
      <c r="BU672" s="192">
        <v>0</v>
      </c>
      <c r="BV672" s="192">
        <v>0</v>
      </c>
      <c r="BW672" s="192">
        <v>0</v>
      </c>
      <c r="BX672" s="192">
        <v>0</v>
      </c>
      <c r="BY672" s="192">
        <v>3551356.47</v>
      </c>
      <c r="BZ672" s="192">
        <v>0</v>
      </c>
      <c r="CA672" s="192">
        <v>0</v>
      </c>
      <c r="CB672" s="192">
        <v>0</v>
      </c>
      <c r="CC672" s="201">
        <f t="shared" si="79"/>
        <v>11809039.269999998</v>
      </c>
    </row>
    <row r="673" spans="1:81" s="278" customFormat="1">
      <c r="A673" s="320"/>
      <c r="B673" s="319"/>
      <c r="C673" s="321"/>
      <c r="D673" s="321"/>
      <c r="E673" s="321"/>
      <c r="F673" s="322" t="s">
        <v>1359</v>
      </c>
      <c r="G673" s="323" t="s">
        <v>1360</v>
      </c>
      <c r="H673" s="192">
        <v>0</v>
      </c>
      <c r="I673" s="192">
        <v>-107400</v>
      </c>
      <c r="J673" s="192">
        <v>2427.0100000000002</v>
      </c>
      <c r="K673" s="192">
        <v>0</v>
      </c>
      <c r="L673" s="192">
        <v>0</v>
      </c>
      <c r="M673" s="192">
        <v>0</v>
      </c>
      <c r="N673" s="192">
        <v>0</v>
      </c>
      <c r="O673" s="192">
        <v>0</v>
      </c>
      <c r="P673" s="192">
        <v>88908</v>
      </c>
      <c r="Q673" s="192">
        <v>0</v>
      </c>
      <c r="R673" s="192">
        <v>195.45</v>
      </c>
      <c r="S673" s="192">
        <v>0</v>
      </c>
      <c r="T673" s="192">
        <v>0</v>
      </c>
      <c r="U673" s="192">
        <v>0</v>
      </c>
      <c r="V673" s="192">
        <v>0</v>
      </c>
      <c r="W673" s="192">
        <v>0</v>
      </c>
      <c r="X673" s="192">
        <v>0</v>
      </c>
      <c r="Y673" s="192">
        <v>0</v>
      </c>
      <c r="Z673" s="192">
        <v>0</v>
      </c>
      <c r="AA673" s="192">
        <v>2909.8</v>
      </c>
      <c r="AB673" s="192">
        <v>286.39999999999998</v>
      </c>
      <c r="AC673" s="192">
        <v>33914.15</v>
      </c>
      <c r="AD673" s="192">
        <v>0</v>
      </c>
      <c r="AE673" s="192">
        <v>0</v>
      </c>
      <c r="AF673" s="192">
        <v>0</v>
      </c>
      <c r="AG673" s="192">
        <v>0</v>
      </c>
      <c r="AH673" s="192">
        <v>0</v>
      </c>
      <c r="AI673" s="192">
        <v>0</v>
      </c>
      <c r="AJ673" s="192">
        <v>0</v>
      </c>
      <c r="AK673" s="192">
        <v>0</v>
      </c>
      <c r="AL673" s="192">
        <v>16.260000000000002</v>
      </c>
      <c r="AM673" s="192">
        <v>0</v>
      </c>
      <c r="AN673" s="192">
        <v>0</v>
      </c>
      <c r="AO673" s="192">
        <v>0</v>
      </c>
      <c r="AP673" s="192">
        <v>86.8</v>
      </c>
      <c r="AQ673" s="192">
        <v>0</v>
      </c>
      <c r="AR673" s="192">
        <v>0</v>
      </c>
      <c r="AS673" s="192">
        <v>980.04</v>
      </c>
      <c r="AT673" s="192">
        <v>161.83000000000001</v>
      </c>
      <c r="AU673" s="192">
        <v>0</v>
      </c>
      <c r="AV673" s="192">
        <v>0</v>
      </c>
      <c r="AW673" s="192">
        <v>0</v>
      </c>
      <c r="AX673" s="192">
        <v>348</v>
      </c>
      <c r="AY673" s="192">
        <v>0</v>
      </c>
      <c r="AZ673" s="192">
        <v>0</v>
      </c>
      <c r="BA673" s="192">
        <v>5921.82</v>
      </c>
      <c r="BB673" s="192">
        <v>0</v>
      </c>
      <c r="BC673" s="192">
        <v>0</v>
      </c>
      <c r="BD673" s="192">
        <v>0</v>
      </c>
      <c r="BE673" s="192">
        <v>0</v>
      </c>
      <c r="BF673" s="192">
        <v>0</v>
      </c>
      <c r="BG673" s="192">
        <v>0</v>
      </c>
      <c r="BH673" s="192">
        <v>0</v>
      </c>
      <c r="BI673" s="192">
        <v>0</v>
      </c>
      <c r="BJ673" s="192">
        <v>9325.44</v>
      </c>
      <c r="BK673" s="192">
        <v>0</v>
      </c>
      <c r="BL673" s="192">
        <v>0</v>
      </c>
      <c r="BM673" s="192">
        <v>0</v>
      </c>
      <c r="BN673" s="192">
        <v>9100</v>
      </c>
      <c r="BO673" s="192">
        <v>0</v>
      </c>
      <c r="BP673" s="192">
        <v>0</v>
      </c>
      <c r="BQ673" s="192">
        <v>0</v>
      </c>
      <c r="BR673" s="192">
        <v>0</v>
      </c>
      <c r="BS673" s="192">
        <v>0</v>
      </c>
      <c r="BT673" s="192">
        <v>0</v>
      </c>
      <c r="BU673" s="192">
        <v>0</v>
      </c>
      <c r="BV673" s="192">
        <v>0</v>
      </c>
      <c r="BW673" s="192">
        <v>0</v>
      </c>
      <c r="BX673" s="192">
        <v>0</v>
      </c>
      <c r="BY673" s="192">
        <v>0</v>
      </c>
      <c r="BZ673" s="192">
        <v>0</v>
      </c>
      <c r="CA673" s="192">
        <v>0</v>
      </c>
      <c r="CB673" s="192">
        <v>0</v>
      </c>
      <c r="CC673" s="201">
        <f t="shared" si="79"/>
        <v>47181</v>
      </c>
    </row>
    <row r="674" spans="1:81" s="278" customFormat="1">
      <c r="A674" s="320"/>
      <c r="B674" s="319"/>
      <c r="C674" s="321"/>
      <c r="D674" s="321"/>
      <c r="E674" s="321"/>
      <c r="F674" s="322" t="s">
        <v>1361</v>
      </c>
      <c r="G674" s="323" t="s">
        <v>1362</v>
      </c>
      <c r="H674" s="192">
        <v>279701.59999999998</v>
      </c>
      <c r="I674" s="192">
        <v>0</v>
      </c>
      <c r="J674" s="192">
        <v>45000</v>
      </c>
      <c r="K674" s="192">
        <v>0</v>
      </c>
      <c r="L674" s="192">
        <v>0</v>
      </c>
      <c r="M674" s="192">
        <v>0</v>
      </c>
      <c r="N674" s="192">
        <v>20261791.379999999</v>
      </c>
      <c r="O674" s="192">
        <v>0</v>
      </c>
      <c r="P674" s="192">
        <v>0</v>
      </c>
      <c r="Q674" s="192">
        <v>0</v>
      </c>
      <c r="R674" s="192">
        <v>0</v>
      </c>
      <c r="S674" s="192">
        <v>0</v>
      </c>
      <c r="T674" s="192">
        <v>16906.39</v>
      </c>
      <c r="U674" s="192">
        <v>0</v>
      </c>
      <c r="V674" s="192">
        <v>2250000</v>
      </c>
      <c r="W674" s="192">
        <v>3550</v>
      </c>
      <c r="X674" s="192">
        <v>0</v>
      </c>
      <c r="Y674" s="192">
        <v>0</v>
      </c>
      <c r="Z674" s="192">
        <v>3557190.2</v>
      </c>
      <c r="AA674" s="192">
        <v>1627575.75</v>
      </c>
      <c r="AB674" s="192">
        <v>2169.84</v>
      </c>
      <c r="AC674" s="192">
        <v>390404.5</v>
      </c>
      <c r="AD674" s="192">
        <v>0</v>
      </c>
      <c r="AE674" s="192">
        <v>226780.13</v>
      </c>
      <c r="AF674" s="192">
        <v>797425.5</v>
      </c>
      <c r="AG674" s="192">
        <v>0</v>
      </c>
      <c r="AH674" s="192">
        <v>0</v>
      </c>
      <c r="AI674" s="192">
        <v>53547219.729999997</v>
      </c>
      <c r="AJ674" s="192">
        <v>439600</v>
      </c>
      <c r="AK674" s="192">
        <v>161300</v>
      </c>
      <c r="AL674" s="192">
        <v>128200</v>
      </c>
      <c r="AM674" s="192">
        <v>177800</v>
      </c>
      <c r="AN674" s="192">
        <v>2555200</v>
      </c>
      <c r="AO674" s="192">
        <v>277200</v>
      </c>
      <c r="AP674" s="192">
        <v>221799.39</v>
      </c>
      <c r="AQ674" s="192">
        <v>423777</v>
      </c>
      <c r="AR674" s="192">
        <v>488600</v>
      </c>
      <c r="AS674" s="192">
        <v>63650</v>
      </c>
      <c r="AT674" s="192">
        <v>313100</v>
      </c>
      <c r="AU674" s="192">
        <v>624814.36</v>
      </c>
      <c r="AV674" s="192">
        <v>0</v>
      </c>
      <c r="AW674" s="192">
        <v>0</v>
      </c>
      <c r="AX674" s="192">
        <v>14778.28</v>
      </c>
      <c r="AY674" s="192">
        <v>23915.599999999999</v>
      </c>
      <c r="AZ674" s="192">
        <v>246.93</v>
      </c>
      <c r="BA674" s="192">
        <v>0</v>
      </c>
      <c r="BB674" s="192">
        <v>76785064.469999999</v>
      </c>
      <c r="BC674" s="192">
        <v>0</v>
      </c>
      <c r="BD674" s="192">
        <v>0</v>
      </c>
      <c r="BE674" s="192">
        <v>0</v>
      </c>
      <c r="BF674" s="192">
        <v>408728</v>
      </c>
      <c r="BG674" s="192">
        <v>48560</v>
      </c>
      <c r="BH674" s="192">
        <v>451603.39010000002</v>
      </c>
      <c r="BI674" s="192">
        <v>3919.99</v>
      </c>
      <c r="BJ674" s="192">
        <v>42735.02</v>
      </c>
      <c r="BK674" s="192">
        <v>0</v>
      </c>
      <c r="BL674" s="192">
        <v>250972</v>
      </c>
      <c r="BM674" s="192">
        <v>0</v>
      </c>
      <c r="BN674" s="192">
        <v>4425284.68</v>
      </c>
      <c r="BO674" s="192">
        <v>0</v>
      </c>
      <c r="BP674" s="192">
        <v>1304479.04</v>
      </c>
      <c r="BQ674" s="192">
        <v>0</v>
      </c>
      <c r="BR674" s="192">
        <v>774754</v>
      </c>
      <c r="BS674" s="192">
        <v>0</v>
      </c>
      <c r="BT674" s="192">
        <v>339107</v>
      </c>
      <c r="BU674" s="192">
        <v>171950</v>
      </c>
      <c r="BV674" s="192">
        <v>527342.18000000005</v>
      </c>
      <c r="BW674" s="192">
        <v>550208.1</v>
      </c>
      <c r="BX674" s="192">
        <v>100550</v>
      </c>
      <c r="BY674" s="192">
        <v>854530.52</v>
      </c>
      <c r="BZ674" s="192">
        <v>2248665.39</v>
      </c>
      <c r="CA674" s="192">
        <v>99500</v>
      </c>
      <c r="CB674" s="192">
        <v>369462</v>
      </c>
      <c r="CC674" s="201">
        <f t="shared" si="79"/>
        <v>178677112.36010003</v>
      </c>
    </row>
    <row r="675" spans="1:81" s="278" customFormat="1">
      <c r="A675" s="320"/>
      <c r="B675" s="319"/>
      <c r="C675" s="321"/>
      <c r="D675" s="321"/>
      <c r="E675" s="321"/>
      <c r="F675" s="322" t="s">
        <v>1363</v>
      </c>
      <c r="G675" s="323" t="s">
        <v>1364</v>
      </c>
      <c r="H675" s="192">
        <v>0</v>
      </c>
      <c r="I675" s="192">
        <v>7921</v>
      </c>
      <c r="J675" s="192">
        <v>555400</v>
      </c>
      <c r="K675" s="192">
        <v>0</v>
      </c>
      <c r="L675" s="192">
        <v>0</v>
      </c>
      <c r="M675" s="192">
        <v>0</v>
      </c>
      <c r="N675" s="192">
        <v>37500</v>
      </c>
      <c r="O675" s="192">
        <v>0</v>
      </c>
      <c r="P675" s="192">
        <v>0</v>
      </c>
      <c r="Q675" s="192">
        <v>0</v>
      </c>
      <c r="R675" s="192">
        <v>13552</v>
      </c>
      <c r="S675" s="192">
        <v>0</v>
      </c>
      <c r="T675" s="192">
        <v>95265</v>
      </c>
      <c r="U675" s="192">
        <v>0</v>
      </c>
      <c r="V675" s="192">
        <v>0</v>
      </c>
      <c r="W675" s="192">
        <v>0</v>
      </c>
      <c r="X675" s="192">
        <v>0</v>
      </c>
      <c r="Y675" s="192">
        <v>0</v>
      </c>
      <c r="Z675" s="192">
        <v>328500</v>
      </c>
      <c r="AA675" s="192">
        <v>501448.13</v>
      </c>
      <c r="AB675" s="192">
        <v>0</v>
      </c>
      <c r="AC675" s="192">
        <v>762550.25</v>
      </c>
      <c r="AD675" s="192">
        <v>44307</v>
      </c>
      <c r="AE675" s="192">
        <v>0</v>
      </c>
      <c r="AF675" s="192">
        <v>2815083.42</v>
      </c>
      <c r="AG675" s="192">
        <v>0</v>
      </c>
      <c r="AH675" s="192">
        <v>0</v>
      </c>
      <c r="AI675" s="192">
        <v>0</v>
      </c>
      <c r="AJ675" s="192">
        <v>0</v>
      </c>
      <c r="AK675" s="192">
        <v>0</v>
      </c>
      <c r="AL675" s="192">
        <v>0</v>
      </c>
      <c r="AM675" s="192">
        <v>0</v>
      </c>
      <c r="AN675" s="192">
        <v>0</v>
      </c>
      <c r="AO675" s="192">
        <v>0</v>
      </c>
      <c r="AP675" s="192">
        <v>0</v>
      </c>
      <c r="AQ675" s="192">
        <v>0</v>
      </c>
      <c r="AR675" s="192">
        <v>0</v>
      </c>
      <c r="AS675" s="192">
        <v>167246.25</v>
      </c>
      <c r="AT675" s="192">
        <v>33772</v>
      </c>
      <c r="AU675" s="192">
        <v>26192.45</v>
      </c>
      <c r="AV675" s="192">
        <v>62274</v>
      </c>
      <c r="AW675" s="192">
        <v>6464</v>
      </c>
      <c r="AX675" s="192">
        <v>0</v>
      </c>
      <c r="AY675" s="192">
        <v>350</v>
      </c>
      <c r="AZ675" s="192">
        <v>0</v>
      </c>
      <c r="BA675" s="192">
        <v>0</v>
      </c>
      <c r="BB675" s="192">
        <v>277663</v>
      </c>
      <c r="BC675" s="192">
        <v>0</v>
      </c>
      <c r="BD675" s="192">
        <v>0</v>
      </c>
      <c r="BE675" s="192">
        <v>140583</v>
      </c>
      <c r="BF675" s="192">
        <v>0</v>
      </c>
      <c r="BG675" s="192">
        <v>0</v>
      </c>
      <c r="BH675" s="192">
        <v>19500</v>
      </c>
      <c r="BI675" s="192">
        <v>0</v>
      </c>
      <c r="BJ675" s="192">
        <v>0</v>
      </c>
      <c r="BK675" s="192">
        <v>0</v>
      </c>
      <c r="BL675" s="192">
        <v>0</v>
      </c>
      <c r="BM675" s="192">
        <v>0</v>
      </c>
      <c r="BN675" s="192">
        <v>0</v>
      </c>
      <c r="BO675" s="192">
        <v>0</v>
      </c>
      <c r="BP675" s="192">
        <v>0</v>
      </c>
      <c r="BQ675" s="192">
        <v>0</v>
      </c>
      <c r="BR675" s="192">
        <v>0</v>
      </c>
      <c r="BS675" s="192">
        <v>0</v>
      </c>
      <c r="BT675" s="192">
        <v>13000</v>
      </c>
      <c r="BU675" s="192">
        <v>0</v>
      </c>
      <c r="BV675" s="192">
        <v>0</v>
      </c>
      <c r="BW675" s="192">
        <v>3956</v>
      </c>
      <c r="BX675" s="192">
        <v>0</v>
      </c>
      <c r="BY675" s="192">
        <v>0</v>
      </c>
      <c r="BZ675" s="192">
        <v>0</v>
      </c>
      <c r="CA675" s="192">
        <v>74417</v>
      </c>
      <c r="CB675" s="192">
        <v>0</v>
      </c>
      <c r="CC675" s="201">
        <f t="shared" si="79"/>
        <v>5986944.5</v>
      </c>
    </row>
    <row r="676" spans="1:81" s="278" customFormat="1">
      <c r="A676" s="320"/>
      <c r="B676" s="319"/>
      <c r="C676" s="321"/>
      <c r="D676" s="321"/>
      <c r="E676" s="321"/>
      <c r="F676" s="322" t="s">
        <v>1365</v>
      </c>
      <c r="G676" s="323" t="s">
        <v>1366</v>
      </c>
      <c r="H676" s="192">
        <v>92102.2</v>
      </c>
      <c r="I676" s="192">
        <v>77872.72</v>
      </c>
      <c r="J676" s="192">
        <v>184103.37</v>
      </c>
      <c r="K676" s="192">
        <v>85845.759999999995</v>
      </c>
      <c r="L676" s="192">
        <v>85044.63</v>
      </c>
      <c r="M676" s="192">
        <v>18670.27</v>
      </c>
      <c r="N676" s="192">
        <v>285092.96999999997</v>
      </c>
      <c r="O676" s="192">
        <v>0</v>
      </c>
      <c r="P676" s="192">
        <v>22735.94</v>
      </c>
      <c r="Q676" s="192">
        <v>222131.81</v>
      </c>
      <c r="R676" s="192">
        <v>2864.02</v>
      </c>
      <c r="S676" s="192">
        <v>47947.53</v>
      </c>
      <c r="T676" s="192">
        <v>132413.51999999999</v>
      </c>
      <c r="U676" s="192">
        <v>162336.38</v>
      </c>
      <c r="V676" s="192">
        <v>5695.48</v>
      </c>
      <c r="W676" s="192">
        <v>24716.92</v>
      </c>
      <c r="X676" s="192">
        <v>-0.01</v>
      </c>
      <c r="Y676" s="192">
        <v>15556.91</v>
      </c>
      <c r="Z676" s="192">
        <v>9594.1299999999992</v>
      </c>
      <c r="AA676" s="192">
        <v>191748.82</v>
      </c>
      <c r="AB676" s="192">
        <v>0</v>
      </c>
      <c r="AC676" s="192">
        <v>131416.68</v>
      </c>
      <c r="AD676" s="192">
        <v>44012.77</v>
      </c>
      <c r="AE676" s="192">
        <v>51557.91</v>
      </c>
      <c r="AF676" s="192">
        <v>36469.279999999999</v>
      </c>
      <c r="AG676" s="192">
        <v>36472.769999999997</v>
      </c>
      <c r="AH676" s="192">
        <v>38626.39</v>
      </c>
      <c r="AI676" s="192">
        <v>762564.42</v>
      </c>
      <c r="AJ676" s="192">
        <v>11169.93</v>
      </c>
      <c r="AK676" s="192">
        <v>13536.39</v>
      </c>
      <c r="AL676" s="192">
        <v>19992.21</v>
      </c>
      <c r="AM676" s="192">
        <v>6012.61</v>
      </c>
      <c r="AN676" s="192">
        <v>17277.16</v>
      </c>
      <c r="AO676" s="192">
        <v>16311.12</v>
      </c>
      <c r="AP676" s="192">
        <v>17390.66</v>
      </c>
      <c r="AQ676" s="192">
        <v>30307.17</v>
      </c>
      <c r="AR676" s="192">
        <v>11310.66</v>
      </c>
      <c r="AS676" s="192">
        <v>9684.0499999999993</v>
      </c>
      <c r="AT676" s="192">
        <v>9950.14</v>
      </c>
      <c r="AU676" s="192">
        <v>0</v>
      </c>
      <c r="AV676" s="192">
        <v>5455.67</v>
      </c>
      <c r="AW676" s="192">
        <v>35084.14</v>
      </c>
      <c r="AX676" s="192">
        <v>15962.6</v>
      </c>
      <c r="AY676" s="192">
        <v>9433.5400000000009</v>
      </c>
      <c r="AZ676" s="192">
        <v>2940.3</v>
      </c>
      <c r="BA676" s="192">
        <v>11346.93</v>
      </c>
      <c r="BB676" s="192">
        <v>42465.67</v>
      </c>
      <c r="BC676" s="192">
        <v>25118.639999999999</v>
      </c>
      <c r="BD676" s="192">
        <v>42500.03</v>
      </c>
      <c r="BE676" s="192">
        <v>29824.74</v>
      </c>
      <c r="BF676" s="192">
        <v>41684.639999999999</v>
      </c>
      <c r="BG676" s="192">
        <v>51768.46</v>
      </c>
      <c r="BH676" s="192">
        <v>0</v>
      </c>
      <c r="BI676" s="192">
        <v>0</v>
      </c>
      <c r="BJ676" s="192">
        <v>0</v>
      </c>
      <c r="BK676" s="192">
        <v>5470.37</v>
      </c>
      <c r="BL676" s="192">
        <v>8799.43</v>
      </c>
      <c r="BM676" s="192">
        <v>121944.72</v>
      </c>
      <c r="BN676" s="192">
        <v>224410.23</v>
      </c>
      <c r="BO676" s="192">
        <v>20466.349999999999</v>
      </c>
      <c r="BP676" s="192">
        <v>44334.95</v>
      </c>
      <c r="BQ676" s="192">
        <v>16615.7</v>
      </c>
      <c r="BR676" s="192">
        <v>15317.35</v>
      </c>
      <c r="BS676" s="192">
        <v>21298.01</v>
      </c>
      <c r="BT676" s="192">
        <v>0</v>
      </c>
      <c r="BU676" s="192">
        <v>11268.05</v>
      </c>
      <c r="BV676" s="192">
        <v>10964.36</v>
      </c>
      <c r="BW676" s="192">
        <v>27753.88</v>
      </c>
      <c r="BX676" s="192">
        <v>27321.24</v>
      </c>
      <c r="BY676" s="192">
        <v>35625.67</v>
      </c>
      <c r="BZ676" s="192">
        <v>11721.63</v>
      </c>
      <c r="CA676" s="192">
        <v>14242.11</v>
      </c>
      <c r="CB676" s="192">
        <v>7365.7</v>
      </c>
      <c r="CC676" s="201">
        <f t="shared" si="79"/>
        <v>3869040.8000000012</v>
      </c>
    </row>
    <row r="677" spans="1:81" s="278" customFormat="1">
      <c r="A677" s="320"/>
      <c r="B677" s="319"/>
      <c r="C677" s="321"/>
      <c r="D677" s="321"/>
      <c r="E677" s="321"/>
      <c r="F677" s="322" t="s">
        <v>1367</v>
      </c>
      <c r="G677" s="323" t="s">
        <v>1793</v>
      </c>
      <c r="H677" s="192">
        <v>0</v>
      </c>
      <c r="I677" s="192">
        <v>0</v>
      </c>
      <c r="J677" s="192">
        <v>12840</v>
      </c>
      <c r="K677" s="192">
        <v>0</v>
      </c>
      <c r="L677" s="192">
        <v>0</v>
      </c>
      <c r="M677" s="192">
        <v>0</v>
      </c>
      <c r="N677" s="192">
        <v>3000</v>
      </c>
      <c r="O677" s="192">
        <v>0</v>
      </c>
      <c r="P677" s="192">
        <v>0</v>
      </c>
      <c r="Q677" s="192">
        <v>0</v>
      </c>
      <c r="R677" s="192">
        <v>0</v>
      </c>
      <c r="S677" s="192">
        <v>0</v>
      </c>
      <c r="T677" s="192">
        <v>0</v>
      </c>
      <c r="U677" s="192">
        <v>0</v>
      </c>
      <c r="V677" s="192">
        <v>0</v>
      </c>
      <c r="W677" s="192">
        <v>0</v>
      </c>
      <c r="X677" s="192">
        <v>0</v>
      </c>
      <c r="Y677" s="192">
        <v>0</v>
      </c>
      <c r="Z677" s="192">
        <v>60100.02</v>
      </c>
      <c r="AA677" s="192">
        <v>446</v>
      </c>
      <c r="AB677" s="192">
        <v>0</v>
      </c>
      <c r="AC677" s="192">
        <v>0</v>
      </c>
      <c r="AD677" s="192">
        <v>0</v>
      </c>
      <c r="AE677" s="192">
        <v>0</v>
      </c>
      <c r="AF677" s="192">
        <v>0</v>
      </c>
      <c r="AG677" s="192">
        <v>0</v>
      </c>
      <c r="AH677" s="192">
        <v>0</v>
      </c>
      <c r="AI677" s="192">
        <v>0</v>
      </c>
      <c r="AJ677" s="192">
        <v>0</v>
      </c>
      <c r="AK677" s="192">
        <v>0</v>
      </c>
      <c r="AL677" s="192">
        <v>0</v>
      </c>
      <c r="AM677" s="192">
        <v>0</v>
      </c>
      <c r="AN677" s="192">
        <v>0</v>
      </c>
      <c r="AO677" s="192">
        <v>1180</v>
      </c>
      <c r="AP677" s="192">
        <v>0</v>
      </c>
      <c r="AQ677" s="192">
        <v>0</v>
      </c>
      <c r="AR677" s="192">
        <v>0</v>
      </c>
      <c r="AS677" s="192">
        <v>0</v>
      </c>
      <c r="AT677" s="192">
        <v>0</v>
      </c>
      <c r="AU677" s="192">
        <v>0</v>
      </c>
      <c r="AV677" s="192">
        <v>0</v>
      </c>
      <c r="AW677" s="192">
        <v>0</v>
      </c>
      <c r="AX677" s="192">
        <v>0</v>
      </c>
      <c r="AY677" s="192">
        <v>0</v>
      </c>
      <c r="AZ677" s="192">
        <v>0</v>
      </c>
      <c r="BA677" s="192">
        <v>0</v>
      </c>
      <c r="BB677" s="192">
        <v>0</v>
      </c>
      <c r="BC677" s="192">
        <v>0</v>
      </c>
      <c r="BD677" s="192">
        <v>0</v>
      </c>
      <c r="BE677" s="192">
        <v>0</v>
      </c>
      <c r="BF677" s="192">
        <v>0</v>
      </c>
      <c r="BG677" s="192">
        <v>0</v>
      </c>
      <c r="BH677" s="192">
        <v>512</v>
      </c>
      <c r="BI677" s="192">
        <v>0</v>
      </c>
      <c r="BJ677" s="192">
        <v>0</v>
      </c>
      <c r="BK677" s="192">
        <v>0</v>
      </c>
      <c r="BL677" s="192">
        <v>0</v>
      </c>
      <c r="BM677" s="192">
        <v>0</v>
      </c>
      <c r="BN677" s="192">
        <v>0</v>
      </c>
      <c r="BO677" s="192">
        <v>-82852.89</v>
      </c>
      <c r="BP677" s="192">
        <v>0</v>
      </c>
      <c r="BQ677" s="192">
        <v>22785</v>
      </c>
      <c r="BR677" s="192">
        <v>0</v>
      </c>
      <c r="BS677" s="192">
        <v>0</v>
      </c>
      <c r="BT677" s="192">
        <v>0.9</v>
      </c>
      <c r="BU677" s="192">
        <v>0</v>
      </c>
      <c r="BV677" s="192">
        <v>0</v>
      </c>
      <c r="BW677" s="192">
        <v>0</v>
      </c>
      <c r="BX677" s="192">
        <v>0</v>
      </c>
      <c r="BY677" s="192">
        <v>0</v>
      </c>
      <c r="BZ677" s="192">
        <v>0</v>
      </c>
      <c r="CA677" s="192">
        <v>0</v>
      </c>
      <c r="CB677" s="192">
        <v>0</v>
      </c>
      <c r="CC677" s="201">
        <f t="shared" si="79"/>
        <v>18011.029999999992</v>
      </c>
    </row>
    <row r="678" spans="1:81" s="278" customFormat="1">
      <c r="A678" s="320"/>
      <c r="B678" s="319"/>
      <c r="C678" s="321"/>
      <c r="D678" s="321"/>
      <c r="E678" s="321"/>
      <c r="F678" s="322" t="s">
        <v>1443</v>
      </c>
      <c r="G678" s="323" t="s">
        <v>1794</v>
      </c>
      <c r="H678" s="192">
        <v>0</v>
      </c>
      <c r="I678" s="192">
        <v>0</v>
      </c>
      <c r="J678" s="192">
        <v>0</v>
      </c>
      <c r="K678" s="192">
        <v>0</v>
      </c>
      <c r="L678" s="192">
        <v>0</v>
      </c>
      <c r="M678" s="192">
        <v>0</v>
      </c>
      <c r="N678" s="192">
        <v>0</v>
      </c>
      <c r="O678" s="192">
        <v>0</v>
      </c>
      <c r="P678" s="192">
        <v>0</v>
      </c>
      <c r="Q678" s="192">
        <v>0</v>
      </c>
      <c r="R678" s="192">
        <v>0</v>
      </c>
      <c r="S678" s="192">
        <v>0</v>
      </c>
      <c r="T678" s="192">
        <v>0</v>
      </c>
      <c r="U678" s="192">
        <v>0</v>
      </c>
      <c r="V678" s="192">
        <v>0</v>
      </c>
      <c r="W678" s="192">
        <v>0</v>
      </c>
      <c r="X678" s="192">
        <v>0</v>
      </c>
      <c r="Y678" s="192">
        <v>0</v>
      </c>
      <c r="Z678" s="192">
        <v>0</v>
      </c>
      <c r="AA678" s="192">
        <v>0</v>
      </c>
      <c r="AB678" s="192">
        <v>0</v>
      </c>
      <c r="AC678" s="192">
        <v>0</v>
      </c>
      <c r="AD678" s="192">
        <v>0</v>
      </c>
      <c r="AE678" s="192">
        <v>0</v>
      </c>
      <c r="AF678" s="192">
        <v>0</v>
      </c>
      <c r="AG678" s="192">
        <v>0</v>
      </c>
      <c r="AH678" s="192">
        <v>0</v>
      </c>
      <c r="AI678" s="192">
        <v>0</v>
      </c>
      <c r="AJ678" s="192">
        <v>0</v>
      </c>
      <c r="AK678" s="192">
        <v>0</v>
      </c>
      <c r="AL678" s="192">
        <v>0</v>
      </c>
      <c r="AM678" s="192">
        <v>0</v>
      </c>
      <c r="AN678" s="192">
        <v>0</v>
      </c>
      <c r="AO678" s="192">
        <v>0</v>
      </c>
      <c r="AP678" s="192">
        <v>0</v>
      </c>
      <c r="AQ678" s="192">
        <v>0</v>
      </c>
      <c r="AR678" s="192">
        <v>0</v>
      </c>
      <c r="AS678" s="192">
        <v>0</v>
      </c>
      <c r="AT678" s="192">
        <v>0</v>
      </c>
      <c r="AU678" s="192">
        <v>0</v>
      </c>
      <c r="AV678" s="192">
        <v>0</v>
      </c>
      <c r="AW678" s="192">
        <v>0</v>
      </c>
      <c r="AX678" s="192">
        <v>0</v>
      </c>
      <c r="AY678" s="192">
        <v>0</v>
      </c>
      <c r="AZ678" s="192">
        <v>0</v>
      </c>
      <c r="BA678" s="192">
        <v>0</v>
      </c>
      <c r="BB678" s="192">
        <v>0</v>
      </c>
      <c r="BC678" s="192">
        <v>0</v>
      </c>
      <c r="BD678" s="192">
        <v>150</v>
      </c>
      <c r="BE678" s="192">
        <v>0</v>
      </c>
      <c r="BF678" s="192">
        <v>0</v>
      </c>
      <c r="BG678" s="192">
        <v>1050</v>
      </c>
      <c r="BH678" s="192">
        <v>1875</v>
      </c>
      <c r="BI678" s="192">
        <v>0</v>
      </c>
      <c r="BJ678" s="192">
        <v>0</v>
      </c>
      <c r="BK678" s="192">
        <v>0</v>
      </c>
      <c r="BL678" s="192">
        <v>0</v>
      </c>
      <c r="BM678" s="192">
        <v>0</v>
      </c>
      <c r="BN678" s="192">
        <v>0</v>
      </c>
      <c r="BO678" s="192">
        <v>-1580</v>
      </c>
      <c r="BP678" s="192">
        <v>0</v>
      </c>
      <c r="BQ678" s="192">
        <v>0</v>
      </c>
      <c r="BR678" s="192">
        <v>0</v>
      </c>
      <c r="BS678" s="192">
        <v>0</v>
      </c>
      <c r="BT678" s="192">
        <v>0</v>
      </c>
      <c r="BU678" s="192">
        <v>0</v>
      </c>
      <c r="BV678" s="192">
        <v>0</v>
      </c>
      <c r="BW678" s="192">
        <v>0</v>
      </c>
      <c r="BX678" s="192">
        <v>0</v>
      </c>
      <c r="BY678" s="192">
        <v>0</v>
      </c>
      <c r="BZ678" s="192">
        <v>0</v>
      </c>
      <c r="CA678" s="192">
        <v>0</v>
      </c>
      <c r="CB678" s="192">
        <v>0</v>
      </c>
      <c r="CC678" s="201">
        <f t="shared" si="79"/>
        <v>1495</v>
      </c>
    </row>
    <row r="679" spans="1:81" s="278" customFormat="1">
      <c r="A679" s="320"/>
      <c r="B679" s="319"/>
      <c r="C679" s="321"/>
      <c r="D679" s="321"/>
      <c r="E679" s="321"/>
      <c r="F679" s="322" t="s">
        <v>1444</v>
      </c>
      <c r="G679" s="323" t="s">
        <v>1795</v>
      </c>
      <c r="H679" s="192">
        <v>0</v>
      </c>
      <c r="I679" s="192">
        <v>10149</v>
      </c>
      <c r="J679" s="192">
        <v>11125</v>
      </c>
      <c r="K679" s="192">
        <v>0</v>
      </c>
      <c r="L679" s="192">
        <v>3814</v>
      </c>
      <c r="M679" s="192">
        <v>25826</v>
      </c>
      <c r="N679" s="192">
        <v>97068</v>
      </c>
      <c r="O679" s="192">
        <v>0</v>
      </c>
      <c r="P679" s="192">
        <v>0</v>
      </c>
      <c r="Q679" s="192">
        <v>0</v>
      </c>
      <c r="R679" s="192">
        <v>2445</v>
      </c>
      <c r="S679" s="192">
        <v>1471</v>
      </c>
      <c r="T679" s="192">
        <v>0</v>
      </c>
      <c r="U679" s="192">
        <v>10519</v>
      </c>
      <c r="V679" s="192">
        <v>808</v>
      </c>
      <c r="W679" s="192">
        <v>2842</v>
      </c>
      <c r="X679" s="192">
        <v>2948</v>
      </c>
      <c r="Y679" s="192">
        <v>7953</v>
      </c>
      <c r="Z679" s="192">
        <v>0</v>
      </c>
      <c r="AA679" s="192">
        <v>9308</v>
      </c>
      <c r="AB679" s="192">
        <v>242</v>
      </c>
      <c r="AC679" s="192">
        <v>21142</v>
      </c>
      <c r="AD679" s="192">
        <v>0</v>
      </c>
      <c r="AE679" s="192">
        <v>5727.05</v>
      </c>
      <c r="AF679" s="192">
        <v>17566.5</v>
      </c>
      <c r="AG679" s="192">
        <v>2262</v>
      </c>
      <c r="AH679" s="192">
        <v>0</v>
      </c>
      <c r="AI679" s="192">
        <v>0</v>
      </c>
      <c r="AJ679" s="192">
        <v>39813</v>
      </c>
      <c r="AK679" s="192">
        <v>2117</v>
      </c>
      <c r="AL679" s="192">
        <v>2094</v>
      </c>
      <c r="AM679" s="192">
        <v>0</v>
      </c>
      <c r="AN679" s="192">
        <v>0</v>
      </c>
      <c r="AO679" s="192">
        <v>9841</v>
      </c>
      <c r="AP679" s="192">
        <v>0</v>
      </c>
      <c r="AQ679" s="192">
        <v>0</v>
      </c>
      <c r="AR679" s="192">
        <v>0</v>
      </c>
      <c r="AS679" s="192">
        <v>0</v>
      </c>
      <c r="AT679" s="192">
        <v>2272</v>
      </c>
      <c r="AU679" s="192">
        <v>0</v>
      </c>
      <c r="AV679" s="192">
        <v>0</v>
      </c>
      <c r="AW679" s="192">
        <v>0</v>
      </c>
      <c r="AX679" s="192">
        <v>0</v>
      </c>
      <c r="AY679" s="192">
        <v>17591</v>
      </c>
      <c r="AZ679" s="192">
        <v>0</v>
      </c>
      <c r="BA679" s="192">
        <v>0</v>
      </c>
      <c r="BB679" s="192">
        <v>0</v>
      </c>
      <c r="BC679" s="192">
        <v>0</v>
      </c>
      <c r="BD679" s="192">
        <v>2594</v>
      </c>
      <c r="BE679" s="192">
        <v>0</v>
      </c>
      <c r="BF679" s="192">
        <v>0</v>
      </c>
      <c r="BG679" s="192">
        <v>3945</v>
      </c>
      <c r="BH679" s="192">
        <v>0</v>
      </c>
      <c r="BI679" s="192">
        <v>0</v>
      </c>
      <c r="BJ679" s="192">
        <v>0</v>
      </c>
      <c r="BK679" s="192">
        <v>1374</v>
      </c>
      <c r="BL679" s="192">
        <v>0</v>
      </c>
      <c r="BM679" s="192">
        <v>0</v>
      </c>
      <c r="BN679" s="192">
        <v>0</v>
      </c>
      <c r="BO679" s="192">
        <v>13418</v>
      </c>
      <c r="BP679" s="192">
        <v>0</v>
      </c>
      <c r="BQ679" s="192">
        <v>30</v>
      </c>
      <c r="BR679" s="192">
        <v>0</v>
      </c>
      <c r="BS679" s="192">
        <v>0</v>
      </c>
      <c r="BT679" s="192">
        <v>28079</v>
      </c>
      <c r="BU679" s="192">
        <v>481</v>
      </c>
      <c r="BV679" s="192">
        <v>3217</v>
      </c>
      <c r="BW679" s="192">
        <v>0</v>
      </c>
      <c r="BX679" s="192">
        <v>0</v>
      </c>
      <c r="BY679" s="192">
        <v>0</v>
      </c>
      <c r="BZ679" s="192">
        <v>2823</v>
      </c>
      <c r="CA679" s="192">
        <v>0</v>
      </c>
      <c r="CB679" s="192">
        <v>2056</v>
      </c>
      <c r="CC679" s="201">
        <f t="shared" si="79"/>
        <v>364960.55</v>
      </c>
    </row>
    <row r="680" spans="1:81" s="278" customFormat="1">
      <c r="A680" s="320"/>
      <c r="B680" s="319"/>
      <c r="C680" s="321"/>
      <c r="D680" s="321"/>
      <c r="E680" s="321"/>
      <c r="F680" s="322" t="s">
        <v>1368</v>
      </c>
      <c r="G680" s="323" t="s">
        <v>1796</v>
      </c>
      <c r="H680" s="192">
        <v>0</v>
      </c>
      <c r="I680" s="192">
        <v>8293858.2800000003</v>
      </c>
      <c r="J680" s="192">
        <v>0</v>
      </c>
      <c r="K680" s="192">
        <v>0</v>
      </c>
      <c r="L680" s="192">
        <v>13865510.210000001</v>
      </c>
      <c r="M680" s="192">
        <v>0</v>
      </c>
      <c r="N680" s="192">
        <v>0</v>
      </c>
      <c r="O680" s="192">
        <v>0</v>
      </c>
      <c r="P680" s="192">
        <v>0</v>
      </c>
      <c r="Q680" s="192">
        <v>0</v>
      </c>
      <c r="R680" s="192">
        <v>0</v>
      </c>
      <c r="S680" s="192">
        <v>0</v>
      </c>
      <c r="T680" s="192">
        <v>0</v>
      </c>
      <c r="U680" s="192">
        <v>0</v>
      </c>
      <c r="V680" s="192">
        <v>0</v>
      </c>
      <c r="W680" s="192">
        <v>0</v>
      </c>
      <c r="X680" s="192">
        <v>277460</v>
      </c>
      <c r="Y680" s="192">
        <v>3477827.99</v>
      </c>
      <c r="Z680" s="192">
        <v>0</v>
      </c>
      <c r="AA680" s="192">
        <v>9224.0400000000009</v>
      </c>
      <c r="AB680" s="192">
        <v>7993347.2199999997</v>
      </c>
      <c r="AC680" s="192">
        <v>10610452.1</v>
      </c>
      <c r="AD680" s="192">
        <v>0</v>
      </c>
      <c r="AE680" s="192">
        <v>3790384.47</v>
      </c>
      <c r="AF680" s="192">
        <v>0</v>
      </c>
      <c r="AG680" s="192">
        <v>0</v>
      </c>
      <c r="AH680" s="192">
        <v>0</v>
      </c>
      <c r="AI680" s="192">
        <v>0</v>
      </c>
      <c r="AJ680" s="192">
        <v>0</v>
      </c>
      <c r="AK680" s="192">
        <v>2530514.94</v>
      </c>
      <c r="AL680" s="192">
        <v>0</v>
      </c>
      <c r="AM680" s="192">
        <v>0</v>
      </c>
      <c r="AN680" s="192">
        <v>0</v>
      </c>
      <c r="AO680" s="192">
        <v>0</v>
      </c>
      <c r="AP680" s="192">
        <v>-0.01</v>
      </c>
      <c r="AQ680" s="192">
        <v>0</v>
      </c>
      <c r="AR680" s="192">
        <v>0</v>
      </c>
      <c r="AS680" s="192">
        <v>0</v>
      </c>
      <c r="AT680" s="192">
        <v>0</v>
      </c>
      <c r="AU680" s="192">
        <v>1263902.74</v>
      </c>
      <c r="AV680" s="192">
        <v>0</v>
      </c>
      <c r="AW680" s="192">
        <v>354758.55</v>
      </c>
      <c r="AX680" s="192">
        <v>2146</v>
      </c>
      <c r="AY680" s="192">
        <v>0</v>
      </c>
      <c r="AZ680" s="192">
        <v>0</v>
      </c>
      <c r="BA680" s="192">
        <v>0</v>
      </c>
      <c r="BB680" s="192">
        <v>103700</v>
      </c>
      <c r="BC680" s="192">
        <v>0</v>
      </c>
      <c r="BD680" s="192">
        <v>0</v>
      </c>
      <c r="BE680" s="192">
        <v>0</v>
      </c>
      <c r="BF680" s="192">
        <v>1285512.8999999999</v>
      </c>
      <c r="BG680" s="192">
        <v>0</v>
      </c>
      <c r="BH680" s="192">
        <v>0</v>
      </c>
      <c r="BI680" s="192">
        <v>0</v>
      </c>
      <c r="BJ680" s="192">
        <v>2264931.5499999998</v>
      </c>
      <c r="BK680" s="192">
        <v>0</v>
      </c>
      <c r="BL680" s="192">
        <v>0</v>
      </c>
      <c r="BM680" s="192">
        <v>0</v>
      </c>
      <c r="BN680" s="192">
        <v>0</v>
      </c>
      <c r="BO680" s="192">
        <v>1063443.18</v>
      </c>
      <c r="BP680" s="192">
        <v>410921.48</v>
      </c>
      <c r="BQ680" s="192">
        <v>0</v>
      </c>
      <c r="BR680" s="192">
        <v>0</v>
      </c>
      <c r="BS680" s="192">
        <v>0</v>
      </c>
      <c r="BT680" s="192">
        <v>0</v>
      </c>
      <c r="BU680" s="192">
        <v>0</v>
      </c>
      <c r="BV680" s="192">
        <v>0</v>
      </c>
      <c r="BW680" s="192">
        <v>0</v>
      </c>
      <c r="BX680" s="192">
        <v>0</v>
      </c>
      <c r="BY680" s="192">
        <v>1100866.22</v>
      </c>
      <c r="BZ680" s="192">
        <v>0</v>
      </c>
      <c r="CA680" s="192">
        <v>30727.66</v>
      </c>
      <c r="CB680" s="192">
        <v>437455.67</v>
      </c>
      <c r="CC680" s="201">
        <f t="shared" si="79"/>
        <v>59166945.18999999</v>
      </c>
    </row>
    <row r="681" spans="1:81" s="278" customFormat="1">
      <c r="A681" s="320"/>
      <c r="B681" s="319"/>
      <c r="C681" s="321"/>
      <c r="D681" s="321"/>
      <c r="E681" s="321"/>
      <c r="F681" s="322" t="s">
        <v>1369</v>
      </c>
      <c r="G681" s="323" t="s">
        <v>1370</v>
      </c>
      <c r="H681" s="192">
        <v>0</v>
      </c>
      <c r="I681" s="192">
        <v>2175722.84</v>
      </c>
      <c r="J681" s="192">
        <v>7067642.04</v>
      </c>
      <c r="K681" s="192">
        <v>4280911.83</v>
      </c>
      <c r="L681" s="192">
        <v>2234370.66</v>
      </c>
      <c r="M681" s="192">
        <v>1325248.1100000001</v>
      </c>
      <c r="N681" s="192">
        <v>762046.19</v>
      </c>
      <c r="O681" s="192">
        <v>1755337.43</v>
      </c>
      <c r="P681" s="192">
        <v>420109</v>
      </c>
      <c r="Q681" s="192">
        <v>4112943.49</v>
      </c>
      <c r="R681" s="192">
        <v>1016532.7</v>
      </c>
      <c r="S681" s="192">
        <v>1091667.6299999999</v>
      </c>
      <c r="T681" s="192">
        <v>3625696.71</v>
      </c>
      <c r="U681" s="192">
        <v>4343830.53</v>
      </c>
      <c r="V681" s="192">
        <v>0</v>
      </c>
      <c r="W681" s="192">
        <v>2079453.02</v>
      </c>
      <c r="X681" s="192">
        <v>1658450.35</v>
      </c>
      <c r="Y681" s="192">
        <v>140247.57</v>
      </c>
      <c r="Z681" s="192">
        <v>5612582.8600000003</v>
      </c>
      <c r="AA681" s="192">
        <v>2762460.53</v>
      </c>
      <c r="AB681" s="192">
        <v>2605684.65</v>
      </c>
      <c r="AC681" s="192">
        <v>1329349.24</v>
      </c>
      <c r="AD681" s="192">
        <v>431723.94</v>
      </c>
      <c r="AE681" s="192">
        <v>4978619.29</v>
      </c>
      <c r="AF681" s="192">
        <v>4432579.66</v>
      </c>
      <c r="AG681" s="192">
        <v>0</v>
      </c>
      <c r="AH681" s="192">
        <v>1085749.68</v>
      </c>
      <c r="AI681" s="192">
        <v>3595922.98</v>
      </c>
      <c r="AJ681" s="192">
        <v>2687858.88</v>
      </c>
      <c r="AK681" s="192">
        <v>162746.91</v>
      </c>
      <c r="AL681" s="192">
        <v>475202.91</v>
      </c>
      <c r="AM681" s="192">
        <v>229319.76</v>
      </c>
      <c r="AN681" s="192">
        <v>1302540.6000000001</v>
      </c>
      <c r="AO681" s="192">
        <v>1067437.77</v>
      </c>
      <c r="AP681" s="192">
        <v>802083.35</v>
      </c>
      <c r="AQ681" s="192">
        <v>1308382.95</v>
      </c>
      <c r="AR681" s="192">
        <v>842195.56</v>
      </c>
      <c r="AS681" s="192">
        <v>1462982.2</v>
      </c>
      <c r="AT681" s="192">
        <v>752506.61</v>
      </c>
      <c r="AU681" s="192">
        <v>2728580.76</v>
      </c>
      <c r="AV681" s="192">
        <v>338443.76</v>
      </c>
      <c r="AW681" s="192">
        <v>1163662.9099999999</v>
      </c>
      <c r="AX681" s="192">
        <v>554399.35</v>
      </c>
      <c r="AY681" s="192">
        <v>843511.63</v>
      </c>
      <c r="AZ681" s="192">
        <v>39853.199999999997</v>
      </c>
      <c r="BA681" s="192">
        <v>772777.38</v>
      </c>
      <c r="BB681" s="192">
        <v>2101705.34</v>
      </c>
      <c r="BC681" s="192">
        <v>1263529.1200000001</v>
      </c>
      <c r="BD681" s="192">
        <v>1379483.37</v>
      </c>
      <c r="BE681" s="192">
        <v>1800437.22</v>
      </c>
      <c r="BF681" s="192">
        <v>1750000</v>
      </c>
      <c r="BG681" s="192">
        <v>1683868.36</v>
      </c>
      <c r="BH681" s="192">
        <v>3610901.6501000002</v>
      </c>
      <c r="BI681" s="192">
        <v>3073908.54</v>
      </c>
      <c r="BJ681" s="192">
        <v>4631307.42</v>
      </c>
      <c r="BK681" s="192">
        <v>277377.94</v>
      </c>
      <c r="BL681" s="192">
        <v>277840.05</v>
      </c>
      <c r="BM681" s="192">
        <v>330835.19</v>
      </c>
      <c r="BN681" s="192">
        <v>3600000</v>
      </c>
      <c r="BO681" s="192">
        <v>413486.57</v>
      </c>
      <c r="BP681" s="192">
        <v>817751.06</v>
      </c>
      <c r="BQ681" s="192">
        <v>1042770.6</v>
      </c>
      <c r="BR681" s="192">
        <v>2060879.13</v>
      </c>
      <c r="BS681" s="192">
        <v>254798.38</v>
      </c>
      <c r="BT681" s="192">
        <v>3645426.04</v>
      </c>
      <c r="BU681" s="192">
        <v>812347.16</v>
      </c>
      <c r="BV681" s="192">
        <v>2590119.39</v>
      </c>
      <c r="BW681" s="192">
        <v>1437385.06</v>
      </c>
      <c r="BX681" s="192">
        <v>365122.07</v>
      </c>
      <c r="BY681" s="192">
        <v>3113114.82</v>
      </c>
      <c r="BZ681" s="192">
        <v>1262348.8500000001</v>
      </c>
      <c r="CA681" s="192">
        <v>1400626.38</v>
      </c>
      <c r="CB681" s="192">
        <v>292210.49</v>
      </c>
      <c r="CC681" s="201">
        <f t="shared" si="79"/>
        <v>127748949.62009996</v>
      </c>
    </row>
    <row r="682" spans="1:81" s="278" customFormat="1">
      <c r="A682" s="320"/>
      <c r="B682" s="319"/>
      <c r="C682" s="321"/>
      <c r="D682" s="321"/>
      <c r="E682" s="321"/>
      <c r="F682" s="322" t="s">
        <v>1371</v>
      </c>
      <c r="G682" s="323" t="s">
        <v>1372</v>
      </c>
      <c r="H682" s="192">
        <v>54035143.600000001</v>
      </c>
      <c r="I682" s="192">
        <v>4410000</v>
      </c>
      <c r="J682" s="192">
        <v>3392508</v>
      </c>
      <c r="K682" s="192">
        <v>1680000</v>
      </c>
      <c r="L682" s="192">
        <v>1869476</v>
      </c>
      <c r="M682" s="192">
        <v>849912</v>
      </c>
      <c r="N682" s="192">
        <v>0</v>
      </c>
      <c r="O682" s="192">
        <v>8224796.5300000003</v>
      </c>
      <c r="P682" s="192">
        <v>3365670</v>
      </c>
      <c r="Q682" s="192">
        <v>5759830</v>
      </c>
      <c r="R682" s="192">
        <v>1587160</v>
      </c>
      <c r="S682" s="192">
        <v>3000000</v>
      </c>
      <c r="T682" s="192">
        <v>6261177</v>
      </c>
      <c r="U682" s="192">
        <v>9790930</v>
      </c>
      <c r="V682" s="192">
        <v>0</v>
      </c>
      <c r="W682" s="192">
        <v>0</v>
      </c>
      <c r="X682" s="192">
        <v>3200000</v>
      </c>
      <c r="Y682" s="192">
        <v>2207072.62</v>
      </c>
      <c r="Z682" s="192">
        <v>6500000</v>
      </c>
      <c r="AA682" s="192">
        <v>108000</v>
      </c>
      <c r="AB682" s="192">
        <v>1455000</v>
      </c>
      <c r="AC682" s="192">
        <v>1725000</v>
      </c>
      <c r="AD682" s="192">
        <v>1627929</v>
      </c>
      <c r="AE682" s="192">
        <v>3154800</v>
      </c>
      <c r="AF682" s="192">
        <v>3000000</v>
      </c>
      <c r="AG682" s="192">
        <v>873562</v>
      </c>
      <c r="AH682" s="192">
        <v>3700000</v>
      </c>
      <c r="AI682" s="192">
        <v>0</v>
      </c>
      <c r="AJ682" s="192">
        <v>2510190</v>
      </c>
      <c r="AK682" s="192">
        <v>1095000</v>
      </c>
      <c r="AL682" s="192">
        <v>930000</v>
      </c>
      <c r="AM682" s="192">
        <v>1290000</v>
      </c>
      <c r="AN682" s="192">
        <v>630000</v>
      </c>
      <c r="AO682" s="192">
        <v>2000000</v>
      </c>
      <c r="AP682" s="192">
        <v>1110000</v>
      </c>
      <c r="AQ682" s="192">
        <v>3131899</v>
      </c>
      <c r="AR682" s="192">
        <v>3000000</v>
      </c>
      <c r="AS682" s="192">
        <v>1155000</v>
      </c>
      <c r="AT682" s="192">
        <v>1759190</v>
      </c>
      <c r="AU682" s="192">
        <v>4514167.4000000004</v>
      </c>
      <c r="AV682" s="192">
        <v>429000</v>
      </c>
      <c r="AW682" s="192">
        <v>4500000</v>
      </c>
      <c r="AX682" s="192">
        <v>904500</v>
      </c>
      <c r="AY682" s="192">
        <v>1508760</v>
      </c>
      <c r="AZ682" s="192">
        <v>296640</v>
      </c>
      <c r="BA682" s="192">
        <v>750000</v>
      </c>
      <c r="BB682" s="192">
        <v>0</v>
      </c>
      <c r="BC682" s="192">
        <v>2970000</v>
      </c>
      <c r="BD682" s="192">
        <v>1275000</v>
      </c>
      <c r="BE682" s="192">
        <v>3531620</v>
      </c>
      <c r="BF682" s="192">
        <v>1980000</v>
      </c>
      <c r="BG682" s="192">
        <v>3885000</v>
      </c>
      <c r="BH682" s="192">
        <v>4020000</v>
      </c>
      <c r="BI682" s="192">
        <v>3622500</v>
      </c>
      <c r="BJ682" s="192">
        <v>703195</v>
      </c>
      <c r="BK682" s="192">
        <v>450000</v>
      </c>
      <c r="BL682" s="192">
        <v>1560000</v>
      </c>
      <c r="BM682" s="192">
        <v>46931</v>
      </c>
      <c r="BN682" s="192">
        <v>3375000</v>
      </c>
      <c r="BO682" s="192">
        <v>0</v>
      </c>
      <c r="BP682" s="192">
        <v>499500</v>
      </c>
      <c r="BQ682" s="192">
        <v>2190000</v>
      </c>
      <c r="BR682" s="192">
        <v>2579343.71</v>
      </c>
      <c r="BS682" s="192">
        <v>625000</v>
      </c>
      <c r="BT682" s="192">
        <v>12782831.800000001</v>
      </c>
      <c r="BU682" s="192">
        <v>4706117.17</v>
      </c>
      <c r="BV682" s="192">
        <v>8482847.1999999993</v>
      </c>
      <c r="BW682" s="192">
        <v>4423115</v>
      </c>
      <c r="BX682" s="192">
        <v>4902540</v>
      </c>
      <c r="BY682" s="192">
        <v>12884518.25</v>
      </c>
      <c r="BZ682" s="192">
        <v>6617835</v>
      </c>
      <c r="CA682" s="192">
        <v>5281313</v>
      </c>
      <c r="CB682" s="192">
        <v>2738696.79</v>
      </c>
      <c r="CC682" s="201">
        <f t="shared" si="79"/>
        <v>259425217.06999999</v>
      </c>
    </row>
    <row r="683" spans="1:81" s="278" customFormat="1">
      <c r="A683" s="320"/>
      <c r="B683" s="319"/>
      <c r="C683" s="321"/>
      <c r="D683" s="321"/>
      <c r="E683" s="321"/>
      <c r="F683" s="322" t="s">
        <v>1373</v>
      </c>
      <c r="G683" s="323" t="s">
        <v>1374</v>
      </c>
      <c r="H683" s="192">
        <v>15353487.32</v>
      </c>
      <c r="I683" s="192">
        <v>1825025</v>
      </c>
      <c r="J683" s="192">
        <v>15734723.640000001</v>
      </c>
      <c r="K683" s="192">
        <v>1175668.24</v>
      </c>
      <c r="L683" s="192">
        <v>4144407.53</v>
      </c>
      <c r="M683" s="192">
        <v>61767.5</v>
      </c>
      <c r="N683" s="192">
        <v>0</v>
      </c>
      <c r="O683" s="192">
        <v>0</v>
      </c>
      <c r="P683" s="192">
        <v>0</v>
      </c>
      <c r="Q683" s="192">
        <v>0</v>
      </c>
      <c r="R683" s="192">
        <v>0</v>
      </c>
      <c r="S683" s="192">
        <v>8968630.7100000009</v>
      </c>
      <c r="T683" s="192">
        <v>969000</v>
      </c>
      <c r="U683" s="192">
        <v>718475</v>
      </c>
      <c r="V683" s="192">
        <v>0</v>
      </c>
      <c r="W683" s="192">
        <v>0</v>
      </c>
      <c r="X683" s="192">
        <v>0</v>
      </c>
      <c r="Y683" s="192">
        <v>0</v>
      </c>
      <c r="Z683" s="192">
        <v>0</v>
      </c>
      <c r="AA683" s="192">
        <v>0</v>
      </c>
      <c r="AB683" s="192">
        <v>0</v>
      </c>
      <c r="AC683" s="192">
        <v>4169541.12</v>
      </c>
      <c r="AD683" s="192">
        <v>0</v>
      </c>
      <c r="AE683" s="192">
        <v>0</v>
      </c>
      <c r="AF683" s="192">
        <v>600000</v>
      </c>
      <c r="AG683" s="192">
        <v>0</v>
      </c>
      <c r="AH683" s="192">
        <v>0</v>
      </c>
      <c r="AI683" s="192">
        <v>0</v>
      </c>
      <c r="AJ683" s="192">
        <v>1727586</v>
      </c>
      <c r="AK683" s="192">
        <v>0</v>
      </c>
      <c r="AL683" s="192">
        <v>0</v>
      </c>
      <c r="AM683" s="192">
        <v>0</v>
      </c>
      <c r="AN683" s="192">
        <v>2533338.7000000002</v>
      </c>
      <c r="AO683" s="192">
        <v>222040</v>
      </c>
      <c r="AP683" s="192">
        <v>95760</v>
      </c>
      <c r="AQ683" s="192">
        <v>31429.439999999999</v>
      </c>
      <c r="AR683" s="192">
        <v>2707392</v>
      </c>
      <c r="AS683" s="192">
        <v>1314345.6200000001</v>
      </c>
      <c r="AT683" s="192">
        <v>0</v>
      </c>
      <c r="AU683" s="192">
        <v>0</v>
      </c>
      <c r="AV683" s="192">
        <v>0</v>
      </c>
      <c r="AW683" s="192">
        <v>0</v>
      </c>
      <c r="AX683" s="192">
        <v>227409.95</v>
      </c>
      <c r="AY683" s="192">
        <v>248000</v>
      </c>
      <c r="AZ683" s="192">
        <v>1017000</v>
      </c>
      <c r="BA683" s="192">
        <v>0</v>
      </c>
      <c r="BB683" s="192">
        <v>0</v>
      </c>
      <c r="BC683" s="192">
        <v>5706440</v>
      </c>
      <c r="BD683" s="192">
        <v>1071356.5</v>
      </c>
      <c r="BE683" s="192">
        <v>0</v>
      </c>
      <c r="BF683" s="192">
        <v>0</v>
      </c>
      <c r="BG683" s="192">
        <v>0</v>
      </c>
      <c r="BH683" s="192">
        <v>2405140.0290000001</v>
      </c>
      <c r="BI683" s="192">
        <v>2476675</v>
      </c>
      <c r="BJ683" s="192">
        <v>1001675</v>
      </c>
      <c r="BK683" s="192">
        <v>24000</v>
      </c>
      <c r="BL683" s="192">
        <v>192070.83</v>
      </c>
      <c r="BM683" s="192">
        <v>0</v>
      </c>
      <c r="BN683" s="192">
        <v>5797212.6600000001</v>
      </c>
      <c r="BO683" s="192">
        <v>0</v>
      </c>
      <c r="BP683" s="192">
        <v>120871.65</v>
      </c>
      <c r="BQ683" s="192">
        <v>0</v>
      </c>
      <c r="BR683" s="192">
        <v>0</v>
      </c>
      <c r="BS683" s="192">
        <v>0</v>
      </c>
      <c r="BT683" s="192">
        <v>4782161</v>
      </c>
      <c r="BU683" s="192">
        <v>23707.5</v>
      </c>
      <c r="BV683" s="192">
        <v>627196.79</v>
      </c>
      <c r="BW683" s="192">
        <v>1063805</v>
      </c>
      <c r="BX683" s="192">
        <v>0</v>
      </c>
      <c r="BY683" s="192">
        <v>1750000</v>
      </c>
      <c r="BZ683" s="192">
        <v>0</v>
      </c>
      <c r="CA683" s="192">
        <v>0</v>
      </c>
      <c r="CB683" s="192">
        <v>158328</v>
      </c>
      <c r="CC683" s="201">
        <f t="shared" si="79"/>
        <v>91045667.729000017</v>
      </c>
    </row>
    <row r="684" spans="1:81" s="278" customFormat="1">
      <c r="A684" s="320"/>
      <c r="B684" s="319"/>
      <c r="C684" s="321"/>
      <c r="D684" s="321"/>
      <c r="E684" s="321"/>
      <c r="F684" s="322" t="s">
        <v>1375</v>
      </c>
      <c r="G684" s="323" t="s">
        <v>1376</v>
      </c>
      <c r="H684" s="192">
        <v>2149903.33</v>
      </c>
      <c r="I684" s="192">
        <v>2956854.55</v>
      </c>
      <c r="J684" s="192">
        <v>4795263.4000000004</v>
      </c>
      <c r="K684" s="192">
        <v>0</v>
      </c>
      <c r="L684" s="192">
        <v>0</v>
      </c>
      <c r="M684" s="192">
        <v>0</v>
      </c>
      <c r="N684" s="192">
        <v>180412807.19999999</v>
      </c>
      <c r="O684" s="192">
        <v>0</v>
      </c>
      <c r="P684" s="192">
        <v>0</v>
      </c>
      <c r="Q684" s="192">
        <v>0</v>
      </c>
      <c r="R684" s="192">
        <v>0</v>
      </c>
      <c r="S684" s="192">
        <v>0</v>
      </c>
      <c r="T684" s="192">
        <v>23312743.600000001</v>
      </c>
      <c r="U684" s="192">
        <v>3665546.14</v>
      </c>
      <c r="V684" s="192">
        <v>0</v>
      </c>
      <c r="W684" s="192">
        <v>0</v>
      </c>
      <c r="X684" s="192">
        <v>0</v>
      </c>
      <c r="Y684" s="192">
        <v>0</v>
      </c>
      <c r="Z684" s="192">
        <v>300849179.92000002</v>
      </c>
      <c r="AA684" s="192">
        <v>0</v>
      </c>
      <c r="AB684" s="192">
        <v>0</v>
      </c>
      <c r="AC684" s="192">
        <v>7328716.6600000001</v>
      </c>
      <c r="AD684" s="192">
        <v>0</v>
      </c>
      <c r="AE684" s="192">
        <v>0</v>
      </c>
      <c r="AF684" s="192">
        <v>0</v>
      </c>
      <c r="AG684" s="192">
        <v>0</v>
      </c>
      <c r="AH684" s="192">
        <v>0</v>
      </c>
      <c r="AI684" s="192">
        <v>25574906.25</v>
      </c>
      <c r="AJ684" s="192">
        <v>0</v>
      </c>
      <c r="AK684" s="192">
        <v>0</v>
      </c>
      <c r="AL684" s="192">
        <v>0</v>
      </c>
      <c r="AM684" s="192">
        <v>0</v>
      </c>
      <c r="AN684" s="192">
        <v>0</v>
      </c>
      <c r="AO684" s="192">
        <v>0</v>
      </c>
      <c r="AP684" s="192">
        <v>0</v>
      </c>
      <c r="AQ684" s="192">
        <v>0</v>
      </c>
      <c r="AR684" s="192">
        <v>0</v>
      </c>
      <c r="AS684" s="192">
        <v>0</v>
      </c>
      <c r="AT684" s="192">
        <v>0</v>
      </c>
      <c r="AU684" s="192">
        <v>13088212.93</v>
      </c>
      <c r="AV684" s="192">
        <v>0</v>
      </c>
      <c r="AW684" s="192">
        <v>0</v>
      </c>
      <c r="AX684" s="192">
        <v>0</v>
      </c>
      <c r="AY684" s="192">
        <v>0</v>
      </c>
      <c r="AZ684" s="192">
        <v>0</v>
      </c>
      <c r="BA684" s="192">
        <v>0</v>
      </c>
      <c r="BB684" s="192">
        <v>55591673.240000002</v>
      </c>
      <c r="BC684" s="192">
        <v>0</v>
      </c>
      <c r="BD684" s="192">
        <v>0</v>
      </c>
      <c r="BE684" s="192">
        <v>0</v>
      </c>
      <c r="BF684" s="192">
        <v>0</v>
      </c>
      <c r="BG684" s="192">
        <v>0</v>
      </c>
      <c r="BH684" s="192">
        <v>0</v>
      </c>
      <c r="BI684" s="192">
        <v>0</v>
      </c>
      <c r="BJ684" s="192">
        <v>0</v>
      </c>
      <c r="BK684" s="192">
        <v>0</v>
      </c>
      <c r="BL684" s="192">
        <v>0</v>
      </c>
      <c r="BM684" s="192">
        <v>62093217.130000003</v>
      </c>
      <c r="BN684" s="192">
        <v>24495934.640000001</v>
      </c>
      <c r="BO684" s="192">
        <v>0</v>
      </c>
      <c r="BP684" s="192">
        <v>0</v>
      </c>
      <c r="BQ684" s="192">
        <v>0</v>
      </c>
      <c r="BR684" s="192">
        <v>0</v>
      </c>
      <c r="BS684" s="192">
        <v>0</v>
      </c>
      <c r="BT684" s="192">
        <v>150677.96</v>
      </c>
      <c r="BU684" s="192">
        <v>0</v>
      </c>
      <c r="BV684" s="192">
        <v>0</v>
      </c>
      <c r="BW684" s="192">
        <v>0</v>
      </c>
      <c r="BX684" s="192">
        <v>0</v>
      </c>
      <c r="BY684" s="192">
        <v>0</v>
      </c>
      <c r="BZ684" s="192">
        <v>0</v>
      </c>
      <c r="CA684" s="192">
        <v>0</v>
      </c>
      <c r="CB684" s="192">
        <v>0</v>
      </c>
      <c r="CC684" s="201">
        <f t="shared" si="79"/>
        <v>706465636.94999993</v>
      </c>
    </row>
    <row r="685" spans="1:81" s="278" customFormat="1">
      <c r="A685" s="320"/>
      <c r="B685" s="319"/>
      <c r="C685" s="321"/>
      <c r="D685" s="321"/>
      <c r="E685" s="321"/>
      <c r="F685" s="322" t="s">
        <v>1377</v>
      </c>
      <c r="G685" s="323" t="s">
        <v>1378</v>
      </c>
      <c r="H685" s="192">
        <v>1917935.8</v>
      </c>
      <c r="I685" s="192">
        <v>6330555.3300000001</v>
      </c>
      <c r="J685" s="192">
        <v>7047571.8300000001</v>
      </c>
      <c r="K685" s="192">
        <v>0</v>
      </c>
      <c r="L685" s="192">
        <v>0</v>
      </c>
      <c r="M685" s="192">
        <v>0</v>
      </c>
      <c r="N685" s="192">
        <v>48493927.560000002</v>
      </c>
      <c r="O685" s="192">
        <v>0</v>
      </c>
      <c r="P685" s="192">
        <v>0</v>
      </c>
      <c r="Q685" s="192">
        <v>0</v>
      </c>
      <c r="R685" s="192">
        <v>0</v>
      </c>
      <c r="S685" s="192">
        <v>0</v>
      </c>
      <c r="T685" s="192">
        <v>14583240.82</v>
      </c>
      <c r="U685" s="192">
        <v>5416109.0700000003</v>
      </c>
      <c r="V685" s="192">
        <v>0</v>
      </c>
      <c r="W685" s="192">
        <v>0</v>
      </c>
      <c r="X685" s="192">
        <v>0</v>
      </c>
      <c r="Y685" s="192">
        <v>0</v>
      </c>
      <c r="Z685" s="192">
        <v>7343676.6699999999</v>
      </c>
      <c r="AA685" s="192">
        <v>0</v>
      </c>
      <c r="AB685" s="192">
        <v>0</v>
      </c>
      <c r="AC685" s="192">
        <v>0</v>
      </c>
      <c r="AD685" s="192">
        <v>0</v>
      </c>
      <c r="AE685" s="192">
        <v>0</v>
      </c>
      <c r="AF685" s="192">
        <v>0</v>
      </c>
      <c r="AG685" s="192">
        <v>0</v>
      </c>
      <c r="AH685" s="192">
        <v>0</v>
      </c>
      <c r="AI685" s="192">
        <v>6966058.6200000001</v>
      </c>
      <c r="AJ685" s="192">
        <v>0</v>
      </c>
      <c r="AK685" s="192">
        <v>0</v>
      </c>
      <c r="AL685" s="192">
        <v>0</v>
      </c>
      <c r="AM685" s="192">
        <v>0</v>
      </c>
      <c r="AN685" s="192">
        <v>0</v>
      </c>
      <c r="AO685" s="192">
        <v>0</v>
      </c>
      <c r="AP685" s="192">
        <v>0</v>
      </c>
      <c r="AQ685" s="192">
        <v>0</v>
      </c>
      <c r="AR685" s="192">
        <v>0</v>
      </c>
      <c r="AS685" s="192">
        <v>0</v>
      </c>
      <c r="AT685" s="192">
        <v>0</v>
      </c>
      <c r="AU685" s="192">
        <v>3759185.49</v>
      </c>
      <c r="AV685" s="192">
        <v>0</v>
      </c>
      <c r="AW685" s="192">
        <v>0</v>
      </c>
      <c r="AX685" s="192">
        <v>0</v>
      </c>
      <c r="AY685" s="192">
        <v>0</v>
      </c>
      <c r="AZ685" s="192">
        <v>0</v>
      </c>
      <c r="BA685" s="192">
        <v>0</v>
      </c>
      <c r="BB685" s="192">
        <v>40289376.640000001</v>
      </c>
      <c r="BC685" s="192">
        <v>0</v>
      </c>
      <c r="BD685" s="192">
        <v>0</v>
      </c>
      <c r="BE685" s="192">
        <v>0</v>
      </c>
      <c r="BF685" s="192">
        <v>0</v>
      </c>
      <c r="BG685" s="192">
        <v>549</v>
      </c>
      <c r="BH685" s="192">
        <v>0</v>
      </c>
      <c r="BI685" s="192">
        <v>0</v>
      </c>
      <c r="BJ685" s="192">
        <v>0</v>
      </c>
      <c r="BK685" s="192">
        <v>0</v>
      </c>
      <c r="BL685" s="192">
        <v>0</v>
      </c>
      <c r="BM685" s="192">
        <v>11394127.24</v>
      </c>
      <c r="BN685" s="192">
        <v>6368413.3200000003</v>
      </c>
      <c r="BO685" s="192">
        <v>0</v>
      </c>
      <c r="BP685" s="192">
        <v>0</v>
      </c>
      <c r="BQ685" s="192">
        <v>0</v>
      </c>
      <c r="BR685" s="192">
        <v>0</v>
      </c>
      <c r="BS685" s="192">
        <v>0</v>
      </c>
      <c r="BT685" s="192">
        <v>2111581.38</v>
      </c>
      <c r="BU685" s="192">
        <v>0</v>
      </c>
      <c r="BV685" s="192">
        <v>0</v>
      </c>
      <c r="BW685" s="192">
        <v>0</v>
      </c>
      <c r="BX685" s="192">
        <v>0</v>
      </c>
      <c r="BY685" s="192">
        <v>0</v>
      </c>
      <c r="BZ685" s="192">
        <v>0</v>
      </c>
      <c r="CA685" s="192">
        <v>0</v>
      </c>
      <c r="CB685" s="192">
        <v>0</v>
      </c>
      <c r="CC685" s="201">
        <f t="shared" si="79"/>
        <v>162022308.76999998</v>
      </c>
    </row>
    <row r="686" spans="1:81" s="278" customFormat="1">
      <c r="A686" s="320"/>
      <c r="B686" s="319"/>
      <c r="C686" s="321"/>
      <c r="D686" s="321"/>
      <c r="E686" s="321"/>
      <c r="F686" s="322" t="s">
        <v>1379</v>
      </c>
      <c r="G686" s="323" t="s">
        <v>1797</v>
      </c>
      <c r="H686" s="192">
        <v>787488</v>
      </c>
      <c r="I686" s="192">
        <v>322324</v>
      </c>
      <c r="J686" s="192">
        <v>10543578</v>
      </c>
      <c r="K686" s="192">
        <v>736975</v>
      </c>
      <c r="L686" s="192">
        <v>673319</v>
      </c>
      <c r="M686" s="192">
        <v>0</v>
      </c>
      <c r="N686" s="192">
        <v>1178880.1399999999</v>
      </c>
      <c r="O686" s="192">
        <v>1114633</v>
      </c>
      <c r="P686" s="192">
        <v>1135</v>
      </c>
      <c r="Q686" s="192">
        <v>416890</v>
      </c>
      <c r="R686" s="192">
        <v>434472</v>
      </c>
      <c r="S686" s="192">
        <v>148087</v>
      </c>
      <c r="T686" s="192">
        <v>228410</v>
      </c>
      <c r="U686" s="192">
        <v>324401</v>
      </c>
      <c r="V686" s="192">
        <v>2040</v>
      </c>
      <c r="W686" s="192">
        <v>305687</v>
      </c>
      <c r="X686" s="192">
        <v>496113</v>
      </c>
      <c r="Y686" s="192">
        <v>15166</v>
      </c>
      <c r="Z686" s="192">
        <v>7133893.2000000002</v>
      </c>
      <c r="AA686" s="192">
        <v>65556.600000000006</v>
      </c>
      <c r="AB686" s="192">
        <v>25298.400000000001</v>
      </c>
      <c r="AC686" s="192">
        <v>-163002.26999999999</v>
      </c>
      <c r="AD686" s="192">
        <v>92891.95</v>
      </c>
      <c r="AE686" s="192">
        <v>156576.4</v>
      </c>
      <c r="AF686" s="192">
        <v>703117.94</v>
      </c>
      <c r="AG686" s="192">
        <v>112297.60000000001</v>
      </c>
      <c r="AH686" s="192">
        <v>1786308.6</v>
      </c>
      <c r="AI686" s="192">
        <v>55132</v>
      </c>
      <c r="AJ686" s="192">
        <v>1944267.1</v>
      </c>
      <c r="AK686" s="192">
        <v>242615</v>
      </c>
      <c r="AL686" s="192">
        <v>303744</v>
      </c>
      <c r="AM686" s="192">
        <v>317151</v>
      </c>
      <c r="AN686" s="192">
        <v>1327897</v>
      </c>
      <c r="AO686" s="192">
        <v>344208</v>
      </c>
      <c r="AP686" s="192">
        <v>316716</v>
      </c>
      <c r="AQ686" s="192">
        <v>798467</v>
      </c>
      <c r="AR686" s="192">
        <v>3575</v>
      </c>
      <c r="AS686" s="192">
        <v>165349</v>
      </c>
      <c r="AT686" s="192">
        <v>328370</v>
      </c>
      <c r="AU686" s="192">
        <v>135952</v>
      </c>
      <c r="AV686" s="192">
        <v>239486</v>
      </c>
      <c r="AW686" s="192">
        <v>0</v>
      </c>
      <c r="AX686" s="192">
        <v>279713</v>
      </c>
      <c r="AY686" s="192">
        <v>59798</v>
      </c>
      <c r="AZ686" s="192">
        <v>136692</v>
      </c>
      <c r="BA686" s="192">
        <v>47359</v>
      </c>
      <c r="BB686" s="192">
        <v>59529</v>
      </c>
      <c r="BC686" s="192">
        <v>778908</v>
      </c>
      <c r="BD686" s="192">
        <v>211668</v>
      </c>
      <c r="BE686" s="192">
        <v>19386</v>
      </c>
      <c r="BF686" s="192">
        <v>231964</v>
      </c>
      <c r="BG686" s="192">
        <v>110258</v>
      </c>
      <c r="BH686" s="192">
        <v>2964308</v>
      </c>
      <c r="BI686" s="192">
        <v>30218</v>
      </c>
      <c r="BJ686" s="192">
        <v>22608</v>
      </c>
      <c r="BK686" s="192">
        <v>27550</v>
      </c>
      <c r="BL686" s="192">
        <v>2258</v>
      </c>
      <c r="BM686" s="192">
        <v>36300</v>
      </c>
      <c r="BN686" s="192">
        <v>10468850.109999999</v>
      </c>
      <c r="BO686" s="192">
        <v>34298</v>
      </c>
      <c r="BP686" s="192">
        <v>0</v>
      </c>
      <c r="BQ686" s="192">
        <v>42944.55</v>
      </c>
      <c r="BR686" s="192">
        <v>16640</v>
      </c>
      <c r="BS686" s="192">
        <v>0</v>
      </c>
      <c r="BT686" s="192">
        <v>537436</v>
      </c>
      <c r="BU686" s="192">
        <v>45633</v>
      </c>
      <c r="BV686" s="192">
        <v>388451.8</v>
      </c>
      <c r="BW686" s="192">
        <v>406379.52000000002</v>
      </c>
      <c r="BX686" s="192">
        <v>722719</v>
      </c>
      <c r="BY686" s="192">
        <v>2609328.9900000002</v>
      </c>
      <c r="BZ686" s="192">
        <v>1523828.45</v>
      </c>
      <c r="CA686" s="192">
        <v>19875</v>
      </c>
      <c r="CB686" s="192">
        <v>0</v>
      </c>
      <c r="CC686" s="201">
        <f t="shared" si="79"/>
        <v>56000367.080000006</v>
      </c>
    </row>
    <row r="687" spans="1:81" s="278" customFormat="1">
      <c r="A687" s="320"/>
      <c r="B687" s="319"/>
      <c r="C687" s="321"/>
      <c r="D687" s="321"/>
      <c r="E687" s="321"/>
      <c r="F687" s="322" t="s">
        <v>1380</v>
      </c>
      <c r="G687" s="323" t="s">
        <v>1381</v>
      </c>
      <c r="H687" s="192">
        <v>1747686</v>
      </c>
      <c r="I687" s="192">
        <v>633932.30000000005</v>
      </c>
      <c r="J687" s="192">
        <v>3435110</v>
      </c>
      <c r="K687" s="192">
        <v>648939.19999999995</v>
      </c>
      <c r="L687" s="192">
        <v>965380</v>
      </c>
      <c r="M687" s="192">
        <v>0</v>
      </c>
      <c r="N687" s="192">
        <v>330938.05</v>
      </c>
      <c r="O687" s="192">
        <v>139738</v>
      </c>
      <c r="P687" s="192">
        <v>30399</v>
      </c>
      <c r="Q687" s="192">
        <v>714575</v>
      </c>
      <c r="R687" s="192">
        <v>495621</v>
      </c>
      <c r="S687" s="192">
        <v>241140</v>
      </c>
      <c r="T687" s="192">
        <v>343369</v>
      </c>
      <c r="U687" s="192">
        <v>739884</v>
      </c>
      <c r="V687" s="192">
        <v>111093</v>
      </c>
      <c r="W687" s="192">
        <v>31500</v>
      </c>
      <c r="X687" s="192">
        <v>646694.81000000006</v>
      </c>
      <c r="Y687" s="192">
        <v>34242.5</v>
      </c>
      <c r="Z687" s="192">
        <v>7712736.0199999996</v>
      </c>
      <c r="AA687" s="192">
        <v>109288.6</v>
      </c>
      <c r="AB687" s="192">
        <v>66143</v>
      </c>
      <c r="AC687" s="192">
        <v>1214325.55</v>
      </c>
      <c r="AD687" s="192">
        <v>1820</v>
      </c>
      <c r="AE687" s="192">
        <v>200640</v>
      </c>
      <c r="AF687" s="192">
        <v>1799442</v>
      </c>
      <c r="AG687" s="192">
        <v>111745</v>
      </c>
      <c r="AH687" s="192">
        <v>111251</v>
      </c>
      <c r="AI687" s="192">
        <v>147202</v>
      </c>
      <c r="AJ687" s="192">
        <v>914913.52</v>
      </c>
      <c r="AK687" s="192">
        <v>72457</v>
      </c>
      <c r="AL687" s="192">
        <v>75297</v>
      </c>
      <c r="AM687" s="192">
        <v>103464</v>
      </c>
      <c r="AN687" s="192">
        <v>440582</v>
      </c>
      <c r="AO687" s="192">
        <v>78153</v>
      </c>
      <c r="AP687" s="192">
        <v>105168</v>
      </c>
      <c r="AQ687" s="192">
        <v>263617</v>
      </c>
      <c r="AR687" s="192">
        <v>469</v>
      </c>
      <c r="AS687" s="192">
        <v>16355</v>
      </c>
      <c r="AT687" s="192">
        <v>109299</v>
      </c>
      <c r="AU687" s="192">
        <v>352472</v>
      </c>
      <c r="AV687" s="192">
        <v>225518</v>
      </c>
      <c r="AW687" s="192">
        <v>235961</v>
      </c>
      <c r="AX687" s="192">
        <v>305275</v>
      </c>
      <c r="AY687" s="192">
        <v>159503</v>
      </c>
      <c r="AZ687" s="192">
        <v>0</v>
      </c>
      <c r="BA687" s="192">
        <v>49242</v>
      </c>
      <c r="BB687" s="192">
        <v>107380</v>
      </c>
      <c r="BC687" s="192">
        <v>164165.04999999999</v>
      </c>
      <c r="BD687" s="192">
        <v>567284</v>
      </c>
      <c r="BE687" s="192">
        <v>57994</v>
      </c>
      <c r="BF687" s="192">
        <v>2931551.02</v>
      </c>
      <c r="BG687" s="192">
        <v>135344</v>
      </c>
      <c r="BH687" s="192">
        <v>1146667</v>
      </c>
      <c r="BI687" s="192">
        <v>79099</v>
      </c>
      <c r="BJ687" s="192">
        <v>17543</v>
      </c>
      <c r="BK687" s="192">
        <v>14561</v>
      </c>
      <c r="BL687" s="192">
        <v>6150</v>
      </c>
      <c r="BM687" s="192">
        <v>96232</v>
      </c>
      <c r="BN687" s="192">
        <v>59015.519999999997</v>
      </c>
      <c r="BO687" s="192">
        <v>92191</v>
      </c>
      <c r="BP687" s="192">
        <v>0</v>
      </c>
      <c r="BQ687" s="192">
        <v>10794</v>
      </c>
      <c r="BR687" s="192">
        <v>44800</v>
      </c>
      <c r="BS687" s="192">
        <v>0</v>
      </c>
      <c r="BT687" s="192">
        <v>465269</v>
      </c>
      <c r="BU687" s="192">
        <v>104211.04</v>
      </c>
      <c r="BV687" s="192">
        <v>932590</v>
      </c>
      <c r="BW687" s="192">
        <v>310279</v>
      </c>
      <c r="BX687" s="192">
        <v>398639</v>
      </c>
      <c r="BY687" s="192">
        <v>2732868</v>
      </c>
      <c r="BZ687" s="192">
        <v>394930.24</v>
      </c>
      <c r="CA687" s="192">
        <v>14995</v>
      </c>
      <c r="CB687" s="192">
        <v>0</v>
      </c>
      <c r="CC687" s="201">
        <f t="shared" si="79"/>
        <v>37157132.420000009</v>
      </c>
    </row>
    <row r="688" spans="1:81" s="278" customFormat="1">
      <c r="A688" s="320"/>
      <c r="B688" s="319"/>
      <c r="C688" s="321"/>
      <c r="D688" s="321"/>
      <c r="E688" s="321"/>
      <c r="F688" s="322" t="s">
        <v>1382</v>
      </c>
      <c r="G688" s="323" t="s">
        <v>1383</v>
      </c>
      <c r="H688" s="192">
        <v>1599662</v>
      </c>
      <c r="I688" s="192">
        <v>540122</v>
      </c>
      <c r="J688" s="192">
        <v>2499666</v>
      </c>
      <c r="K688" s="192">
        <v>510256</v>
      </c>
      <c r="L688" s="192">
        <v>710151</v>
      </c>
      <c r="M688" s="192">
        <v>0</v>
      </c>
      <c r="N688" s="192">
        <v>6865985.4500000002</v>
      </c>
      <c r="O688" s="192">
        <v>2541720.84</v>
      </c>
      <c r="P688" s="192">
        <v>0</v>
      </c>
      <c r="Q688" s="192">
        <v>3367285.47</v>
      </c>
      <c r="R688" s="192">
        <v>1485737</v>
      </c>
      <c r="S688" s="192">
        <v>907582</v>
      </c>
      <c r="T688" s="192">
        <v>607425</v>
      </c>
      <c r="U688" s="192">
        <v>3735130.78</v>
      </c>
      <c r="V688" s="192">
        <v>128567</v>
      </c>
      <c r="W688" s="192">
        <v>3140497.5</v>
      </c>
      <c r="X688" s="192">
        <v>1267735.52</v>
      </c>
      <c r="Y688" s="192">
        <v>108273.09</v>
      </c>
      <c r="Z688" s="192">
        <v>5176708.5999999996</v>
      </c>
      <c r="AA688" s="192">
        <v>661210.4</v>
      </c>
      <c r="AB688" s="192">
        <v>605979.80000000005</v>
      </c>
      <c r="AC688" s="192">
        <v>1045482.8</v>
      </c>
      <c r="AD688" s="192">
        <v>624327.69999999995</v>
      </c>
      <c r="AE688" s="192">
        <v>551501</v>
      </c>
      <c r="AF688" s="192">
        <v>1063400.2</v>
      </c>
      <c r="AG688" s="192">
        <v>251397.6</v>
      </c>
      <c r="AH688" s="192">
        <v>440244</v>
      </c>
      <c r="AI688" s="192">
        <v>87270</v>
      </c>
      <c r="AJ688" s="192">
        <v>220821</v>
      </c>
      <c r="AK688" s="192">
        <v>46533</v>
      </c>
      <c r="AL688" s="192">
        <v>852135</v>
      </c>
      <c r="AM688" s="192">
        <v>62640</v>
      </c>
      <c r="AN688" s="192">
        <v>263399</v>
      </c>
      <c r="AO688" s="192">
        <v>63574</v>
      </c>
      <c r="AP688" s="192">
        <v>62496</v>
      </c>
      <c r="AQ688" s="192">
        <v>157571</v>
      </c>
      <c r="AR688" s="192">
        <v>539</v>
      </c>
      <c r="AS688" s="192">
        <v>37056</v>
      </c>
      <c r="AT688" s="192">
        <v>64821</v>
      </c>
      <c r="AU688" s="192">
        <v>3300795</v>
      </c>
      <c r="AV688" s="192">
        <v>0</v>
      </c>
      <c r="AW688" s="192">
        <v>214979</v>
      </c>
      <c r="AX688" s="192">
        <v>0</v>
      </c>
      <c r="AY688" s="192">
        <v>94597</v>
      </c>
      <c r="AZ688" s="192">
        <v>0</v>
      </c>
      <c r="BA688" s="192">
        <v>0</v>
      </c>
      <c r="BB688" s="192">
        <v>96480</v>
      </c>
      <c r="BC688" s="192">
        <v>152453.95000000001</v>
      </c>
      <c r="BD688" s="192">
        <v>335348</v>
      </c>
      <c r="BE688" s="192">
        <v>33282</v>
      </c>
      <c r="BF688" s="192">
        <v>364678</v>
      </c>
      <c r="BG688" s="192">
        <v>178413</v>
      </c>
      <c r="BH688" s="192">
        <v>65012</v>
      </c>
      <c r="BI688" s="192">
        <v>47905</v>
      </c>
      <c r="BJ688" s="192">
        <v>627625</v>
      </c>
      <c r="BK688" s="192">
        <v>172939.5</v>
      </c>
      <c r="BL688" s="192">
        <v>3574</v>
      </c>
      <c r="BM688" s="192">
        <v>57295</v>
      </c>
      <c r="BN688" s="192">
        <v>77172</v>
      </c>
      <c r="BO688" s="192">
        <v>54333</v>
      </c>
      <c r="BP688" s="192">
        <v>0</v>
      </c>
      <c r="BQ688" s="192">
        <v>140705.07</v>
      </c>
      <c r="BR688" s="192">
        <v>26368</v>
      </c>
      <c r="BS688" s="192">
        <v>0</v>
      </c>
      <c r="BT688" s="192">
        <v>335857.3</v>
      </c>
      <c r="BU688" s="192">
        <v>0</v>
      </c>
      <c r="BV688" s="192">
        <v>559476</v>
      </c>
      <c r="BW688" s="192">
        <v>85323</v>
      </c>
      <c r="BX688" s="192">
        <v>121313</v>
      </c>
      <c r="BY688" s="192">
        <v>2918699</v>
      </c>
      <c r="BZ688" s="192">
        <v>259239.24</v>
      </c>
      <c r="CA688" s="192">
        <v>59468</v>
      </c>
      <c r="CB688" s="192">
        <v>0</v>
      </c>
      <c r="CC688" s="201">
        <f t="shared" si="79"/>
        <v>52738233.810000002</v>
      </c>
    </row>
    <row r="689" spans="1:81" s="278" customFormat="1">
      <c r="A689" s="320"/>
      <c r="B689" s="319"/>
      <c r="C689" s="321"/>
      <c r="D689" s="321"/>
      <c r="E689" s="321"/>
      <c r="F689" s="322" t="s">
        <v>1384</v>
      </c>
      <c r="G689" s="323" t="s">
        <v>1385</v>
      </c>
      <c r="H689" s="192">
        <v>0</v>
      </c>
      <c r="I689" s="192">
        <v>0</v>
      </c>
      <c r="J689" s="192">
        <v>0</v>
      </c>
      <c r="K689" s="192">
        <v>0</v>
      </c>
      <c r="L689" s="192">
        <v>0</v>
      </c>
      <c r="M689" s="192">
        <v>0</v>
      </c>
      <c r="N689" s="192">
        <v>0</v>
      </c>
      <c r="O689" s="192">
        <v>0</v>
      </c>
      <c r="P689" s="192">
        <v>400988.7</v>
      </c>
      <c r="Q689" s="192">
        <v>0</v>
      </c>
      <c r="R689" s="192">
        <v>0</v>
      </c>
      <c r="S689" s="192">
        <v>0</v>
      </c>
      <c r="T689" s="192">
        <v>1026917.2</v>
      </c>
      <c r="U689" s="192">
        <v>988959.58</v>
      </c>
      <c r="V689" s="192">
        <v>0</v>
      </c>
      <c r="W689" s="192">
        <v>0</v>
      </c>
      <c r="X689" s="192">
        <v>371642.08</v>
      </c>
      <c r="Y689" s="192">
        <v>0</v>
      </c>
      <c r="Z689" s="192">
        <v>0</v>
      </c>
      <c r="AA689" s="192">
        <v>0</v>
      </c>
      <c r="AB689" s="192">
        <v>0</v>
      </c>
      <c r="AC689" s="192">
        <v>0</v>
      </c>
      <c r="AD689" s="192">
        <v>0</v>
      </c>
      <c r="AE689" s="192">
        <v>154410.1</v>
      </c>
      <c r="AF689" s="192">
        <v>0</v>
      </c>
      <c r="AG689" s="192">
        <v>0</v>
      </c>
      <c r="AH689" s="192">
        <v>122494.7</v>
      </c>
      <c r="AI689" s="192">
        <v>0</v>
      </c>
      <c r="AJ689" s="192">
        <v>0</v>
      </c>
      <c r="AK689" s="192">
        <v>0</v>
      </c>
      <c r="AL689" s="192">
        <v>0</v>
      </c>
      <c r="AM689" s="192">
        <v>0</v>
      </c>
      <c r="AN689" s="192">
        <v>0</v>
      </c>
      <c r="AO689" s="192">
        <v>0</v>
      </c>
      <c r="AP689" s="192">
        <v>0</v>
      </c>
      <c r="AQ689" s="192">
        <v>0</v>
      </c>
      <c r="AR689" s="192">
        <v>0</v>
      </c>
      <c r="AS689" s="192">
        <v>0</v>
      </c>
      <c r="AT689" s="192">
        <v>0</v>
      </c>
      <c r="AU689" s="192">
        <v>0</v>
      </c>
      <c r="AV689" s="192">
        <v>0</v>
      </c>
      <c r="AW689" s="192">
        <v>0</v>
      </c>
      <c r="AX689" s="192">
        <v>0</v>
      </c>
      <c r="AY689" s="192">
        <v>0</v>
      </c>
      <c r="AZ689" s="192">
        <v>0</v>
      </c>
      <c r="BA689" s="192">
        <v>0</v>
      </c>
      <c r="BB689" s="192">
        <v>0</v>
      </c>
      <c r="BC689" s="192">
        <v>0</v>
      </c>
      <c r="BD689" s="192">
        <v>0</v>
      </c>
      <c r="BE689" s="192">
        <v>0</v>
      </c>
      <c r="BF689" s="192">
        <v>0</v>
      </c>
      <c r="BG689" s="192">
        <v>851241</v>
      </c>
      <c r="BH689" s="192">
        <v>0</v>
      </c>
      <c r="BI689" s="192">
        <v>0</v>
      </c>
      <c r="BJ689" s="192">
        <v>0</v>
      </c>
      <c r="BK689" s="192">
        <v>0</v>
      </c>
      <c r="BL689" s="192">
        <v>0</v>
      </c>
      <c r="BM689" s="192">
        <v>17717481</v>
      </c>
      <c r="BN689" s="192">
        <v>0</v>
      </c>
      <c r="BO689" s="192">
        <v>0</v>
      </c>
      <c r="BP689" s="192">
        <v>0</v>
      </c>
      <c r="BQ689" s="192">
        <v>0</v>
      </c>
      <c r="BR689" s="192">
        <v>0</v>
      </c>
      <c r="BS689" s="192">
        <v>0</v>
      </c>
      <c r="BT689" s="192">
        <v>0</v>
      </c>
      <c r="BU689" s="192">
        <v>0</v>
      </c>
      <c r="BV689" s="192">
        <v>0</v>
      </c>
      <c r="BW689" s="192">
        <v>0</v>
      </c>
      <c r="BX689" s="192">
        <v>0</v>
      </c>
      <c r="BY689" s="192">
        <v>0</v>
      </c>
      <c r="BZ689" s="192">
        <v>0</v>
      </c>
      <c r="CA689" s="192">
        <v>0</v>
      </c>
      <c r="CB689" s="192">
        <v>0</v>
      </c>
      <c r="CC689" s="201">
        <f t="shared" si="79"/>
        <v>21634134.359999999</v>
      </c>
    </row>
    <row r="690" spans="1:81" s="278" customFormat="1">
      <c r="A690" s="320"/>
      <c r="B690" s="319"/>
      <c r="C690" s="321"/>
      <c r="D690" s="321"/>
      <c r="E690" s="321"/>
      <c r="F690" s="322" t="s">
        <v>1386</v>
      </c>
      <c r="G690" s="323" t="s">
        <v>1387</v>
      </c>
      <c r="H690" s="192">
        <v>0</v>
      </c>
      <c r="I690" s="192">
        <v>0</v>
      </c>
      <c r="J690" s="192">
        <v>0</v>
      </c>
      <c r="K690" s="192">
        <v>0</v>
      </c>
      <c r="L690" s="192">
        <v>0</v>
      </c>
      <c r="M690" s="192">
        <v>0</v>
      </c>
      <c r="N690" s="192">
        <v>0</v>
      </c>
      <c r="O690" s="192">
        <v>0</v>
      </c>
      <c r="P690" s="192">
        <v>0</v>
      </c>
      <c r="Q690" s="192">
        <v>0</v>
      </c>
      <c r="R690" s="192">
        <v>0</v>
      </c>
      <c r="S690" s="192">
        <v>0</v>
      </c>
      <c r="T690" s="192">
        <v>0</v>
      </c>
      <c r="U690" s="192">
        <v>0</v>
      </c>
      <c r="V690" s="192">
        <v>0</v>
      </c>
      <c r="W690" s="192">
        <v>0</v>
      </c>
      <c r="X690" s="192">
        <v>0</v>
      </c>
      <c r="Y690" s="192">
        <v>0</v>
      </c>
      <c r="Z690" s="192">
        <v>0</v>
      </c>
      <c r="AA690" s="192">
        <v>0</v>
      </c>
      <c r="AB690" s="192">
        <v>0</v>
      </c>
      <c r="AC690" s="192">
        <v>0</v>
      </c>
      <c r="AD690" s="192">
        <v>0</v>
      </c>
      <c r="AE690" s="192">
        <v>0</v>
      </c>
      <c r="AF690" s="192">
        <v>0</v>
      </c>
      <c r="AG690" s="192">
        <v>0</v>
      </c>
      <c r="AH690" s="192">
        <v>0</v>
      </c>
      <c r="AI690" s="192">
        <v>0</v>
      </c>
      <c r="AJ690" s="192">
        <v>0</v>
      </c>
      <c r="AK690" s="192">
        <v>0</v>
      </c>
      <c r="AL690" s="192">
        <v>0</v>
      </c>
      <c r="AM690" s="192">
        <v>0</v>
      </c>
      <c r="AN690" s="192">
        <v>0</v>
      </c>
      <c r="AO690" s="192">
        <v>0</v>
      </c>
      <c r="AP690" s="192">
        <v>0</v>
      </c>
      <c r="AQ690" s="192">
        <v>0</v>
      </c>
      <c r="AR690" s="192">
        <v>0</v>
      </c>
      <c r="AS690" s="192">
        <v>0</v>
      </c>
      <c r="AT690" s="192">
        <v>0</v>
      </c>
      <c r="AU690" s="192">
        <v>0</v>
      </c>
      <c r="AV690" s="192">
        <v>0</v>
      </c>
      <c r="AW690" s="192">
        <v>0</v>
      </c>
      <c r="AX690" s="192">
        <v>0</v>
      </c>
      <c r="AY690" s="192">
        <v>0</v>
      </c>
      <c r="AZ690" s="192">
        <v>0</v>
      </c>
      <c r="BA690" s="192">
        <v>0</v>
      </c>
      <c r="BB690" s="192">
        <v>0</v>
      </c>
      <c r="BC690" s="192">
        <v>0</v>
      </c>
      <c r="BD690" s="192">
        <v>0</v>
      </c>
      <c r="BE690" s="192">
        <v>0</v>
      </c>
      <c r="BF690" s="192">
        <v>0</v>
      </c>
      <c r="BG690" s="192">
        <v>0</v>
      </c>
      <c r="BH690" s="192">
        <v>0</v>
      </c>
      <c r="BI690" s="192">
        <v>0</v>
      </c>
      <c r="BJ690" s="192">
        <v>0</v>
      </c>
      <c r="BK690" s="192">
        <v>0</v>
      </c>
      <c r="BL690" s="192">
        <v>0</v>
      </c>
      <c r="BM690" s="192">
        <v>0</v>
      </c>
      <c r="BN690" s="192">
        <v>0</v>
      </c>
      <c r="BO690" s="192">
        <v>0</v>
      </c>
      <c r="BP690" s="192">
        <v>0</v>
      </c>
      <c r="BQ690" s="192">
        <v>0</v>
      </c>
      <c r="BR690" s="192">
        <v>0</v>
      </c>
      <c r="BS690" s="192">
        <v>0</v>
      </c>
      <c r="BT690" s="192">
        <v>0</v>
      </c>
      <c r="BU690" s="192">
        <v>0</v>
      </c>
      <c r="BV690" s="192">
        <v>0</v>
      </c>
      <c r="BW690" s="192">
        <v>0</v>
      </c>
      <c r="BX690" s="192">
        <v>0</v>
      </c>
      <c r="BY690" s="192">
        <v>0</v>
      </c>
      <c r="BZ690" s="192">
        <v>0</v>
      </c>
      <c r="CA690" s="192">
        <v>0</v>
      </c>
      <c r="CB690" s="192">
        <v>0</v>
      </c>
      <c r="CC690" s="201">
        <f t="shared" si="79"/>
        <v>0</v>
      </c>
    </row>
    <row r="691" spans="1:81" s="278" customFormat="1">
      <c r="A691" s="320"/>
      <c r="B691" s="319"/>
      <c r="C691" s="321"/>
      <c r="D691" s="321"/>
      <c r="E691" s="321"/>
      <c r="F691" s="322" t="s">
        <v>1388</v>
      </c>
      <c r="G691" s="323" t="s">
        <v>1389</v>
      </c>
      <c r="H691" s="192">
        <v>0</v>
      </c>
      <c r="I691" s="192">
        <v>0</v>
      </c>
      <c r="J691" s="192">
        <v>0</v>
      </c>
      <c r="K691" s="192">
        <v>0</v>
      </c>
      <c r="L691" s="192">
        <v>0</v>
      </c>
      <c r="M691" s="192">
        <v>0</v>
      </c>
      <c r="N691" s="192">
        <v>3014085.33</v>
      </c>
      <c r="O691" s="192">
        <v>0</v>
      </c>
      <c r="P691" s="192">
        <v>0</v>
      </c>
      <c r="Q691" s="192">
        <v>0</v>
      </c>
      <c r="R691" s="192">
        <v>0</v>
      </c>
      <c r="S691" s="192">
        <v>0</v>
      </c>
      <c r="T691" s="192">
        <v>0</v>
      </c>
      <c r="U691" s="192">
        <v>0</v>
      </c>
      <c r="V691" s="192">
        <v>0</v>
      </c>
      <c r="W691" s="192">
        <v>0</v>
      </c>
      <c r="X691" s="192">
        <v>0</v>
      </c>
      <c r="Y691" s="192">
        <v>0</v>
      </c>
      <c r="Z691" s="192">
        <v>668000</v>
      </c>
      <c r="AA691" s="192">
        <v>0</v>
      </c>
      <c r="AB691" s="192">
        <v>33000</v>
      </c>
      <c r="AC691" s="192">
        <v>0</v>
      </c>
      <c r="AD691" s="192">
        <v>0</v>
      </c>
      <c r="AE691" s="192">
        <v>0</v>
      </c>
      <c r="AF691" s="192">
        <v>0</v>
      </c>
      <c r="AG691" s="192">
        <v>0</v>
      </c>
      <c r="AH691" s="192">
        <v>0</v>
      </c>
      <c r="AI691" s="192">
        <v>0</v>
      </c>
      <c r="AJ691" s="192">
        <v>0</v>
      </c>
      <c r="AK691" s="192">
        <v>0</v>
      </c>
      <c r="AL691" s="192">
        <v>0</v>
      </c>
      <c r="AM691" s="192">
        <v>0</v>
      </c>
      <c r="AN691" s="192">
        <v>0</v>
      </c>
      <c r="AO691" s="192">
        <v>0</v>
      </c>
      <c r="AP691" s="192">
        <v>0</v>
      </c>
      <c r="AQ691" s="192">
        <v>0</v>
      </c>
      <c r="AR691" s="192">
        <v>79094</v>
      </c>
      <c r="AS691" s="192">
        <v>0</v>
      </c>
      <c r="AT691" s="192">
        <v>1166526</v>
      </c>
      <c r="AU691" s="192">
        <v>0</v>
      </c>
      <c r="AV691" s="192">
        <v>0</v>
      </c>
      <c r="AW691" s="192">
        <v>0</v>
      </c>
      <c r="AX691" s="192">
        <v>0</v>
      </c>
      <c r="AY691" s="192">
        <v>0</v>
      </c>
      <c r="AZ691" s="192">
        <v>0</v>
      </c>
      <c r="BA691" s="192">
        <v>0</v>
      </c>
      <c r="BB691" s="192">
        <v>0</v>
      </c>
      <c r="BC691" s="192">
        <v>0</v>
      </c>
      <c r="BD691" s="192">
        <v>0</v>
      </c>
      <c r="BE691" s="192">
        <v>0</v>
      </c>
      <c r="BF691" s="192">
        <v>0</v>
      </c>
      <c r="BG691" s="192">
        <v>0</v>
      </c>
      <c r="BH691" s="192">
        <v>0</v>
      </c>
      <c r="BI691" s="192">
        <v>0</v>
      </c>
      <c r="BJ691" s="192">
        <v>0</v>
      </c>
      <c r="BK691" s="192">
        <v>0</v>
      </c>
      <c r="BL691" s="192">
        <v>0</v>
      </c>
      <c r="BM691" s="192">
        <v>0</v>
      </c>
      <c r="BN691" s="192">
        <v>0</v>
      </c>
      <c r="BO691" s="192">
        <v>0</v>
      </c>
      <c r="BP691" s="192">
        <v>0</v>
      </c>
      <c r="BQ691" s="192">
        <v>0</v>
      </c>
      <c r="BR691" s="192">
        <v>0</v>
      </c>
      <c r="BS691" s="192">
        <v>0</v>
      </c>
      <c r="BT691" s="192">
        <v>802809.5</v>
      </c>
      <c r="BU691" s="192">
        <v>0</v>
      </c>
      <c r="BV691" s="192">
        <v>0</v>
      </c>
      <c r="BW691" s="192">
        <v>0</v>
      </c>
      <c r="BX691" s="192">
        <v>0</v>
      </c>
      <c r="BY691" s="192">
        <v>0</v>
      </c>
      <c r="BZ691" s="192">
        <v>0</v>
      </c>
      <c r="CA691" s="192">
        <v>0</v>
      </c>
      <c r="CB691" s="192">
        <v>0</v>
      </c>
      <c r="CC691" s="201">
        <f t="shared" si="79"/>
        <v>5763514.8300000001</v>
      </c>
    </row>
    <row r="692" spans="1:81" s="278" customFormat="1">
      <c r="A692" s="320"/>
      <c r="B692" s="319"/>
      <c r="C692" s="321"/>
      <c r="D692" s="321"/>
      <c r="E692" s="321"/>
      <c r="F692" s="322" t="s">
        <v>1390</v>
      </c>
      <c r="G692" s="323" t="s">
        <v>1391</v>
      </c>
      <c r="H692" s="192">
        <v>7883148</v>
      </c>
      <c r="I692" s="192">
        <v>198907.84</v>
      </c>
      <c r="J692" s="192">
        <v>860746</v>
      </c>
      <c r="K692" s="192">
        <v>0</v>
      </c>
      <c r="L692" s="192">
        <v>0</v>
      </c>
      <c r="M692" s="192">
        <v>148964.57999999999</v>
      </c>
      <c r="N692" s="192">
        <v>9827470</v>
      </c>
      <c r="O692" s="192">
        <v>940631.5</v>
      </c>
      <c r="P692" s="192">
        <v>0</v>
      </c>
      <c r="Q692" s="192">
        <v>3710724</v>
      </c>
      <c r="R692" s="192">
        <v>106432.6</v>
      </c>
      <c r="S692" s="192">
        <v>543290.29</v>
      </c>
      <c r="T692" s="192">
        <v>174189.57</v>
      </c>
      <c r="U692" s="192">
        <v>145682.29</v>
      </c>
      <c r="V692" s="192">
        <v>14610</v>
      </c>
      <c r="W692" s="192">
        <v>228745</v>
      </c>
      <c r="X692" s="192">
        <v>0</v>
      </c>
      <c r="Y692" s="192">
        <v>64533</v>
      </c>
      <c r="Z692" s="192">
        <v>8902987.7599999998</v>
      </c>
      <c r="AA692" s="192">
        <v>699948.4</v>
      </c>
      <c r="AB692" s="192">
        <v>789415.95</v>
      </c>
      <c r="AC692" s="192">
        <v>1139868.1499999999</v>
      </c>
      <c r="AD692" s="192">
        <v>456939.5</v>
      </c>
      <c r="AE692" s="192">
        <v>150617</v>
      </c>
      <c r="AF692" s="192">
        <v>0</v>
      </c>
      <c r="AG692" s="192">
        <v>720278.75</v>
      </c>
      <c r="AH692" s="192">
        <v>0</v>
      </c>
      <c r="AI692" s="192">
        <v>7280252.96</v>
      </c>
      <c r="AJ692" s="192">
        <v>0</v>
      </c>
      <c r="AK692" s="192">
        <v>240380</v>
      </c>
      <c r="AL692" s="192">
        <v>0</v>
      </c>
      <c r="AM692" s="192">
        <v>126870</v>
      </c>
      <c r="AN692" s="192">
        <v>345415</v>
      </c>
      <c r="AO692" s="192">
        <v>0</v>
      </c>
      <c r="AP692" s="192">
        <v>267069.59999999998</v>
      </c>
      <c r="AQ692" s="192">
        <v>360914</v>
      </c>
      <c r="AR692" s="192">
        <v>244125</v>
      </c>
      <c r="AS692" s="192">
        <v>0</v>
      </c>
      <c r="AT692" s="192">
        <v>296413.90000000002</v>
      </c>
      <c r="AU692" s="192">
        <v>1154165</v>
      </c>
      <c r="AV692" s="192">
        <v>0</v>
      </c>
      <c r="AW692" s="192">
        <v>0</v>
      </c>
      <c r="AX692" s="192">
        <v>0</v>
      </c>
      <c r="AY692" s="192">
        <v>0</v>
      </c>
      <c r="AZ692" s="192">
        <v>0</v>
      </c>
      <c r="BA692" s="192">
        <v>40013</v>
      </c>
      <c r="BB692" s="192">
        <v>3864239.2</v>
      </c>
      <c r="BC692" s="192">
        <v>83432</v>
      </c>
      <c r="BD692" s="192">
        <v>181695</v>
      </c>
      <c r="BE692" s="192">
        <v>381063</v>
      </c>
      <c r="BF692" s="192">
        <v>0</v>
      </c>
      <c r="BG692" s="192">
        <v>0</v>
      </c>
      <c r="BH692" s="192">
        <v>0</v>
      </c>
      <c r="BI692" s="192">
        <v>693900</v>
      </c>
      <c r="BJ692" s="192">
        <v>196192</v>
      </c>
      <c r="BK692" s="192">
        <v>27120</v>
      </c>
      <c r="BL692" s="192">
        <v>83946</v>
      </c>
      <c r="BM692" s="192">
        <v>0</v>
      </c>
      <c r="BN692" s="192">
        <v>781249.25</v>
      </c>
      <c r="BO692" s="192">
        <v>0</v>
      </c>
      <c r="BP692" s="192">
        <v>198051</v>
      </c>
      <c r="BQ692" s="192">
        <v>0</v>
      </c>
      <c r="BR692" s="192">
        <v>0</v>
      </c>
      <c r="BS692" s="192">
        <v>190525</v>
      </c>
      <c r="BT692" s="192">
        <v>761089</v>
      </c>
      <c r="BU692" s="192">
        <v>0</v>
      </c>
      <c r="BV692" s="192">
        <v>313390.42</v>
      </c>
      <c r="BW692" s="192">
        <v>0</v>
      </c>
      <c r="BX692" s="192">
        <v>27778</v>
      </c>
      <c r="BY692" s="192">
        <v>0</v>
      </c>
      <c r="BZ692" s="192">
        <v>190996.95</v>
      </c>
      <c r="CA692" s="192">
        <v>384843.65</v>
      </c>
      <c r="CB692" s="192">
        <v>0</v>
      </c>
      <c r="CC692" s="201">
        <f t="shared" si="79"/>
        <v>56423259.110000007</v>
      </c>
    </row>
    <row r="693" spans="1:81" s="278" customFormat="1">
      <c r="A693" s="320"/>
      <c r="B693" s="319"/>
      <c r="C693" s="321"/>
      <c r="D693" s="321"/>
      <c r="E693" s="321"/>
      <c r="F693" s="322" t="s">
        <v>1392</v>
      </c>
      <c r="G693" s="323" t="s">
        <v>1393</v>
      </c>
      <c r="H693" s="192">
        <v>0</v>
      </c>
      <c r="I693" s="192">
        <v>0</v>
      </c>
      <c r="J693" s="192">
        <v>0</v>
      </c>
      <c r="K693" s="192">
        <v>0</v>
      </c>
      <c r="L693" s="192">
        <v>0</v>
      </c>
      <c r="M693" s="192">
        <v>0</v>
      </c>
      <c r="N693" s="192">
        <v>0</v>
      </c>
      <c r="O693" s="192">
        <v>0</v>
      </c>
      <c r="P693" s="192">
        <v>0</v>
      </c>
      <c r="Q693" s="192">
        <v>711914</v>
      </c>
      <c r="R693" s="192">
        <v>0</v>
      </c>
      <c r="S693" s="192">
        <v>0</v>
      </c>
      <c r="T693" s="192">
        <v>0</v>
      </c>
      <c r="U693" s="192">
        <v>0</v>
      </c>
      <c r="V693" s="192">
        <v>0</v>
      </c>
      <c r="W693" s="192">
        <v>0</v>
      </c>
      <c r="X693" s="192">
        <v>0</v>
      </c>
      <c r="Y693" s="192">
        <v>0</v>
      </c>
      <c r="Z693" s="192">
        <v>0</v>
      </c>
      <c r="AA693" s="192">
        <v>0</v>
      </c>
      <c r="AB693" s="192">
        <v>0</v>
      </c>
      <c r="AC693" s="192">
        <v>0</v>
      </c>
      <c r="AD693" s="192">
        <v>0</v>
      </c>
      <c r="AE693" s="192">
        <v>0</v>
      </c>
      <c r="AF693" s="192">
        <v>0</v>
      </c>
      <c r="AG693" s="192">
        <v>0</v>
      </c>
      <c r="AH693" s="192">
        <v>0</v>
      </c>
      <c r="AI693" s="192">
        <v>0</v>
      </c>
      <c r="AJ693" s="192">
        <v>0</v>
      </c>
      <c r="AK693" s="192">
        <v>0</v>
      </c>
      <c r="AL693" s="192">
        <v>0</v>
      </c>
      <c r="AM693" s="192">
        <v>0</v>
      </c>
      <c r="AN693" s="192">
        <v>0</v>
      </c>
      <c r="AO693" s="192">
        <v>0</v>
      </c>
      <c r="AP693" s="192">
        <v>0</v>
      </c>
      <c r="AQ693" s="192">
        <v>0</v>
      </c>
      <c r="AR693" s="192">
        <v>0</v>
      </c>
      <c r="AS693" s="192">
        <v>0</v>
      </c>
      <c r="AT693" s="192">
        <v>0</v>
      </c>
      <c r="AU693" s="192">
        <v>347278</v>
      </c>
      <c r="AV693" s="192">
        <v>0</v>
      </c>
      <c r="AW693" s="192">
        <v>0</v>
      </c>
      <c r="AX693" s="192">
        <v>0</v>
      </c>
      <c r="AY693" s="192">
        <v>0</v>
      </c>
      <c r="AZ693" s="192">
        <v>0</v>
      </c>
      <c r="BA693" s="192">
        <v>0</v>
      </c>
      <c r="BB693" s="192">
        <v>0</v>
      </c>
      <c r="BC693" s="192">
        <v>0</v>
      </c>
      <c r="BD693" s="192">
        <v>0</v>
      </c>
      <c r="BE693" s="192">
        <v>0</v>
      </c>
      <c r="BF693" s="192">
        <v>0</v>
      </c>
      <c r="BG693" s="192">
        <v>0</v>
      </c>
      <c r="BH693" s="192">
        <v>0</v>
      </c>
      <c r="BI693" s="192">
        <v>0</v>
      </c>
      <c r="BJ693" s="192">
        <v>0</v>
      </c>
      <c r="BK693" s="192">
        <v>0</v>
      </c>
      <c r="BL693" s="192">
        <v>0</v>
      </c>
      <c r="BM693" s="192">
        <v>0</v>
      </c>
      <c r="BN693" s="192">
        <v>0</v>
      </c>
      <c r="BO693" s="192">
        <v>0</v>
      </c>
      <c r="BP693" s="192">
        <v>0</v>
      </c>
      <c r="BQ693" s="192">
        <v>0</v>
      </c>
      <c r="BR693" s="192">
        <v>0</v>
      </c>
      <c r="BS693" s="192">
        <v>0</v>
      </c>
      <c r="BT693" s="192">
        <v>852950</v>
      </c>
      <c r="BU693" s="192">
        <v>0</v>
      </c>
      <c r="BV693" s="192">
        <v>0</v>
      </c>
      <c r="BW693" s="192">
        <v>0</v>
      </c>
      <c r="BX693" s="192">
        <v>0</v>
      </c>
      <c r="BY693" s="192">
        <v>0</v>
      </c>
      <c r="BZ693" s="192">
        <v>0</v>
      </c>
      <c r="CA693" s="192">
        <v>0</v>
      </c>
      <c r="CB693" s="192">
        <v>0</v>
      </c>
      <c r="CC693" s="201">
        <f t="shared" si="79"/>
        <v>1912142</v>
      </c>
    </row>
    <row r="694" spans="1:81" s="278" customFormat="1">
      <c r="A694" s="320"/>
      <c r="B694" s="319"/>
      <c r="C694" s="321"/>
      <c r="D694" s="321"/>
      <c r="E694" s="321"/>
      <c r="F694" s="322" t="s">
        <v>1394</v>
      </c>
      <c r="G694" s="323" t="s">
        <v>1798</v>
      </c>
      <c r="H694" s="192">
        <v>0</v>
      </c>
      <c r="I694" s="192">
        <v>0</v>
      </c>
      <c r="J694" s="192">
        <v>0</v>
      </c>
      <c r="K694" s="192">
        <v>0</v>
      </c>
      <c r="L694" s="192">
        <v>0</v>
      </c>
      <c r="M694" s="192">
        <v>0</v>
      </c>
      <c r="N694" s="192">
        <v>9600</v>
      </c>
      <c r="O694" s="192">
        <v>0</v>
      </c>
      <c r="P694" s="192">
        <v>0</v>
      </c>
      <c r="Q694" s="192">
        <v>0</v>
      </c>
      <c r="R694" s="192">
        <v>0</v>
      </c>
      <c r="S694" s="192">
        <v>0</v>
      </c>
      <c r="T694" s="192">
        <v>0</v>
      </c>
      <c r="U694" s="192">
        <v>0</v>
      </c>
      <c r="V694" s="192">
        <v>0</v>
      </c>
      <c r="W694" s="192">
        <v>0</v>
      </c>
      <c r="X694" s="192">
        <v>0</v>
      </c>
      <c r="Y694" s="192">
        <v>0</v>
      </c>
      <c r="Z694" s="192">
        <v>116000</v>
      </c>
      <c r="AA694" s="192">
        <v>0</v>
      </c>
      <c r="AB694" s="192">
        <v>0</v>
      </c>
      <c r="AC694" s="192">
        <v>0</v>
      </c>
      <c r="AD694" s="192">
        <v>0</v>
      </c>
      <c r="AE694" s="192">
        <v>0</v>
      </c>
      <c r="AF694" s="192">
        <v>0</v>
      </c>
      <c r="AG694" s="192">
        <v>0</v>
      </c>
      <c r="AH694" s="192">
        <v>0</v>
      </c>
      <c r="AI694" s="192">
        <v>0</v>
      </c>
      <c r="AJ694" s="192">
        <v>0</v>
      </c>
      <c r="AK694" s="192">
        <v>0</v>
      </c>
      <c r="AL694" s="192">
        <v>0</v>
      </c>
      <c r="AM694" s="192">
        <v>0</v>
      </c>
      <c r="AN694" s="192">
        <v>0</v>
      </c>
      <c r="AO694" s="192">
        <v>0</v>
      </c>
      <c r="AP694" s="192">
        <v>0</v>
      </c>
      <c r="AQ694" s="192">
        <v>0</v>
      </c>
      <c r="AR694" s="192">
        <v>0</v>
      </c>
      <c r="AS694" s="192">
        <v>0</v>
      </c>
      <c r="AT694" s="192">
        <v>0</v>
      </c>
      <c r="AU694" s="192">
        <v>0</v>
      </c>
      <c r="AV694" s="192">
        <v>0</v>
      </c>
      <c r="AW694" s="192">
        <v>0</v>
      </c>
      <c r="AX694" s="192">
        <v>0</v>
      </c>
      <c r="AY694" s="192">
        <v>0</v>
      </c>
      <c r="AZ694" s="192">
        <v>0</v>
      </c>
      <c r="BA694" s="192">
        <v>0</v>
      </c>
      <c r="BB694" s="192">
        <v>0</v>
      </c>
      <c r="BC694" s="192">
        <v>0</v>
      </c>
      <c r="BD694" s="192">
        <v>0</v>
      </c>
      <c r="BE694" s="192">
        <v>0</v>
      </c>
      <c r="BF694" s="192">
        <v>0</v>
      </c>
      <c r="BG694" s="192">
        <v>0</v>
      </c>
      <c r="BH694" s="192">
        <v>0</v>
      </c>
      <c r="BI694" s="192">
        <v>0</v>
      </c>
      <c r="BJ694" s="192">
        <v>0</v>
      </c>
      <c r="BK694" s="192">
        <v>0</v>
      </c>
      <c r="BL694" s="192">
        <v>0</v>
      </c>
      <c r="BM694" s="192">
        <v>0</v>
      </c>
      <c r="BN694" s="192">
        <v>0</v>
      </c>
      <c r="BO694" s="192">
        <v>0</v>
      </c>
      <c r="BP694" s="192">
        <v>0</v>
      </c>
      <c r="BQ694" s="192">
        <v>0</v>
      </c>
      <c r="BR694" s="192">
        <v>0</v>
      </c>
      <c r="BS694" s="192">
        <v>0</v>
      </c>
      <c r="BT694" s="192">
        <v>0</v>
      </c>
      <c r="BU694" s="192">
        <v>0</v>
      </c>
      <c r="BV694" s="192">
        <v>0</v>
      </c>
      <c r="BW694" s="192">
        <v>0</v>
      </c>
      <c r="BX694" s="192">
        <v>0</v>
      </c>
      <c r="BY694" s="192">
        <v>0</v>
      </c>
      <c r="BZ694" s="192">
        <v>0</v>
      </c>
      <c r="CA694" s="192">
        <v>0</v>
      </c>
      <c r="CB694" s="192">
        <v>0</v>
      </c>
      <c r="CC694" s="201">
        <f t="shared" si="79"/>
        <v>125600</v>
      </c>
    </row>
    <row r="695" spans="1:81" s="278" customFormat="1">
      <c r="A695" s="320"/>
      <c r="B695" s="319"/>
      <c r="C695" s="321"/>
      <c r="D695" s="321"/>
      <c r="E695" s="321"/>
      <c r="F695" s="322" t="s">
        <v>1395</v>
      </c>
      <c r="G695" s="323" t="s">
        <v>1396</v>
      </c>
      <c r="H695" s="192">
        <v>0</v>
      </c>
      <c r="I695" s="192">
        <v>0</v>
      </c>
      <c r="J695" s="192">
        <v>0</v>
      </c>
      <c r="K695" s="192">
        <v>0</v>
      </c>
      <c r="L695" s="192">
        <v>0</v>
      </c>
      <c r="M695" s="192">
        <v>0</v>
      </c>
      <c r="N695" s="192">
        <v>0</v>
      </c>
      <c r="O695" s="192">
        <v>0</v>
      </c>
      <c r="P695" s="192">
        <v>0</v>
      </c>
      <c r="Q695" s="192">
        <v>0</v>
      </c>
      <c r="R695" s="192">
        <v>0</v>
      </c>
      <c r="S695" s="192">
        <v>0</v>
      </c>
      <c r="T695" s="192">
        <v>0</v>
      </c>
      <c r="U695" s="192">
        <v>0</v>
      </c>
      <c r="V695" s="192">
        <v>0</v>
      </c>
      <c r="W695" s="192">
        <v>0</v>
      </c>
      <c r="X695" s="192">
        <v>0</v>
      </c>
      <c r="Y695" s="192">
        <v>0</v>
      </c>
      <c r="Z695" s="192">
        <v>0</v>
      </c>
      <c r="AA695" s="192">
        <v>0</v>
      </c>
      <c r="AB695" s="192">
        <v>0</v>
      </c>
      <c r="AC695" s="192">
        <v>0</v>
      </c>
      <c r="AD695" s="192">
        <v>0</v>
      </c>
      <c r="AE695" s="192">
        <v>0</v>
      </c>
      <c r="AF695" s="192">
        <v>0</v>
      </c>
      <c r="AG695" s="192">
        <v>0</v>
      </c>
      <c r="AH695" s="192">
        <v>0</v>
      </c>
      <c r="AI695" s="192">
        <v>0</v>
      </c>
      <c r="AJ695" s="192">
        <v>0</v>
      </c>
      <c r="AK695" s="192">
        <v>0</v>
      </c>
      <c r="AL695" s="192">
        <v>0</v>
      </c>
      <c r="AM695" s="192">
        <v>0</v>
      </c>
      <c r="AN695" s="192">
        <v>0</v>
      </c>
      <c r="AO695" s="192">
        <v>0</v>
      </c>
      <c r="AP695" s="192">
        <v>0</v>
      </c>
      <c r="AQ695" s="192">
        <v>0</v>
      </c>
      <c r="AR695" s="192">
        <v>0</v>
      </c>
      <c r="AS695" s="192">
        <v>0</v>
      </c>
      <c r="AT695" s="192">
        <v>0</v>
      </c>
      <c r="AU695" s="192">
        <v>0</v>
      </c>
      <c r="AV695" s="192">
        <v>0</v>
      </c>
      <c r="AW695" s="192">
        <v>0</v>
      </c>
      <c r="AX695" s="192">
        <v>0</v>
      </c>
      <c r="AY695" s="192">
        <v>0</v>
      </c>
      <c r="AZ695" s="192">
        <v>0</v>
      </c>
      <c r="BA695" s="192">
        <v>0</v>
      </c>
      <c r="BB695" s="192">
        <v>0</v>
      </c>
      <c r="BC695" s="192">
        <v>0</v>
      </c>
      <c r="BD695" s="192">
        <v>0</v>
      </c>
      <c r="BE695" s="192">
        <v>0</v>
      </c>
      <c r="BF695" s="192">
        <v>0</v>
      </c>
      <c r="BG695" s="192">
        <v>0</v>
      </c>
      <c r="BH695" s="192">
        <v>0</v>
      </c>
      <c r="BI695" s="192">
        <v>0</v>
      </c>
      <c r="BJ695" s="192">
        <v>0</v>
      </c>
      <c r="BK695" s="192">
        <v>0</v>
      </c>
      <c r="BL695" s="192">
        <v>0</v>
      </c>
      <c r="BM695" s="192">
        <v>0</v>
      </c>
      <c r="BN695" s="192">
        <v>0</v>
      </c>
      <c r="BO695" s="192">
        <v>0</v>
      </c>
      <c r="BP695" s="192">
        <v>0</v>
      </c>
      <c r="BQ695" s="192">
        <v>0</v>
      </c>
      <c r="BR695" s="192">
        <v>0</v>
      </c>
      <c r="BS695" s="192">
        <v>0</v>
      </c>
      <c r="BT695" s="192">
        <v>0</v>
      </c>
      <c r="BU695" s="192">
        <v>0</v>
      </c>
      <c r="BV695" s="192">
        <v>0</v>
      </c>
      <c r="BW695" s="192">
        <v>0</v>
      </c>
      <c r="BX695" s="192">
        <v>0</v>
      </c>
      <c r="BY695" s="192">
        <v>0</v>
      </c>
      <c r="BZ695" s="192">
        <v>0</v>
      </c>
      <c r="CA695" s="192">
        <v>0</v>
      </c>
      <c r="CB695" s="192">
        <v>0</v>
      </c>
      <c r="CC695" s="201">
        <f t="shared" si="79"/>
        <v>0</v>
      </c>
    </row>
    <row r="696" spans="1:81" s="278" customFormat="1">
      <c r="A696" s="320"/>
      <c r="B696" s="319"/>
      <c r="C696" s="321"/>
      <c r="D696" s="321"/>
      <c r="E696" s="321"/>
      <c r="F696" s="322" t="s">
        <v>1397</v>
      </c>
      <c r="G696" s="323" t="s">
        <v>1398</v>
      </c>
      <c r="H696" s="192">
        <v>0</v>
      </c>
      <c r="I696" s="192">
        <v>0</v>
      </c>
      <c r="J696" s="192">
        <v>0</v>
      </c>
      <c r="K696" s="192">
        <v>0</v>
      </c>
      <c r="L696" s="192">
        <v>0</v>
      </c>
      <c r="M696" s="192">
        <v>0</v>
      </c>
      <c r="N696" s="192">
        <v>0</v>
      </c>
      <c r="O696" s="192">
        <v>0</v>
      </c>
      <c r="P696" s="192">
        <v>0</v>
      </c>
      <c r="Q696" s="192">
        <v>0</v>
      </c>
      <c r="R696" s="192">
        <v>0</v>
      </c>
      <c r="S696" s="192">
        <v>0</v>
      </c>
      <c r="T696" s="192">
        <v>0</v>
      </c>
      <c r="U696" s="192">
        <v>0</v>
      </c>
      <c r="V696" s="192">
        <v>0</v>
      </c>
      <c r="W696" s="192">
        <v>0</v>
      </c>
      <c r="X696" s="192">
        <v>0</v>
      </c>
      <c r="Y696" s="192">
        <v>0</v>
      </c>
      <c r="Z696" s="192">
        <v>0</v>
      </c>
      <c r="AA696" s="192">
        <v>0</v>
      </c>
      <c r="AB696" s="192">
        <v>0</v>
      </c>
      <c r="AC696" s="192">
        <v>0</v>
      </c>
      <c r="AD696" s="192">
        <v>0</v>
      </c>
      <c r="AE696" s="192">
        <v>0</v>
      </c>
      <c r="AF696" s="192">
        <v>0</v>
      </c>
      <c r="AG696" s="192">
        <v>0</v>
      </c>
      <c r="AH696" s="192">
        <v>0</v>
      </c>
      <c r="AI696" s="192">
        <v>0</v>
      </c>
      <c r="AJ696" s="192">
        <v>0</v>
      </c>
      <c r="AK696" s="192">
        <v>0</v>
      </c>
      <c r="AL696" s="192">
        <v>0</v>
      </c>
      <c r="AM696" s="192">
        <v>0</v>
      </c>
      <c r="AN696" s="192">
        <v>0</v>
      </c>
      <c r="AO696" s="192">
        <v>0</v>
      </c>
      <c r="AP696" s="192">
        <v>0</v>
      </c>
      <c r="AQ696" s="192">
        <v>0</v>
      </c>
      <c r="AR696" s="192">
        <v>0</v>
      </c>
      <c r="AS696" s="192">
        <v>0</v>
      </c>
      <c r="AT696" s="192">
        <v>0</v>
      </c>
      <c r="AU696" s="192">
        <v>108353.33</v>
      </c>
      <c r="AV696" s="192">
        <v>0</v>
      </c>
      <c r="AW696" s="192">
        <v>0</v>
      </c>
      <c r="AX696" s="192">
        <v>0</v>
      </c>
      <c r="AY696" s="192">
        <v>0</v>
      </c>
      <c r="AZ696" s="192">
        <v>0</v>
      </c>
      <c r="BA696" s="192">
        <v>0</v>
      </c>
      <c r="BB696" s="192">
        <v>0</v>
      </c>
      <c r="BC696" s="192">
        <v>0</v>
      </c>
      <c r="BD696" s="192">
        <v>0</v>
      </c>
      <c r="BE696" s="192">
        <v>0</v>
      </c>
      <c r="BF696" s="192">
        <v>0</v>
      </c>
      <c r="BG696" s="192">
        <v>0</v>
      </c>
      <c r="BH696" s="192">
        <v>0</v>
      </c>
      <c r="BI696" s="192">
        <v>0</v>
      </c>
      <c r="BJ696" s="192">
        <v>0</v>
      </c>
      <c r="BK696" s="192">
        <v>0</v>
      </c>
      <c r="BL696" s="192">
        <v>0</v>
      </c>
      <c r="BM696" s="192">
        <v>0</v>
      </c>
      <c r="BN696" s="192">
        <v>0</v>
      </c>
      <c r="BO696" s="192">
        <v>0</v>
      </c>
      <c r="BP696" s="192">
        <v>0</v>
      </c>
      <c r="BQ696" s="192">
        <v>0</v>
      </c>
      <c r="BR696" s="192">
        <v>0</v>
      </c>
      <c r="BS696" s="192">
        <v>0</v>
      </c>
      <c r="BT696" s="192">
        <v>0</v>
      </c>
      <c r="BU696" s="192">
        <v>0</v>
      </c>
      <c r="BV696" s="192">
        <v>0</v>
      </c>
      <c r="BW696" s="192">
        <v>0</v>
      </c>
      <c r="BX696" s="192">
        <v>0</v>
      </c>
      <c r="BY696" s="192">
        <v>0</v>
      </c>
      <c r="BZ696" s="192">
        <v>0</v>
      </c>
      <c r="CA696" s="192">
        <v>0</v>
      </c>
      <c r="CB696" s="192">
        <v>0</v>
      </c>
      <c r="CC696" s="201">
        <f t="shared" si="79"/>
        <v>108353.33</v>
      </c>
    </row>
    <row r="697" spans="1:81" s="278" customFormat="1">
      <c r="A697" s="320"/>
      <c r="B697" s="319"/>
      <c r="C697" s="321"/>
      <c r="D697" s="321"/>
      <c r="E697" s="321"/>
      <c r="F697" s="322" t="s">
        <v>1399</v>
      </c>
      <c r="G697" s="323" t="s">
        <v>1400</v>
      </c>
      <c r="H697" s="192">
        <v>0</v>
      </c>
      <c r="I697" s="192">
        <v>0</v>
      </c>
      <c r="J697" s="192">
        <v>0</v>
      </c>
      <c r="K697" s="192">
        <v>0</v>
      </c>
      <c r="L697" s="192">
        <v>0</v>
      </c>
      <c r="M697" s="192">
        <v>0</v>
      </c>
      <c r="N697" s="192">
        <v>0</v>
      </c>
      <c r="O697" s="192">
        <v>0</v>
      </c>
      <c r="P697" s="192">
        <v>0</v>
      </c>
      <c r="Q697" s="192">
        <v>0</v>
      </c>
      <c r="R697" s="192">
        <v>0</v>
      </c>
      <c r="S697" s="192">
        <v>0</v>
      </c>
      <c r="T697" s="192">
        <v>0</v>
      </c>
      <c r="U697" s="192">
        <v>0</v>
      </c>
      <c r="V697" s="192">
        <v>0</v>
      </c>
      <c r="W697" s="192">
        <v>0</v>
      </c>
      <c r="X697" s="192">
        <v>0</v>
      </c>
      <c r="Y697" s="192">
        <v>0</v>
      </c>
      <c r="Z697" s="192">
        <v>0</v>
      </c>
      <c r="AA697" s="192">
        <v>0</v>
      </c>
      <c r="AB697" s="192">
        <v>0</v>
      </c>
      <c r="AC697" s="192">
        <v>0</v>
      </c>
      <c r="AD697" s="192">
        <v>0</v>
      </c>
      <c r="AE697" s="192">
        <v>0</v>
      </c>
      <c r="AF697" s="192">
        <v>0</v>
      </c>
      <c r="AG697" s="192">
        <v>0</v>
      </c>
      <c r="AH697" s="192">
        <v>0</v>
      </c>
      <c r="AI697" s="192">
        <v>0</v>
      </c>
      <c r="AJ697" s="192">
        <v>0</v>
      </c>
      <c r="AK697" s="192">
        <v>0</v>
      </c>
      <c r="AL697" s="192">
        <v>0</v>
      </c>
      <c r="AM697" s="192">
        <v>0</v>
      </c>
      <c r="AN697" s="192">
        <v>0</v>
      </c>
      <c r="AO697" s="192">
        <v>0</v>
      </c>
      <c r="AP697" s="192">
        <v>0</v>
      </c>
      <c r="AQ697" s="192">
        <v>0</v>
      </c>
      <c r="AR697" s="192">
        <v>0</v>
      </c>
      <c r="AS697" s="192">
        <v>0</v>
      </c>
      <c r="AT697" s="192">
        <v>0</v>
      </c>
      <c r="AU697" s="192">
        <v>0</v>
      </c>
      <c r="AV697" s="192">
        <v>0</v>
      </c>
      <c r="AW697" s="192">
        <v>0</v>
      </c>
      <c r="AX697" s="192">
        <v>0</v>
      </c>
      <c r="AY697" s="192">
        <v>0</v>
      </c>
      <c r="AZ697" s="192">
        <v>0</v>
      </c>
      <c r="BA697" s="192">
        <v>0</v>
      </c>
      <c r="BB697" s="192">
        <v>0</v>
      </c>
      <c r="BC697" s="192">
        <v>0</v>
      </c>
      <c r="BD697" s="192">
        <v>0</v>
      </c>
      <c r="BE697" s="192">
        <v>0</v>
      </c>
      <c r="BF697" s="192">
        <v>0</v>
      </c>
      <c r="BG697" s="192">
        <v>0</v>
      </c>
      <c r="BH697" s="192">
        <v>0</v>
      </c>
      <c r="BI697" s="192">
        <v>0</v>
      </c>
      <c r="BJ697" s="192">
        <v>0</v>
      </c>
      <c r="BK697" s="192">
        <v>0</v>
      </c>
      <c r="BL697" s="192">
        <v>0</v>
      </c>
      <c r="BM697" s="192">
        <v>0</v>
      </c>
      <c r="BN697" s="192">
        <v>0</v>
      </c>
      <c r="BO697" s="192">
        <v>0</v>
      </c>
      <c r="BP697" s="192">
        <v>0</v>
      </c>
      <c r="BQ697" s="192">
        <v>0</v>
      </c>
      <c r="BR697" s="192">
        <v>0</v>
      </c>
      <c r="BS697" s="192">
        <v>0</v>
      </c>
      <c r="BT697" s="192">
        <v>0</v>
      </c>
      <c r="BU697" s="192">
        <v>0</v>
      </c>
      <c r="BV697" s="192">
        <v>0</v>
      </c>
      <c r="BW697" s="192">
        <v>0</v>
      </c>
      <c r="BX697" s="192">
        <v>0</v>
      </c>
      <c r="BY697" s="192">
        <v>0</v>
      </c>
      <c r="BZ697" s="192">
        <v>0</v>
      </c>
      <c r="CA697" s="192">
        <v>0</v>
      </c>
      <c r="CB697" s="192">
        <v>0</v>
      </c>
      <c r="CC697" s="201">
        <f t="shared" si="79"/>
        <v>0</v>
      </c>
    </row>
    <row r="698" spans="1:81" s="109" customFormat="1" ht="23.25" customHeight="1">
      <c r="A698" s="141"/>
      <c r="B698" s="137"/>
      <c r="C698" s="502" t="s">
        <v>1401</v>
      </c>
      <c r="D698" s="503"/>
      <c r="E698" s="503"/>
      <c r="F698" s="503"/>
      <c r="G698" s="504"/>
      <c r="H698" s="198">
        <f>SUM(H602:H697)</f>
        <v>387089217.14000005</v>
      </c>
      <c r="I698" s="198">
        <f t="shared" ref="I698:BT698" si="80">SUM(I602:I697)</f>
        <v>93793076.090000004</v>
      </c>
      <c r="J698" s="198">
        <f t="shared" si="80"/>
        <v>194361521.05000001</v>
      </c>
      <c r="K698" s="198">
        <f t="shared" si="80"/>
        <v>38114813.70000001</v>
      </c>
      <c r="L698" s="198">
        <f t="shared" si="80"/>
        <v>52712649.890000001</v>
      </c>
      <c r="M698" s="198">
        <f t="shared" si="80"/>
        <v>53569638.720000006</v>
      </c>
      <c r="N698" s="198">
        <f t="shared" si="80"/>
        <v>668511492.17000008</v>
      </c>
      <c r="O698" s="198">
        <f t="shared" si="80"/>
        <v>40773577.579999998</v>
      </c>
      <c r="P698" s="198">
        <f t="shared" si="80"/>
        <v>21830649.029999997</v>
      </c>
      <c r="Q698" s="198">
        <f t="shared" si="80"/>
        <v>186635403.46000001</v>
      </c>
      <c r="R698" s="198">
        <f t="shared" si="80"/>
        <v>22961965.440000001</v>
      </c>
      <c r="S698" s="198">
        <f t="shared" si="80"/>
        <v>46559777.120000005</v>
      </c>
      <c r="T698" s="198">
        <f t="shared" si="80"/>
        <v>134653271.47999996</v>
      </c>
      <c r="U698" s="198">
        <f t="shared" si="80"/>
        <v>110291581.28</v>
      </c>
      <c r="V698" s="198">
        <f t="shared" si="80"/>
        <v>5154704.7000000011</v>
      </c>
      <c r="W698" s="198">
        <f t="shared" si="80"/>
        <v>38457776.650000006</v>
      </c>
      <c r="X698" s="198">
        <f t="shared" si="80"/>
        <v>22263977.82</v>
      </c>
      <c r="Y698" s="198">
        <f t="shared" si="80"/>
        <v>14610598.260000002</v>
      </c>
      <c r="Z698" s="198">
        <f t="shared" si="80"/>
        <v>484155471.63</v>
      </c>
      <c r="AA698" s="198">
        <f t="shared" si="80"/>
        <v>126479065.34000002</v>
      </c>
      <c r="AB698" s="198">
        <f t="shared" si="80"/>
        <v>25616945.569999997</v>
      </c>
      <c r="AC698" s="198">
        <f t="shared" si="80"/>
        <v>96063975.610000014</v>
      </c>
      <c r="AD698" s="198">
        <f t="shared" si="80"/>
        <v>27948089.789999999</v>
      </c>
      <c r="AE698" s="198">
        <f t="shared" si="80"/>
        <v>32574822.409999996</v>
      </c>
      <c r="AF698" s="198">
        <f t="shared" si="80"/>
        <v>88656589.850000009</v>
      </c>
      <c r="AG698" s="198">
        <f t="shared" si="80"/>
        <v>17108435.489999998</v>
      </c>
      <c r="AH698" s="198">
        <f t="shared" si="80"/>
        <v>28157122.940000001</v>
      </c>
      <c r="AI698" s="198">
        <f t="shared" si="80"/>
        <v>433152513.76999992</v>
      </c>
      <c r="AJ698" s="198">
        <f t="shared" si="80"/>
        <v>26136896.830000002</v>
      </c>
      <c r="AK698" s="198">
        <f t="shared" si="80"/>
        <v>13803573.380000001</v>
      </c>
      <c r="AL698" s="198">
        <f t="shared" si="80"/>
        <v>9049780.5500000007</v>
      </c>
      <c r="AM698" s="198">
        <f t="shared" si="80"/>
        <v>8986832.9299999997</v>
      </c>
      <c r="AN698" s="198">
        <f t="shared" si="80"/>
        <v>25081755.539999999</v>
      </c>
      <c r="AO698" s="198">
        <f t="shared" si="80"/>
        <v>18418845.479999997</v>
      </c>
      <c r="AP698" s="198">
        <f t="shared" si="80"/>
        <v>14675194.08</v>
      </c>
      <c r="AQ698" s="198">
        <f t="shared" si="80"/>
        <v>36871663.840000004</v>
      </c>
      <c r="AR698" s="198">
        <f t="shared" si="80"/>
        <v>18197599.760000002</v>
      </c>
      <c r="AS698" s="198">
        <f t="shared" si="80"/>
        <v>20440372.77</v>
      </c>
      <c r="AT698" s="198">
        <f t="shared" si="80"/>
        <v>15701230.619999999</v>
      </c>
      <c r="AU698" s="198">
        <f t="shared" si="80"/>
        <v>107777086.25</v>
      </c>
      <c r="AV698" s="198">
        <f t="shared" si="80"/>
        <v>9593656.1799999997</v>
      </c>
      <c r="AW698" s="198">
        <f t="shared" si="80"/>
        <v>20041631.75</v>
      </c>
      <c r="AX698" s="198">
        <f t="shared" si="80"/>
        <v>11573068.279999997</v>
      </c>
      <c r="AY698" s="198">
        <f t="shared" si="80"/>
        <v>7778798.1600000001</v>
      </c>
      <c r="AZ698" s="198">
        <f t="shared" si="80"/>
        <v>3521023.88</v>
      </c>
      <c r="BA698" s="198">
        <f t="shared" si="80"/>
        <v>4668415.5600000005</v>
      </c>
      <c r="BB698" s="198">
        <f t="shared" si="80"/>
        <v>331288764.48999995</v>
      </c>
      <c r="BC698" s="198">
        <f t="shared" si="80"/>
        <v>29801519.170000002</v>
      </c>
      <c r="BD698" s="198">
        <f t="shared" si="80"/>
        <v>29299902.470000003</v>
      </c>
      <c r="BE698" s="198">
        <f t="shared" si="80"/>
        <v>39345774.719999999</v>
      </c>
      <c r="BF698" s="198">
        <f t="shared" si="80"/>
        <v>46954448.420000009</v>
      </c>
      <c r="BG698" s="198">
        <f t="shared" si="80"/>
        <v>21620957.269999996</v>
      </c>
      <c r="BH698" s="198">
        <f t="shared" si="80"/>
        <v>69123103.139200002</v>
      </c>
      <c r="BI698" s="198">
        <f t="shared" si="80"/>
        <v>61982577.930000007</v>
      </c>
      <c r="BJ698" s="198">
        <f t="shared" si="80"/>
        <v>27463967.619999997</v>
      </c>
      <c r="BK698" s="198">
        <f t="shared" si="80"/>
        <v>11867479.229999999</v>
      </c>
      <c r="BL698" s="198">
        <f t="shared" si="80"/>
        <v>7266319.9799999986</v>
      </c>
      <c r="BM698" s="198">
        <f t="shared" si="80"/>
        <v>324454376.12</v>
      </c>
      <c r="BN698" s="198">
        <f t="shared" si="80"/>
        <v>174319885.25000003</v>
      </c>
      <c r="BO698" s="198">
        <f t="shared" si="80"/>
        <v>13481116.369999999</v>
      </c>
      <c r="BP698" s="198">
        <f t="shared" si="80"/>
        <v>16950462.300000001</v>
      </c>
      <c r="BQ698" s="198">
        <f t="shared" si="80"/>
        <v>16849615.550000001</v>
      </c>
      <c r="BR698" s="198">
        <f t="shared" si="80"/>
        <v>35691163.650000006</v>
      </c>
      <c r="BS698" s="198">
        <f t="shared" si="80"/>
        <v>14849834.380000001</v>
      </c>
      <c r="BT698" s="198">
        <f t="shared" si="80"/>
        <v>142360994.16000003</v>
      </c>
      <c r="BU698" s="198">
        <f t="shared" ref="BU698:CB698" si="81">SUM(BU602:BU697)</f>
        <v>21658430.920000002</v>
      </c>
      <c r="BV698" s="198">
        <f t="shared" si="81"/>
        <v>23467208.540000003</v>
      </c>
      <c r="BW698" s="198">
        <f t="shared" si="81"/>
        <v>23841532.889999997</v>
      </c>
      <c r="BX698" s="198">
        <f t="shared" si="81"/>
        <v>28299584.349999998</v>
      </c>
      <c r="BY698" s="198">
        <f t="shared" si="81"/>
        <v>89154791.049999997</v>
      </c>
      <c r="BZ698" s="198">
        <f t="shared" si="81"/>
        <v>23262186.299999997</v>
      </c>
      <c r="CA698" s="198">
        <f t="shared" si="81"/>
        <v>15554645.959999999</v>
      </c>
      <c r="CB698" s="198">
        <f t="shared" si="81"/>
        <v>17387731.559999999</v>
      </c>
      <c r="CC698" s="198">
        <f>SUM(CC602:CC697)</f>
        <v>5522174523.6091986</v>
      </c>
    </row>
    <row r="699" spans="1:81" s="109" customFormat="1" ht="23.25" customHeight="1">
      <c r="A699" s="141"/>
      <c r="B699" s="113" t="s">
        <v>68</v>
      </c>
      <c r="C699" s="502" t="s">
        <v>1402</v>
      </c>
      <c r="D699" s="503"/>
      <c r="E699" s="503"/>
      <c r="F699" s="503"/>
      <c r="G699" s="504"/>
      <c r="H699" s="198">
        <f>SUM(H601-H698)</f>
        <v>193758457.17000026</v>
      </c>
      <c r="I699" s="198">
        <f t="shared" ref="I699:BT699" si="82">SUM(I601-I698)</f>
        <v>166916219.41999999</v>
      </c>
      <c r="J699" s="198">
        <f t="shared" si="82"/>
        <v>611115153.50999951</v>
      </c>
      <c r="K699" s="198">
        <f t="shared" si="82"/>
        <v>70886204.269999981</v>
      </c>
      <c r="L699" s="198">
        <f t="shared" si="82"/>
        <v>42078289.939999968</v>
      </c>
      <c r="M699" s="198">
        <f t="shared" si="82"/>
        <v>101958031.22000003</v>
      </c>
      <c r="N699" s="198">
        <f t="shared" si="82"/>
        <v>1499185243.4000001</v>
      </c>
      <c r="O699" s="198">
        <f t="shared" si="82"/>
        <v>223014151.45999998</v>
      </c>
      <c r="P699" s="198">
        <f t="shared" si="82"/>
        <v>27538598.02999999</v>
      </c>
      <c r="Q699" s="198">
        <f t="shared" si="82"/>
        <v>419415591.12</v>
      </c>
      <c r="R699" s="198">
        <f t="shared" si="82"/>
        <v>21620083.440000009</v>
      </c>
      <c r="S699" s="198">
        <f t="shared" si="82"/>
        <v>81222909.830000028</v>
      </c>
      <c r="T699" s="198">
        <f t="shared" si="82"/>
        <v>261880427.11000007</v>
      </c>
      <c r="U699" s="198">
        <f t="shared" si="82"/>
        <v>205701847.61000004</v>
      </c>
      <c r="V699" s="198">
        <f t="shared" si="82"/>
        <v>34896883.730000019</v>
      </c>
      <c r="W699" s="198">
        <f t="shared" si="82"/>
        <v>176140507.04000002</v>
      </c>
      <c r="X699" s="198">
        <f t="shared" si="82"/>
        <v>99032937.420000017</v>
      </c>
      <c r="Y699" s="198">
        <f t="shared" si="82"/>
        <v>64246973.63000001</v>
      </c>
      <c r="Z699" s="198">
        <f t="shared" si="82"/>
        <v>831968936.00999963</v>
      </c>
      <c r="AA699" s="198">
        <f t="shared" si="82"/>
        <v>2333998.1399999708</v>
      </c>
      <c r="AB699" s="198">
        <f t="shared" si="82"/>
        <v>54488450.960000038</v>
      </c>
      <c r="AC699" s="198">
        <f t="shared" si="82"/>
        <v>158880614.52999994</v>
      </c>
      <c r="AD699" s="198">
        <f t="shared" si="82"/>
        <v>16119135.310000002</v>
      </c>
      <c r="AE699" s="198">
        <f t="shared" si="82"/>
        <v>84608890.480000004</v>
      </c>
      <c r="AF699" s="198">
        <f t="shared" si="82"/>
        <v>43825398.109999985</v>
      </c>
      <c r="AG699" s="198">
        <f t="shared" si="82"/>
        <v>24216222.690000001</v>
      </c>
      <c r="AH699" s="198">
        <f t="shared" si="82"/>
        <v>92530453.620000005</v>
      </c>
      <c r="AI699" s="198">
        <f t="shared" si="82"/>
        <v>327742936.61999995</v>
      </c>
      <c r="AJ699" s="198">
        <f t="shared" si="82"/>
        <v>35342172.890000001</v>
      </c>
      <c r="AK699" s="198">
        <f t="shared" si="82"/>
        <v>37394228.529999994</v>
      </c>
      <c r="AL699" s="198">
        <f t="shared" si="82"/>
        <v>31518088.839999992</v>
      </c>
      <c r="AM699" s="198">
        <f t="shared" si="82"/>
        <v>36778111.93</v>
      </c>
      <c r="AN699" s="198">
        <f t="shared" si="82"/>
        <v>28049327.379999988</v>
      </c>
      <c r="AO699" s="198">
        <f t="shared" si="82"/>
        <v>8156791.7799999975</v>
      </c>
      <c r="AP699" s="198">
        <f t="shared" si="82"/>
        <v>25543395.270000003</v>
      </c>
      <c r="AQ699" s="198">
        <f t="shared" si="82"/>
        <v>33025733.960000008</v>
      </c>
      <c r="AR699" s="198">
        <f t="shared" si="82"/>
        <v>37041779.850000009</v>
      </c>
      <c r="AS699" s="198">
        <f t="shared" si="82"/>
        <v>24211993.240000006</v>
      </c>
      <c r="AT699" s="198">
        <f t="shared" si="82"/>
        <v>41055228.579999998</v>
      </c>
      <c r="AU699" s="198">
        <f t="shared" si="82"/>
        <v>207779480.00999999</v>
      </c>
      <c r="AV699" s="198">
        <f t="shared" si="82"/>
        <v>19935972.649999999</v>
      </c>
      <c r="AW699" s="198">
        <f t="shared" si="82"/>
        <v>19294980.009999998</v>
      </c>
      <c r="AX699" s="198">
        <f t="shared" si="82"/>
        <v>33937669.879999995</v>
      </c>
      <c r="AY699" s="198">
        <f t="shared" si="82"/>
        <v>24250046.480000008</v>
      </c>
      <c r="AZ699" s="198">
        <f t="shared" si="82"/>
        <v>15974460.070000004</v>
      </c>
      <c r="BA699" s="198">
        <f t="shared" si="82"/>
        <v>29702397.390000001</v>
      </c>
      <c r="BB699" s="198">
        <f t="shared" si="82"/>
        <v>441549750.02000016</v>
      </c>
      <c r="BC699" s="198">
        <f t="shared" si="82"/>
        <v>35453377.68</v>
      </c>
      <c r="BD699" s="198">
        <f t="shared" si="82"/>
        <v>99479193.429999992</v>
      </c>
      <c r="BE699" s="198">
        <f t="shared" si="82"/>
        <v>41127151.980000004</v>
      </c>
      <c r="BF699" s="198">
        <f t="shared" si="82"/>
        <v>63211233.229999982</v>
      </c>
      <c r="BG699" s="198">
        <f t="shared" si="82"/>
        <v>70434883.220000029</v>
      </c>
      <c r="BH699" s="198">
        <f t="shared" si="82"/>
        <v>103291052.11129996</v>
      </c>
      <c r="BI699" s="198">
        <f t="shared" si="82"/>
        <v>23351630.919999972</v>
      </c>
      <c r="BJ699" s="198">
        <f t="shared" si="82"/>
        <v>17478672.960000001</v>
      </c>
      <c r="BK699" s="198">
        <f t="shared" si="82"/>
        <v>10704689.640000006</v>
      </c>
      <c r="BL699" s="198">
        <f t="shared" si="82"/>
        <v>44969434.920000009</v>
      </c>
      <c r="BM699" s="198">
        <f t="shared" si="82"/>
        <v>378277091.25</v>
      </c>
      <c r="BN699" s="198">
        <f t="shared" si="82"/>
        <v>187390659.25999984</v>
      </c>
      <c r="BO699" s="198">
        <f t="shared" si="82"/>
        <v>43516366.480000004</v>
      </c>
      <c r="BP699" s="198">
        <f t="shared" si="82"/>
        <v>12638772.979999993</v>
      </c>
      <c r="BQ699" s="198">
        <f t="shared" si="82"/>
        <v>26129753.489999991</v>
      </c>
      <c r="BR699" s="198">
        <f t="shared" si="82"/>
        <v>10505253.489999995</v>
      </c>
      <c r="BS699" s="198">
        <f t="shared" si="82"/>
        <v>10730906.010000004</v>
      </c>
      <c r="BT699" s="198">
        <f t="shared" si="82"/>
        <v>486145186.00999993</v>
      </c>
      <c r="BU699" s="198">
        <f t="shared" ref="BU699:CB699" si="83">SUM(BU601-BU698)</f>
        <v>26865083.620000005</v>
      </c>
      <c r="BV699" s="198">
        <f t="shared" si="83"/>
        <v>83881217.460000008</v>
      </c>
      <c r="BW699" s="198">
        <f t="shared" si="83"/>
        <v>38416197.120000035</v>
      </c>
      <c r="BX699" s="198">
        <f t="shared" si="83"/>
        <v>57690810.559999987</v>
      </c>
      <c r="BY699" s="198">
        <f t="shared" si="83"/>
        <v>107305041.15999998</v>
      </c>
      <c r="BZ699" s="198">
        <f t="shared" si="83"/>
        <v>48945653.290000007</v>
      </c>
      <c r="CA699" s="198">
        <f t="shared" si="83"/>
        <v>36879972.640000015</v>
      </c>
      <c r="CB699" s="198">
        <f t="shared" si="83"/>
        <v>24306618.570000011</v>
      </c>
      <c r="CC699" s="198">
        <f>SUM(CC601-CC698)</f>
        <v>9156991058.061306</v>
      </c>
    </row>
    <row r="700" spans="1:81" s="109" customFormat="1" ht="24" customHeight="1">
      <c r="A700" s="141"/>
      <c r="B700" s="319" t="s">
        <v>69</v>
      </c>
      <c r="C700" s="505" t="s">
        <v>1445</v>
      </c>
      <c r="D700" s="331"/>
      <c r="E700" s="331"/>
      <c r="F700" s="332" t="s">
        <v>1143</v>
      </c>
      <c r="G700" s="333" t="s">
        <v>1144</v>
      </c>
      <c r="H700" s="199">
        <f t="shared" ref="H700:BS700" si="84">H478</f>
        <v>0</v>
      </c>
      <c r="I700" s="199">
        <f t="shared" si="84"/>
        <v>0</v>
      </c>
      <c r="J700" s="199">
        <f t="shared" si="84"/>
        <v>0</v>
      </c>
      <c r="K700" s="199">
        <f t="shared" si="84"/>
        <v>0</v>
      </c>
      <c r="L700" s="199">
        <f t="shared" si="84"/>
        <v>0</v>
      </c>
      <c r="M700" s="199">
        <f t="shared" si="84"/>
        <v>158894.35</v>
      </c>
      <c r="N700" s="199">
        <f t="shared" si="84"/>
        <v>0</v>
      </c>
      <c r="O700" s="199">
        <f t="shared" si="84"/>
        <v>57465</v>
      </c>
      <c r="P700" s="199">
        <f t="shared" si="84"/>
        <v>0</v>
      </c>
      <c r="Q700" s="199">
        <f t="shared" si="84"/>
        <v>0</v>
      </c>
      <c r="R700" s="199">
        <f t="shared" si="84"/>
        <v>0</v>
      </c>
      <c r="S700" s="199">
        <f t="shared" si="84"/>
        <v>0</v>
      </c>
      <c r="T700" s="199">
        <f t="shared" si="84"/>
        <v>0</v>
      </c>
      <c r="U700" s="199">
        <f t="shared" si="84"/>
        <v>0</v>
      </c>
      <c r="V700" s="199">
        <f t="shared" si="84"/>
        <v>0</v>
      </c>
      <c r="W700" s="199">
        <f t="shared" si="84"/>
        <v>0</v>
      </c>
      <c r="X700" s="199">
        <f t="shared" si="84"/>
        <v>0</v>
      </c>
      <c r="Y700" s="199">
        <f t="shared" si="84"/>
        <v>0</v>
      </c>
      <c r="Z700" s="199">
        <f t="shared" si="84"/>
        <v>0</v>
      </c>
      <c r="AA700" s="199">
        <f t="shared" si="84"/>
        <v>0</v>
      </c>
      <c r="AB700" s="199">
        <f t="shared" si="84"/>
        <v>4542.5</v>
      </c>
      <c r="AC700" s="199">
        <f t="shared" si="84"/>
        <v>9970</v>
      </c>
      <c r="AD700" s="199">
        <f t="shared" si="84"/>
        <v>2293</v>
      </c>
      <c r="AE700" s="199">
        <f t="shared" si="84"/>
        <v>10885</v>
      </c>
      <c r="AF700" s="199">
        <f t="shared" si="84"/>
        <v>12158.5</v>
      </c>
      <c r="AG700" s="199">
        <f t="shared" si="84"/>
        <v>51666</v>
      </c>
      <c r="AH700" s="199">
        <f t="shared" si="84"/>
        <v>127317.65</v>
      </c>
      <c r="AI700" s="199">
        <f t="shared" si="84"/>
        <v>456012.55</v>
      </c>
      <c r="AJ700" s="199">
        <f t="shared" si="84"/>
        <v>0</v>
      </c>
      <c r="AK700" s="199">
        <f t="shared" si="84"/>
        <v>29670.240000000002</v>
      </c>
      <c r="AL700" s="199">
        <f t="shared" si="84"/>
        <v>0</v>
      </c>
      <c r="AM700" s="199">
        <f t="shared" si="84"/>
        <v>0</v>
      </c>
      <c r="AN700" s="199">
        <f t="shared" si="84"/>
        <v>395.54</v>
      </c>
      <c r="AO700" s="199">
        <f t="shared" si="84"/>
        <v>0</v>
      </c>
      <c r="AP700" s="199">
        <f t="shared" si="84"/>
        <v>0</v>
      </c>
      <c r="AQ700" s="199">
        <f t="shared" si="84"/>
        <v>4470</v>
      </c>
      <c r="AR700" s="199">
        <f t="shared" si="84"/>
        <v>0</v>
      </c>
      <c r="AS700" s="199">
        <f t="shared" si="84"/>
        <v>0</v>
      </c>
      <c r="AT700" s="199">
        <f t="shared" si="84"/>
        <v>0</v>
      </c>
      <c r="AU700" s="199">
        <f t="shared" si="84"/>
        <v>0</v>
      </c>
      <c r="AV700" s="199">
        <f t="shared" si="84"/>
        <v>0</v>
      </c>
      <c r="AW700" s="199">
        <f t="shared" si="84"/>
        <v>0</v>
      </c>
      <c r="AX700" s="199">
        <f t="shared" si="84"/>
        <v>3100</v>
      </c>
      <c r="AY700" s="199">
        <f t="shared" si="84"/>
        <v>0</v>
      </c>
      <c r="AZ700" s="199">
        <f t="shared" si="84"/>
        <v>0</v>
      </c>
      <c r="BA700" s="199">
        <f t="shared" si="84"/>
        <v>0</v>
      </c>
      <c r="BB700" s="199">
        <f t="shared" si="84"/>
        <v>0</v>
      </c>
      <c r="BC700" s="199">
        <f t="shared" si="84"/>
        <v>101200</v>
      </c>
      <c r="BD700" s="199">
        <f t="shared" si="84"/>
        <v>0</v>
      </c>
      <c r="BE700" s="199">
        <f t="shared" si="84"/>
        <v>0</v>
      </c>
      <c r="BF700" s="199">
        <f t="shared" si="84"/>
        <v>0</v>
      </c>
      <c r="BG700" s="199">
        <f t="shared" si="84"/>
        <v>0</v>
      </c>
      <c r="BH700" s="199">
        <f t="shared" si="84"/>
        <v>0</v>
      </c>
      <c r="BI700" s="199">
        <f t="shared" si="84"/>
        <v>0</v>
      </c>
      <c r="BJ700" s="199">
        <f t="shared" si="84"/>
        <v>0</v>
      </c>
      <c r="BK700" s="199">
        <f t="shared" si="84"/>
        <v>0</v>
      </c>
      <c r="BL700" s="199">
        <f t="shared" si="84"/>
        <v>0</v>
      </c>
      <c r="BM700" s="199">
        <f t="shared" si="84"/>
        <v>211909.25</v>
      </c>
      <c r="BN700" s="199">
        <f t="shared" si="84"/>
        <v>0</v>
      </c>
      <c r="BO700" s="199">
        <f t="shared" si="84"/>
        <v>0</v>
      </c>
      <c r="BP700" s="199">
        <f t="shared" si="84"/>
        <v>0</v>
      </c>
      <c r="BQ700" s="199">
        <f t="shared" si="84"/>
        <v>0</v>
      </c>
      <c r="BR700" s="199">
        <f t="shared" si="84"/>
        <v>59788</v>
      </c>
      <c r="BS700" s="199">
        <f t="shared" si="84"/>
        <v>0</v>
      </c>
      <c r="BT700" s="199">
        <f t="shared" ref="BT700:CB700" si="85">BT478</f>
        <v>39902</v>
      </c>
      <c r="BU700" s="199">
        <f t="shared" si="85"/>
        <v>2160</v>
      </c>
      <c r="BV700" s="199">
        <f t="shared" si="85"/>
        <v>0</v>
      </c>
      <c r="BW700" s="199">
        <f t="shared" si="85"/>
        <v>2877</v>
      </c>
      <c r="BX700" s="199">
        <f t="shared" si="85"/>
        <v>995</v>
      </c>
      <c r="BY700" s="199">
        <f t="shared" si="85"/>
        <v>0</v>
      </c>
      <c r="BZ700" s="199">
        <f t="shared" si="85"/>
        <v>0</v>
      </c>
      <c r="CA700" s="199">
        <f t="shared" si="85"/>
        <v>3000</v>
      </c>
      <c r="CB700" s="199">
        <f t="shared" si="85"/>
        <v>0</v>
      </c>
      <c r="CC700" s="201">
        <f t="shared" ref="CC700:CC764" si="86">SUM(H700:CB700)</f>
        <v>1350671.58</v>
      </c>
    </row>
    <row r="701" spans="1:81" s="109" customFormat="1">
      <c r="A701" s="141"/>
      <c r="B701" s="319"/>
      <c r="C701" s="506"/>
      <c r="D701" s="331"/>
      <c r="E701" s="331"/>
      <c r="F701" s="332" t="s">
        <v>1151</v>
      </c>
      <c r="G701" s="333" t="s">
        <v>1645</v>
      </c>
      <c r="H701" s="199">
        <f t="shared" ref="H701:BS703" si="87">H482</f>
        <v>8765963.8300000001</v>
      </c>
      <c r="I701" s="199">
        <f t="shared" si="87"/>
        <v>0</v>
      </c>
      <c r="J701" s="199">
        <f t="shared" si="87"/>
        <v>0</v>
      </c>
      <c r="K701" s="199">
        <f t="shared" si="87"/>
        <v>0</v>
      </c>
      <c r="L701" s="199">
        <f t="shared" si="87"/>
        <v>0</v>
      </c>
      <c r="M701" s="199">
        <f t="shared" si="87"/>
        <v>0</v>
      </c>
      <c r="N701" s="199">
        <f t="shared" si="87"/>
        <v>93458176.909999996</v>
      </c>
      <c r="O701" s="199">
        <f t="shared" si="87"/>
        <v>0</v>
      </c>
      <c r="P701" s="199">
        <f t="shared" si="87"/>
        <v>0</v>
      </c>
      <c r="Q701" s="199">
        <f t="shared" si="87"/>
        <v>35830432.159999996</v>
      </c>
      <c r="R701" s="199">
        <f t="shared" si="87"/>
        <v>0</v>
      </c>
      <c r="S701" s="199">
        <f t="shared" si="87"/>
        <v>0</v>
      </c>
      <c r="T701" s="199">
        <f t="shared" si="87"/>
        <v>0</v>
      </c>
      <c r="U701" s="199">
        <f t="shared" si="87"/>
        <v>0</v>
      </c>
      <c r="V701" s="199">
        <f t="shared" si="87"/>
        <v>0</v>
      </c>
      <c r="W701" s="199">
        <f t="shared" si="87"/>
        <v>0</v>
      </c>
      <c r="X701" s="199">
        <f t="shared" si="87"/>
        <v>0</v>
      </c>
      <c r="Y701" s="199">
        <f t="shared" si="87"/>
        <v>0</v>
      </c>
      <c r="Z701" s="199">
        <f t="shared" si="87"/>
        <v>34217494.350000001</v>
      </c>
      <c r="AA701" s="199">
        <f t="shared" si="87"/>
        <v>699948.4</v>
      </c>
      <c r="AB701" s="199">
        <f t="shared" si="87"/>
        <v>0</v>
      </c>
      <c r="AC701" s="199">
        <f t="shared" si="87"/>
        <v>1139868.1499999999</v>
      </c>
      <c r="AD701" s="199">
        <f t="shared" si="87"/>
        <v>395031</v>
      </c>
      <c r="AE701" s="199">
        <f t="shared" si="87"/>
        <v>0</v>
      </c>
      <c r="AF701" s="199">
        <f t="shared" si="87"/>
        <v>0</v>
      </c>
      <c r="AG701" s="199">
        <f t="shared" si="87"/>
        <v>0</v>
      </c>
      <c r="AH701" s="199">
        <f t="shared" si="87"/>
        <v>0</v>
      </c>
      <c r="AI701" s="199">
        <f t="shared" si="87"/>
        <v>43822574.710000001</v>
      </c>
      <c r="AJ701" s="199">
        <f t="shared" si="87"/>
        <v>0</v>
      </c>
      <c r="AK701" s="199">
        <f t="shared" si="87"/>
        <v>0</v>
      </c>
      <c r="AL701" s="199">
        <f t="shared" si="87"/>
        <v>0</v>
      </c>
      <c r="AM701" s="199">
        <f t="shared" si="87"/>
        <v>0</v>
      </c>
      <c r="AN701" s="199">
        <f t="shared" si="87"/>
        <v>0</v>
      </c>
      <c r="AO701" s="199">
        <f t="shared" si="87"/>
        <v>0</v>
      </c>
      <c r="AP701" s="199">
        <f t="shared" si="87"/>
        <v>0</v>
      </c>
      <c r="AQ701" s="199">
        <f t="shared" si="87"/>
        <v>0</v>
      </c>
      <c r="AR701" s="199">
        <f t="shared" si="87"/>
        <v>0</v>
      </c>
      <c r="AS701" s="199">
        <f t="shared" si="87"/>
        <v>0</v>
      </c>
      <c r="AT701" s="199">
        <f t="shared" si="87"/>
        <v>0</v>
      </c>
      <c r="AU701" s="199">
        <f t="shared" si="87"/>
        <v>17876594.059999999</v>
      </c>
      <c r="AV701" s="199">
        <f t="shared" si="87"/>
        <v>0</v>
      </c>
      <c r="AW701" s="199">
        <f t="shared" si="87"/>
        <v>0</v>
      </c>
      <c r="AX701" s="199">
        <f t="shared" si="87"/>
        <v>0</v>
      </c>
      <c r="AY701" s="199">
        <f t="shared" si="87"/>
        <v>0</v>
      </c>
      <c r="AZ701" s="199">
        <f t="shared" si="87"/>
        <v>0</v>
      </c>
      <c r="BA701" s="199">
        <f t="shared" si="87"/>
        <v>0</v>
      </c>
      <c r="BB701" s="199">
        <f t="shared" si="87"/>
        <v>3936135.2</v>
      </c>
      <c r="BC701" s="199">
        <f t="shared" si="87"/>
        <v>0</v>
      </c>
      <c r="BD701" s="199">
        <f t="shared" si="87"/>
        <v>0</v>
      </c>
      <c r="BE701" s="199">
        <f t="shared" si="87"/>
        <v>0</v>
      </c>
      <c r="BF701" s="199">
        <f t="shared" si="87"/>
        <v>0</v>
      </c>
      <c r="BG701" s="199">
        <f t="shared" si="87"/>
        <v>0</v>
      </c>
      <c r="BH701" s="199">
        <f t="shared" si="87"/>
        <v>0</v>
      </c>
      <c r="BI701" s="199">
        <f t="shared" si="87"/>
        <v>0</v>
      </c>
      <c r="BJ701" s="199">
        <f t="shared" si="87"/>
        <v>0</v>
      </c>
      <c r="BK701" s="199">
        <f t="shared" si="87"/>
        <v>0</v>
      </c>
      <c r="BL701" s="199">
        <f t="shared" si="87"/>
        <v>0</v>
      </c>
      <c r="BM701" s="199">
        <f t="shared" si="87"/>
        <v>21991040.93</v>
      </c>
      <c r="BN701" s="199">
        <f t="shared" si="87"/>
        <v>0</v>
      </c>
      <c r="BO701" s="199">
        <f t="shared" si="87"/>
        <v>0</v>
      </c>
      <c r="BP701" s="199">
        <f t="shared" si="87"/>
        <v>0</v>
      </c>
      <c r="BQ701" s="199">
        <f t="shared" si="87"/>
        <v>0</v>
      </c>
      <c r="BR701" s="199">
        <f t="shared" si="87"/>
        <v>0</v>
      </c>
      <c r="BS701" s="199">
        <f t="shared" si="87"/>
        <v>0</v>
      </c>
      <c r="BT701" s="199">
        <f t="shared" ref="BT701:CB703" si="88">BT482</f>
        <v>34888719.049999997</v>
      </c>
      <c r="BU701" s="199">
        <f t="shared" si="88"/>
        <v>0</v>
      </c>
      <c r="BV701" s="199">
        <f t="shared" si="88"/>
        <v>0</v>
      </c>
      <c r="BW701" s="199">
        <f t="shared" si="88"/>
        <v>0</v>
      </c>
      <c r="BX701" s="199">
        <f t="shared" si="88"/>
        <v>0</v>
      </c>
      <c r="BY701" s="199">
        <f t="shared" si="88"/>
        <v>0</v>
      </c>
      <c r="BZ701" s="199">
        <f t="shared" si="88"/>
        <v>0</v>
      </c>
      <c r="CA701" s="199">
        <f t="shared" si="88"/>
        <v>0</v>
      </c>
      <c r="CB701" s="199">
        <f t="shared" si="88"/>
        <v>0</v>
      </c>
      <c r="CC701" s="201">
        <f t="shared" si="86"/>
        <v>297021978.75</v>
      </c>
    </row>
    <row r="702" spans="1:81" s="109" customFormat="1">
      <c r="A702" s="141"/>
      <c r="B702" s="319"/>
      <c r="C702" s="507"/>
      <c r="D702" s="331"/>
      <c r="E702" s="331"/>
      <c r="F702" s="332" t="s">
        <v>1152</v>
      </c>
      <c r="G702" s="333" t="s">
        <v>1646</v>
      </c>
      <c r="H702" s="199">
        <f t="shared" si="87"/>
        <v>0</v>
      </c>
      <c r="I702" s="199">
        <f t="shared" si="87"/>
        <v>2000000</v>
      </c>
      <c r="J702" s="199">
        <f t="shared" si="87"/>
        <v>11842746.789999999</v>
      </c>
      <c r="K702" s="199">
        <f t="shared" si="87"/>
        <v>2000000</v>
      </c>
      <c r="L702" s="199">
        <f t="shared" si="87"/>
        <v>1269803.3500000001</v>
      </c>
      <c r="M702" s="199">
        <f t="shared" si="87"/>
        <v>75793.73</v>
      </c>
      <c r="N702" s="199">
        <f t="shared" si="87"/>
        <v>0</v>
      </c>
      <c r="O702" s="199">
        <f t="shared" si="87"/>
        <v>7972631.5</v>
      </c>
      <c r="P702" s="199">
        <f t="shared" si="87"/>
        <v>640348.80000000005</v>
      </c>
      <c r="Q702" s="199">
        <f t="shared" si="87"/>
        <v>0</v>
      </c>
      <c r="R702" s="199">
        <f t="shared" si="87"/>
        <v>110425.29</v>
      </c>
      <c r="S702" s="199">
        <f t="shared" si="87"/>
        <v>8258397.5499999998</v>
      </c>
      <c r="T702" s="199">
        <f t="shared" si="87"/>
        <v>27328509.899999999</v>
      </c>
      <c r="U702" s="199">
        <f t="shared" si="87"/>
        <v>1824165.46</v>
      </c>
      <c r="V702" s="199">
        <f t="shared" si="87"/>
        <v>579721.74</v>
      </c>
      <c r="W702" s="199">
        <f t="shared" si="87"/>
        <v>1380572.54</v>
      </c>
      <c r="X702" s="199">
        <f t="shared" si="87"/>
        <v>1481642.08</v>
      </c>
      <c r="Y702" s="199">
        <f t="shared" si="87"/>
        <v>2423251</v>
      </c>
      <c r="Z702" s="199">
        <f t="shared" si="87"/>
        <v>0</v>
      </c>
      <c r="AA702" s="199">
        <f t="shared" si="87"/>
        <v>0</v>
      </c>
      <c r="AB702" s="199">
        <f t="shared" si="87"/>
        <v>3907415.95</v>
      </c>
      <c r="AC702" s="199">
        <f t="shared" si="87"/>
        <v>0</v>
      </c>
      <c r="AD702" s="199">
        <f t="shared" si="87"/>
        <v>0</v>
      </c>
      <c r="AE702" s="199">
        <f t="shared" si="87"/>
        <v>97757</v>
      </c>
      <c r="AF702" s="199">
        <f t="shared" si="87"/>
        <v>0</v>
      </c>
      <c r="AG702" s="199">
        <f t="shared" si="87"/>
        <v>721978.75</v>
      </c>
      <c r="AH702" s="199">
        <f t="shared" si="87"/>
        <v>131494.70000000001</v>
      </c>
      <c r="AI702" s="199">
        <f t="shared" si="87"/>
        <v>0</v>
      </c>
      <c r="AJ702" s="199">
        <f t="shared" si="87"/>
        <v>0</v>
      </c>
      <c r="AK702" s="199">
        <f t="shared" si="87"/>
        <v>199180</v>
      </c>
      <c r="AL702" s="199">
        <f t="shared" si="87"/>
        <v>0</v>
      </c>
      <c r="AM702" s="199">
        <f t="shared" si="87"/>
        <v>0</v>
      </c>
      <c r="AN702" s="199">
        <f t="shared" si="87"/>
        <v>345415</v>
      </c>
      <c r="AO702" s="199">
        <f t="shared" si="87"/>
        <v>0</v>
      </c>
      <c r="AP702" s="199">
        <f t="shared" si="87"/>
        <v>267069.59999999998</v>
      </c>
      <c r="AQ702" s="199">
        <f t="shared" si="87"/>
        <v>360914</v>
      </c>
      <c r="AR702" s="199">
        <f t="shared" si="87"/>
        <v>231375</v>
      </c>
      <c r="AS702" s="199">
        <f t="shared" si="87"/>
        <v>800000</v>
      </c>
      <c r="AT702" s="199">
        <f t="shared" si="87"/>
        <v>1441616</v>
      </c>
      <c r="AU702" s="199">
        <f t="shared" si="87"/>
        <v>0</v>
      </c>
      <c r="AV702" s="199">
        <f t="shared" si="87"/>
        <v>0</v>
      </c>
      <c r="AW702" s="199">
        <f t="shared" si="87"/>
        <v>0</v>
      </c>
      <c r="AX702" s="199">
        <f t="shared" si="87"/>
        <v>0</v>
      </c>
      <c r="AY702" s="199">
        <f t="shared" si="87"/>
        <v>0</v>
      </c>
      <c r="AZ702" s="199">
        <f t="shared" si="87"/>
        <v>0</v>
      </c>
      <c r="BA702" s="199">
        <f t="shared" si="87"/>
        <v>0</v>
      </c>
      <c r="BB702" s="199">
        <f t="shared" si="87"/>
        <v>0</v>
      </c>
      <c r="BC702" s="199">
        <f t="shared" si="87"/>
        <v>4383432</v>
      </c>
      <c r="BD702" s="199">
        <f t="shared" si="87"/>
        <v>18870710.670000002</v>
      </c>
      <c r="BE702" s="199">
        <f t="shared" si="87"/>
        <v>681063</v>
      </c>
      <c r="BF702" s="199">
        <f t="shared" si="87"/>
        <v>36844584.649999999</v>
      </c>
      <c r="BG702" s="199">
        <f t="shared" si="87"/>
        <v>1691316</v>
      </c>
      <c r="BH702" s="199">
        <f t="shared" si="87"/>
        <v>35510460</v>
      </c>
      <c r="BI702" s="199">
        <f t="shared" si="87"/>
        <v>2681877.87</v>
      </c>
      <c r="BJ702" s="199">
        <f t="shared" si="87"/>
        <v>394192</v>
      </c>
      <c r="BK702" s="199">
        <f t="shared" si="87"/>
        <v>5327120</v>
      </c>
      <c r="BL702" s="199">
        <f t="shared" si="87"/>
        <v>1193946</v>
      </c>
      <c r="BM702" s="199">
        <f t="shared" si="87"/>
        <v>0</v>
      </c>
      <c r="BN702" s="199">
        <f t="shared" si="87"/>
        <v>679249.25</v>
      </c>
      <c r="BO702" s="199">
        <f t="shared" si="87"/>
        <v>0</v>
      </c>
      <c r="BP702" s="199">
        <f t="shared" si="87"/>
        <v>0</v>
      </c>
      <c r="BQ702" s="199">
        <f t="shared" si="87"/>
        <v>0</v>
      </c>
      <c r="BR702" s="199">
        <f t="shared" si="87"/>
        <v>0</v>
      </c>
      <c r="BS702" s="199">
        <f t="shared" si="87"/>
        <v>0</v>
      </c>
      <c r="BT702" s="199">
        <f t="shared" si="88"/>
        <v>0</v>
      </c>
      <c r="BU702" s="199">
        <f t="shared" si="88"/>
        <v>0</v>
      </c>
      <c r="BV702" s="199">
        <f t="shared" si="88"/>
        <v>612493.42000000004</v>
      </c>
      <c r="BW702" s="199">
        <f t="shared" si="88"/>
        <v>0</v>
      </c>
      <c r="BX702" s="199">
        <f t="shared" si="88"/>
        <v>27778</v>
      </c>
      <c r="BY702" s="199">
        <f t="shared" si="88"/>
        <v>0</v>
      </c>
      <c r="BZ702" s="199">
        <f t="shared" si="88"/>
        <v>235516.95</v>
      </c>
      <c r="CA702" s="199">
        <f t="shared" si="88"/>
        <v>446938.65</v>
      </c>
      <c r="CB702" s="199">
        <f t="shared" si="88"/>
        <v>0</v>
      </c>
      <c r="CC702" s="201">
        <f t="shared" si="86"/>
        <v>187272904.18999997</v>
      </c>
    </row>
    <row r="703" spans="1:81" s="109" customFormat="1">
      <c r="A703" s="141"/>
      <c r="B703" s="319"/>
      <c r="C703" s="404"/>
      <c r="D703" s="331"/>
      <c r="E703" s="331"/>
      <c r="F703" s="332" t="s">
        <v>1869</v>
      </c>
      <c r="G703" s="333" t="s">
        <v>1870</v>
      </c>
      <c r="H703" s="199">
        <f>H484</f>
        <v>0</v>
      </c>
      <c r="I703" s="199">
        <f t="shared" si="87"/>
        <v>0</v>
      </c>
      <c r="J703" s="199">
        <f t="shared" si="87"/>
        <v>0</v>
      </c>
      <c r="K703" s="199">
        <f t="shared" si="87"/>
        <v>0</v>
      </c>
      <c r="L703" s="199">
        <f t="shared" si="87"/>
        <v>0</v>
      </c>
      <c r="M703" s="199">
        <f t="shared" si="87"/>
        <v>0</v>
      </c>
      <c r="N703" s="199">
        <f t="shared" si="87"/>
        <v>0</v>
      </c>
      <c r="O703" s="199">
        <f t="shared" si="87"/>
        <v>0</v>
      </c>
      <c r="P703" s="199">
        <f t="shared" si="87"/>
        <v>0</v>
      </c>
      <c r="Q703" s="199">
        <f t="shared" si="87"/>
        <v>0</v>
      </c>
      <c r="R703" s="199">
        <f t="shared" si="87"/>
        <v>0</v>
      </c>
      <c r="S703" s="199">
        <f t="shared" si="87"/>
        <v>0</v>
      </c>
      <c r="T703" s="199">
        <f t="shared" si="87"/>
        <v>0</v>
      </c>
      <c r="U703" s="199">
        <f t="shared" si="87"/>
        <v>0</v>
      </c>
      <c r="V703" s="199">
        <f t="shared" si="87"/>
        <v>0</v>
      </c>
      <c r="W703" s="199">
        <f t="shared" si="87"/>
        <v>0</v>
      </c>
      <c r="X703" s="199">
        <f t="shared" si="87"/>
        <v>0</v>
      </c>
      <c r="Y703" s="199">
        <f t="shared" si="87"/>
        <v>0</v>
      </c>
      <c r="Z703" s="199">
        <f t="shared" si="87"/>
        <v>0</v>
      </c>
      <c r="AA703" s="199">
        <f t="shared" si="87"/>
        <v>0</v>
      </c>
      <c r="AB703" s="199">
        <f t="shared" si="87"/>
        <v>0</v>
      </c>
      <c r="AC703" s="199">
        <f t="shared" si="87"/>
        <v>0</v>
      </c>
      <c r="AD703" s="199">
        <f t="shared" si="87"/>
        <v>0</v>
      </c>
      <c r="AE703" s="199">
        <f t="shared" si="87"/>
        <v>0</v>
      </c>
      <c r="AF703" s="199">
        <f t="shared" si="87"/>
        <v>0</v>
      </c>
      <c r="AG703" s="199">
        <f t="shared" si="87"/>
        <v>0</v>
      </c>
      <c r="AH703" s="199">
        <f t="shared" si="87"/>
        <v>0</v>
      </c>
      <c r="AI703" s="199">
        <f t="shared" si="87"/>
        <v>0</v>
      </c>
      <c r="AJ703" s="199">
        <f t="shared" si="87"/>
        <v>0</v>
      </c>
      <c r="AK703" s="199">
        <f t="shared" si="87"/>
        <v>0</v>
      </c>
      <c r="AL703" s="199">
        <f t="shared" si="87"/>
        <v>0</v>
      </c>
      <c r="AM703" s="199">
        <f t="shared" si="87"/>
        <v>0</v>
      </c>
      <c r="AN703" s="199">
        <f t="shared" si="87"/>
        <v>0</v>
      </c>
      <c r="AO703" s="199">
        <f t="shared" si="87"/>
        <v>0</v>
      </c>
      <c r="AP703" s="199">
        <f t="shared" si="87"/>
        <v>0</v>
      </c>
      <c r="AQ703" s="199">
        <f t="shared" si="87"/>
        <v>0</v>
      </c>
      <c r="AR703" s="199">
        <f t="shared" si="87"/>
        <v>0</v>
      </c>
      <c r="AS703" s="199">
        <f t="shared" si="87"/>
        <v>0</v>
      </c>
      <c r="AT703" s="199">
        <f t="shared" si="87"/>
        <v>0</v>
      </c>
      <c r="AU703" s="199">
        <f t="shared" si="87"/>
        <v>0</v>
      </c>
      <c r="AV703" s="199">
        <f t="shared" si="87"/>
        <v>0</v>
      </c>
      <c r="AW703" s="199">
        <f t="shared" si="87"/>
        <v>0</v>
      </c>
      <c r="AX703" s="199">
        <f t="shared" si="87"/>
        <v>0</v>
      </c>
      <c r="AY703" s="199">
        <f t="shared" si="87"/>
        <v>0</v>
      </c>
      <c r="AZ703" s="199">
        <f t="shared" si="87"/>
        <v>0</v>
      </c>
      <c r="BA703" s="199">
        <f t="shared" si="87"/>
        <v>0</v>
      </c>
      <c r="BB703" s="199">
        <f t="shared" si="87"/>
        <v>0</v>
      </c>
      <c r="BC703" s="199">
        <f t="shared" si="87"/>
        <v>0</v>
      </c>
      <c r="BD703" s="199">
        <f t="shared" si="87"/>
        <v>0</v>
      </c>
      <c r="BE703" s="199">
        <f t="shared" si="87"/>
        <v>0</v>
      </c>
      <c r="BF703" s="199">
        <f t="shared" si="87"/>
        <v>0</v>
      </c>
      <c r="BG703" s="199">
        <f t="shared" si="87"/>
        <v>0</v>
      </c>
      <c r="BH703" s="199">
        <f t="shared" si="87"/>
        <v>0</v>
      </c>
      <c r="BI703" s="199">
        <f t="shared" si="87"/>
        <v>0</v>
      </c>
      <c r="BJ703" s="199">
        <f t="shared" si="87"/>
        <v>0</v>
      </c>
      <c r="BK703" s="199">
        <f t="shared" si="87"/>
        <v>0</v>
      </c>
      <c r="BL703" s="199">
        <f t="shared" si="87"/>
        <v>0</v>
      </c>
      <c r="BM703" s="199">
        <f t="shared" si="87"/>
        <v>0</v>
      </c>
      <c r="BN703" s="199">
        <f t="shared" si="87"/>
        <v>0</v>
      </c>
      <c r="BO703" s="199">
        <f t="shared" si="87"/>
        <v>0</v>
      </c>
      <c r="BP703" s="199">
        <f t="shared" si="87"/>
        <v>0</v>
      </c>
      <c r="BQ703" s="199">
        <f t="shared" si="87"/>
        <v>0</v>
      </c>
      <c r="BR703" s="199">
        <f t="shared" si="87"/>
        <v>0</v>
      </c>
      <c r="BS703" s="199">
        <f t="shared" si="87"/>
        <v>0</v>
      </c>
      <c r="BT703" s="199">
        <f t="shared" si="88"/>
        <v>3200959.49</v>
      </c>
      <c r="BU703" s="199">
        <f t="shared" si="88"/>
        <v>0</v>
      </c>
      <c r="BV703" s="199">
        <f t="shared" si="88"/>
        <v>0</v>
      </c>
      <c r="BW703" s="199">
        <f t="shared" si="88"/>
        <v>0</v>
      </c>
      <c r="BX703" s="199">
        <f t="shared" si="88"/>
        <v>0</v>
      </c>
      <c r="BY703" s="199">
        <f t="shared" si="88"/>
        <v>0</v>
      </c>
      <c r="BZ703" s="199">
        <f t="shared" si="88"/>
        <v>0</v>
      </c>
      <c r="CA703" s="199">
        <f t="shared" si="88"/>
        <v>0</v>
      </c>
      <c r="CB703" s="199">
        <f t="shared" si="88"/>
        <v>0</v>
      </c>
      <c r="CC703" s="201">
        <f t="shared" si="86"/>
        <v>3200959.49</v>
      </c>
    </row>
    <row r="704" spans="1:81" s="109" customFormat="1">
      <c r="A704" s="141"/>
      <c r="B704" s="319"/>
      <c r="C704" s="321"/>
      <c r="D704" s="331"/>
      <c r="E704" s="331"/>
      <c r="F704" s="332" t="s">
        <v>1156</v>
      </c>
      <c r="G704" s="333" t="s">
        <v>1648</v>
      </c>
      <c r="H704" s="199">
        <f t="shared" ref="H704:BS704" si="89">H487</f>
        <v>0</v>
      </c>
      <c r="I704" s="199">
        <f t="shared" si="89"/>
        <v>0</v>
      </c>
      <c r="J704" s="199">
        <f t="shared" si="89"/>
        <v>0</v>
      </c>
      <c r="K704" s="199">
        <f t="shared" si="89"/>
        <v>0</v>
      </c>
      <c r="L704" s="199">
        <f t="shared" si="89"/>
        <v>0</v>
      </c>
      <c r="M704" s="199">
        <f t="shared" si="89"/>
        <v>0</v>
      </c>
      <c r="N704" s="199">
        <f t="shared" si="89"/>
        <v>0</v>
      </c>
      <c r="O704" s="199">
        <f t="shared" si="89"/>
        <v>0</v>
      </c>
      <c r="P704" s="199">
        <f t="shared" si="89"/>
        <v>0</v>
      </c>
      <c r="Q704" s="199">
        <f t="shared" si="89"/>
        <v>0</v>
      </c>
      <c r="R704" s="199">
        <f t="shared" si="89"/>
        <v>0</v>
      </c>
      <c r="S704" s="199">
        <f t="shared" si="89"/>
        <v>0</v>
      </c>
      <c r="T704" s="199">
        <f t="shared" si="89"/>
        <v>0</v>
      </c>
      <c r="U704" s="199">
        <f t="shared" si="89"/>
        <v>0</v>
      </c>
      <c r="V704" s="199">
        <f t="shared" si="89"/>
        <v>0</v>
      </c>
      <c r="W704" s="199">
        <f t="shared" si="89"/>
        <v>0</v>
      </c>
      <c r="X704" s="199">
        <f t="shared" si="89"/>
        <v>0</v>
      </c>
      <c r="Y704" s="199">
        <f t="shared" si="89"/>
        <v>0</v>
      </c>
      <c r="Z704" s="199">
        <f t="shared" si="89"/>
        <v>0</v>
      </c>
      <c r="AA704" s="199">
        <f t="shared" si="89"/>
        <v>0</v>
      </c>
      <c r="AB704" s="199">
        <f t="shared" si="89"/>
        <v>0</v>
      </c>
      <c r="AC704" s="199">
        <f t="shared" si="89"/>
        <v>0</v>
      </c>
      <c r="AD704" s="199">
        <f t="shared" si="89"/>
        <v>0</v>
      </c>
      <c r="AE704" s="199">
        <f t="shared" si="89"/>
        <v>0</v>
      </c>
      <c r="AF704" s="199">
        <f t="shared" si="89"/>
        <v>0</v>
      </c>
      <c r="AG704" s="199">
        <f t="shared" si="89"/>
        <v>0</v>
      </c>
      <c r="AH704" s="199">
        <f t="shared" si="89"/>
        <v>0</v>
      </c>
      <c r="AI704" s="199">
        <f t="shared" si="89"/>
        <v>0</v>
      </c>
      <c r="AJ704" s="199">
        <f t="shared" si="89"/>
        <v>0</v>
      </c>
      <c r="AK704" s="199">
        <f t="shared" si="89"/>
        <v>0</v>
      </c>
      <c r="AL704" s="199">
        <f t="shared" si="89"/>
        <v>0</v>
      </c>
      <c r="AM704" s="199">
        <f t="shared" si="89"/>
        <v>0</v>
      </c>
      <c r="AN704" s="199">
        <f t="shared" si="89"/>
        <v>0</v>
      </c>
      <c r="AO704" s="199">
        <f t="shared" si="89"/>
        <v>0</v>
      </c>
      <c r="AP704" s="199">
        <f t="shared" si="89"/>
        <v>0</v>
      </c>
      <c r="AQ704" s="199">
        <f t="shared" si="89"/>
        <v>0</v>
      </c>
      <c r="AR704" s="199">
        <f t="shared" si="89"/>
        <v>0</v>
      </c>
      <c r="AS704" s="199">
        <f t="shared" si="89"/>
        <v>0</v>
      </c>
      <c r="AT704" s="199">
        <f t="shared" si="89"/>
        <v>0</v>
      </c>
      <c r="AU704" s="199">
        <f t="shared" si="89"/>
        <v>0</v>
      </c>
      <c r="AV704" s="199">
        <f t="shared" si="89"/>
        <v>0</v>
      </c>
      <c r="AW704" s="199">
        <f t="shared" si="89"/>
        <v>0</v>
      </c>
      <c r="AX704" s="199">
        <f t="shared" si="89"/>
        <v>0</v>
      </c>
      <c r="AY704" s="199">
        <f t="shared" si="89"/>
        <v>0</v>
      </c>
      <c r="AZ704" s="199">
        <f t="shared" si="89"/>
        <v>0</v>
      </c>
      <c r="BA704" s="199">
        <f t="shared" si="89"/>
        <v>0</v>
      </c>
      <c r="BB704" s="199">
        <f t="shared" si="89"/>
        <v>0</v>
      </c>
      <c r="BC704" s="199">
        <f t="shared" si="89"/>
        <v>0</v>
      </c>
      <c r="BD704" s="199">
        <f t="shared" si="89"/>
        <v>0</v>
      </c>
      <c r="BE704" s="199">
        <f t="shared" si="89"/>
        <v>0</v>
      </c>
      <c r="BF704" s="199">
        <f t="shared" si="89"/>
        <v>0</v>
      </c>
      <c r="BG704" s="199">
        <f t="shared" si="89"/>
        <v>0</v>
      </c>
      <c r="BH704" s="199">
        <f t="shared" si="89"/>
        <v>0</v>
      </c>
      <c r="BI704" s="199">
        <f t="shared" si="89"/>
        <v>0</v>
      </c>
      <c r="BJ704" s="199">
        <f t="shared" si="89"/>
        <v>0</v>
      </c>
      <c r="BK704" s="199">
        <f t="shared" si="89"/>
        <v>0</v>
      </c>
      <c r="BL704" s="199">
        <f t="shared" si="89"/>
        <v>0</v>
      </c>
      <c r="BM704" s="199">
        <f t="shared" si="89"/>
        <v>0</v>
      </c>
      <c r="BN704" s="199">
        <f t="shared" si="89"/>
        <v>102000</v>
      </c>
      <c r="BO704" s="199">
        <f t="shared" si="89"/>
        <v>0</v>
      </c>
      <c r="BP704" s="199">
        <f t="shared" si="89"/>
        <v>0</v>
      </c>
      <c r="BQ704" s="199">
        <f t="shared" si="89"/>
        <v>0</v>
      </c>
      <c r="BR704" s="199">
        <f t="shared" si="89"/>
        <v>0</v>
      </c>
      <c r="BS704" s="199">
        <f t="shared" si="89"/>
        <v>0</v>
      </c>
      <c r="BT704" s="199">
        <f t="shared" ref="BT704:CB704" si="90">BT487</f>
        <v>0</v>
      </c>
      <c r="BU704" s="199">
        <f t="shared" si="90"/>
        <v>0</v>
      </c>
      <c r="BV704" s="199">
        <f t="shared" si="90"/>
        <v>0</v>
      </c>
      <c r="BW704" s="199">
        <f t="shared" si="90"/>
        <v>0</v>
      </c>
      <c r="BX704" s="199">
        <f t="shared" si="90"/>
        <v>0</v>
      </c>
      <c r="BY704" s="199">
        <f t="shared" si="90"/>
        <v>0</v>
      </c>
      <c r="BZ704" s="199">
        <f t="shared" si="90"/>
        <v>0</v>
      </c>
      <c r="CA704" s="199">
        <f t="shared" si="90"/>
        <v>0</v>
      </c>
      <c r="CB704" s="199">
        <f t="shared" si="90"/>
        <v>0</v>
      </c>
      <c r="CC704" s="201">
        <f t="shared" si="86"/>
        <v>102000</v>
      </c>
    </row>
    <row r="705" spans="1:81" s="109" customFormat="1">
      <c r="A705" s="141"/>
      <c r="B705" s="319"/>
      <c r="C705" s="321"/>
      <c r="D705" s="331"/>
      <c r="E705" s="331"/>
      <c r="F705" s="332" t="s">
        <v>1437</v>
      </c>
      <c r="G705" s="333" t="s">
        <v>1438</v>
      </c>
      <c r="H705" s="199">
        <f t="shared" ref="H705:BS708" si="91">H489</f>
        <v>0</v>
      </c>
      <c r="I705" s="199">
        <f t="shared" si="91"/>
        <v>0</v>
      </c>
      <c r="J705" s="199">
        <f t="shared" si="91"/>
        <v>0</v>
      </c>
      <c r="K705" s="199">
        <f t="shared" si="91"/>
        <v>0</v>
      </c>
      <c r="L705" s="199">
        <f t="shared" si="91"/>
        <v>0</v>
      </c>
      <c r="M705" s="199">
        <f t="shared" si="91"/>
        <v>0</v>
      </c>
      <c r="N705" s="199">
        <f t="shared" si="91"/>
        <v>0</v>
      </c>
      <c r="O705" s="199">
        <f t="shared" si="91"/>
        <v>0</v>
      </c>
      <c r="P705" s="199">
        <f t="shared" si="91"/>
        <v>0</v>
      </c>
      <c r="Q705" s="199">
        <f t="shared" si="91"/>
        <v>0</v>
      </c>
      <c r="R705" s="199">
        <f t="shared" si="91"/>
        <v>0</v>
      </c>
      <c r="S705" s="199">
        <f t="shared" si="91"/>
        <v>0</v>
      </c>
      <c r="T705" s="199">
        <f t="shared" si="91"/>
        <v>0</v>
      </c>
      <c r="U705" s="199">
        <f t="shared" si="91"/>
        <v>0</v>
      </c>
      <c r="V705" s="199">
        <f t="shared" si="91"/>
        <v>0</v>
      </c>
      <c r="W705" s="199">
        <f t="shared" si="91"/>
        <v>0</v>
      </c>
      <c r="X705" s="199">
        <f t="shared" si="91"/>
        <v>0</v>
      </c>
      <c r="Y705" s="199">
        <f t="shared" si="91"/>
        <v>0</v>
      </c>
      <c r="Z705" s="199">
        <f t="shared" si="91"/>
        <v>0</v>
      </c>
      <c r="AA705" s="199">
        <f t="shared" si="91"/>
        <v>0</v>
      </c>
      <c r="AB705" s="199">
        <f t="shared" si="91"/>
        <v>0</v>
      </c>
      <c r="AC705" s="199">
        <f t="shared" si="91"/>
        <v>0</v>
      </c>
      <c r="AD705" s="199">
        <f t="shared" si="91"/>
        <v>0</v>
      </c>
      <c r="AE705" s="199">
        <f t="shared" si="91"/>
        <v>0</v>
      </c>
      <c r="AF705" s="199">
        <f t="shared" si="91"/>
        <v>0</v>
      </c>
      <c r="AG705" s="199">
        <f t="shared" si="91"/>
        <v>0</v>
      </c>
      <c r="AH705" s="199">
        <f t="shared" si="91"/>
        <v>0</v>
      </c>
      <c r="AI705" s="199">
        <f t="shared" si="91"/>
        <v>0</v>
      </c>
      <c r="AJ705" s="199">
        <f t="shared" si="91"/>
        <v>0</v>
      </c>
      <c r="AK705" s="199">
        <f t="shared" si="91"/>
        <v>0</v>
      </c>
      <c r="AL705" s="199">
        <f t="shared" si="91"/>
        <v>0</v>
      </c>
      <c r="AM705" s="199">
        <f t="shared" si="91"/>
        <v>0</v>
      </c>
      <c r="AN705" s="199">
        <f t="shared" si="91"/>
        <v>0</v>
      </c>
      <c r="AO705" s="199">
        <f t="shared" si="91"/>
        <v>0</v>
      </c>
      <c r="AP705" s="199">
        <f t="shared" si="91"/>
        <v>0</v>
      </c>
      <c r="AQ705" s="199">
        <f t="shared" si="91"/>
        <v>0</v>
      </c>
      <c r="AR705" s="199">
        <f t="shared" si="91"/>
        <v>0</v>
      </c>
      <c r="AS705" s="199">
        <f t="shared" si="91"/>
        <v>0</v>
      </c>
      <c r="AT705" s="199">
        <f t="shared" si="91"/>
        <v>0</v>
      </c>
      <c r="AU705" s="199">
        <f t="shared" si="91"/>
        <v>0</v>
      </c>
      <c r="AV705" s="199">
        <f t="shared" si="91"/>
        <v>0</v>
      </c>
      <c r="AW705" s="199">
        <f t="shared" si="91"/>
        <v>0</v>
      </c>
      <c r="AX705" s="199">
        <f t="shared" si="91"/>
        <v>0</v>
      </c>
      <c r="AY705" s="199">
        <f t="shared" si="91"/>
        <v>0</v>
      </c>
      <c r="AZ705" s="199">
        <f t="shared" si="91"/>
        <v>0</v>
      </c>
      <c r="BA705" s="199">
        <f t="shared" si="91"/>
        <v>0</v>
      </c>
      <c r="BB705" s="199">
        <f t="shared" si="91"/>
        <v>0</v>
      </c>
      <c r="BC705" s="199">
        <f t="shared" si="91"/>
        <v>0</v>
      </c>
      <c r="BD705" s="199">
        <f t="shared" si="91"/>
        <v>0</v>
      </c>
      <c r="BE705" s="199">
        <f t="shared" si="91"/>
        <v>0</v>
      </c>
      <c r="BF705" s="199">
        <f t="shared" si="91"/>
        <v>0</v>
      </c>
      <c r="BG705" s="199">
        <f t="shared" si="91"/>
        <v>0</v>
      </c>
      <c r="BH705" s="199">
        <f t="shared" si="91"/>
        <v>0</v>
      </c>
      <c r="BI705" s="199">
        <f t="shared" si="91"/>
        <v>0</v>
      </c>
      <c r="BJ705" s="199">
        <f t="shared" si="91"/>
        <v>0</v>
      </c>
      <c r="BK705" s="199">
        <f t="shared" si="91"/>
        <v>0</v>
      </c>
      <c r="BL705" s="199">
        <f t="shared" si="91"/>
        <v>0</v>
      </c>
      <c r="BM705" s="199">
        <f t="shared" si="91"/>
        <v>0</v>
      </c>
      <c r="BN705" s="199">
        <f t="shared" si="91"/>
        <v>0</v>
      </c>
      <c r="BO705" s="199">
        <f t="shared" si="91"/>
        <v>0</v>
      </c>
      <c r="BP705" s="199">
        <f t="shared" si="91"/>
        <v>0</v>
      </c>
      <c r="BQ705" s="199">
        <f t="shared" si="91"/>
        <v>0</v>
      </c>
      <c r="BR705" s="199">
        <f t="shared" si="91"/>
        <v>0</v>
      </c>
      <c r="BS705" s="199">
        <f t="shared" si="91"/>
        <v>0</v>
      </c>
      <c r="BT705" s="199">
        <f t="shared" ref="BT705:CB711" si="92">BT489</f>
        <v>0</v>
      </c>
      <c r="BU705" s="199">
        <f t="shared" si="92"/>
        <v>0</v>
      </c>
      <c r="BV705" s="199">
        <f t="shared" si="92"/>
        <v>0</v>
      </c>
      <c r="BW705" s="199">
        <f t="shared" si="92"/>
        <v>0</v>
      </c>
      <c r="BX705" s="199">
        <f t="shared" si="92"/>
        <v>0</v>
      </c>
      <c r="BY705" s="199">
        <f t="shared" si="92"/>
        <v>0</v>
      </c>
      <c r="BZ705" s="199">
        <f t="shared" si="92"/>
        <v>0</v>
      </c>
      <c r="CA705" s="199">
        <f t="shared" si="92"/>
        <v>0</v>
      </c>
      <c r="CB705" s="199">
        <f t="shared" si="92"/>
        <v>0</v>
      </c>
      <c r="CC705" s="201">
        <f t="shared" si="86"/>
        <v>0</v>
      </c>
    </row>
    <row r="706" spans="1:81" s="109" customFormat="1">
      <c r="A706" s="141"/>
      <c r="B706" s="319"/>
      <c r="C706" s="321"/>
      <c r="D706" s="331"/>
      <c r="E706" s="331"/>
      <c r="F706" s="332" t="s">
        <v>1158</v>
      </c>
      <c r="G706" s="333" t="s">
        <v>1649</v>
      </c>
      <c r="H706" s="199">
        <f t="shared" si="91"/>
        <v>170688.67</v>
      </c>
      <c r="I706" s="199">
        <f t="shared" si="91"/>
        <v>0</v>
      </c>
      <c r="J706" s="199">
        <f t="shared" si="91"/>
        <v>0</v>
      </c>
      <c r="K706" s="199">
        <f t="shared" si="91"/>
        <v>0</v>
      </c>
      <c r="L706" s="199">
        <f t="shared" si="91"/>
        <v>0</v>
      </c>
      <c r="M706" s="199">
        <f t="shared" si="91"/>
        <v>0</v>
      </c>
      <c r="N706" s="199">
        <f t="shared" si="91"/>
        <v>13604363.01</v>
      </c>
      <c r="O706" s="199">
        <f t="shared" si="91"/>
        <v>0</v>
      </c>
      <c r="P706" s="199">
        <f t="shared" si="91"/>
        <v>0</v>
      </c>
      <c r="Q706" s="199">
        <f t="shared" si="91"/>
        <v>0</v>
      </c>
      <c r="R706" s="199">
        <f t="shared" si="91"/>
        <v>0</v>
      </c>
      <c r="S706" s="199">
        <f t="shared" si="91"/>
        <v>0</v>
      </c>
      <c r="T706" s="199">
        <f t="shared" si="91"/>
        <v>0</v>
      </c>
      <c r="U706" s="199">
        <f t="shared" si="91"/>
        <v>0</v>
      </c>
      <c r="V706" s="199">
        <f t="shared" si="91"/>
        <v>3247</v>
      </c>
      <c r="W706" s="199">
        <f t="shared" si="91"/>
        <v>0</v>
      </c>
      <c r="X706" s="199">
        <f t="shared" si="91"/>
        <v>0</v>
      </c>
      <c r="Y706" s="199">
        <f t="shared" si="91"/>
        <v>0</v>
      </c>
      <c r="Z706" s="199">
        <f t="shared" si="91"/>
        <v>0</v>
      </c>
      <c r="AA706" s="199">
        <f t="shared" si="91"/>
        <v>0</v>
      </c>
      <c r="AB706" s="199">
        <f t="shared" si="91"/>
        <v>0</v>
      </c>
      <c r="AC706" s="199">
        <f t="shared" si="91"/>
        <v>0</v>
      </c>
      <c r="AD706" s="199">
        <f t="shared" si="91"/>
        <v>0</v>
      </c>
      <c r="AE706" s="199">
        <f t="shared" si="91"/>
        <v>10496139.49</v>
      </c>
      <c r="AF706" s="199">
        <f t="shared" si="91"/>
        <v>0</v>
      </c>
      <c r="AG706" s="199">
        <f t="shared" si="91"/>
        <v>0</v>
      </c>
      <c r="AH706" s="199">
        <f t="shared" si="91"/>
        <v>0</v>
      </c>
      <c r="AI706" s="199">
        <f t="shared" si="91"/>
        <v>1047751.08</v>
      </c>
      <c r="AJ706" s="199">
        <f t="shared" si="91"/>
        <v>0</v>
      </c>
      <c r="AK706" s="199">
        <f t="shared" si="91"/>
        <v>0</v>
      </c>
      <c r="AL706" s="199">
        <f t="shared" si="91"/>
        <v>0</v>
      </c>
      <c r="AM706" s="199">
        <f t="shared" si="91"/>
        <v>0</v>
      </c>
      <c r="AN706" s="199">
        <f t="shared" si="91"/>
        <v>0</v>
      </c>
      <c r="AO706" s="199">
        <f t="shared" si="91"/>
        <v>0</v>
      </c>
      <c r="AP706" s="199">
        <f t="shared" si="91"/>
        <v>0</v>
      </c>
      <c r="AQ706" s="199">
        <f t="shared" si="91"/>
        <v>0</v>
      </c>
      <c r="AR706" s="199">
        <f t="shared" si="91"/>
        <v>0</v>
      </c>
      <c r="AS706" s="199">
        <f t="shared" si="91"/>
        <v>0</v>
      </c>
      <c r="AT706" s="199">
        <f t="shared" si="91"/>
        <v>0</v>
      </c>
      <c r="AU706" s="199">
        <f t="shared" si="91"/>
        <v>181079</v>
      </c>
      <c r="AV706" s="199">
        <f t="shared" si="91"/>
        <v>297100</v>
      </c>
      <c r="AW706" s="199">
        <f t="shared" si="91"/>
        <v>0</v>
      </c>
      <c r="AX706" s="199">
        <f t="shared" si="91"/>
        <v>0</v>
      </c>
      <c r="AY706" s="199">
        <f t="shared" si="91"/>
        <v>0</v>
      </c>
      <c r="AZ706" s="199">
        <f t="shared" si="91"/>
        <v>0</v>
      </c>
      <c r="BA706" s="199">
        <f t="shared" si="91"/>
        <v>0</v>
      </c>
      <c r="BB706" s="199">
        <f t="shared" si="91"/>
        <v>0</v>
      </c>
      <c r="BC706" s="199">
        <f t="shared" si="91"/>
        <v>0</v>
      </c>
      <c r="BD706" s="199">
        <f t="shared" si="91"/>
        <v>0</v>
      </c>
      <c r="BE706" s="199">
        <f t="shared" si="91"/>
        <v>0</v>
      </c>
      <c r="BF706" s="199">
        <f t="shared" si="91"/>
        <v>0</v>
      </c>
      <c r="BG706" s="199">
        <f t="shared" si="91"/>
        <v>0</v>
      </c>
      <c r="BH706" s="199">
        <f t="shared" si="91"/>
        <v>0</v>
      </c>
      <c r="BI706" s="199">
        <f t="shared" si="91"/>
        <v>0</v>
      </c>
      <c r="BJ706" s="199">
        <f t="shared" si="91"/>
        <v>0</v>
      </c>
      <c r="BK706" s="199">
        <f t="shared" si="91"/>
        <v>0</v>
      </c>
      <c r="BL706" s="199">
        <f t="shared" si="91"/>
        <v>0</v>
      </c>
      <c r="BM706" s="199">
        <f t="shared" si="91"/>
        <v>0</v>
      </c>
      <c r="BN706" s="199">
        <f t="shared" si="91"/>
        <v>0</v>
      </c>
      <c r="BO706" s="199">
        <f t="shared" si="91"/>
        <v>0</v>
      </c>
      <c r="BP706" s="199">
        <f t="shared" si="91"/>
        <v>0</v>
      </c>
      <c r="BQ706" s="199">
        <f t="shared" si="91"/>
        <v>0</v>
      </c>
      <c r="BR706" s="199">
        <f t="shared" si="91"/>
        <v>0</v>
      </c>
      <c r="BS706" s="199">
        <f t="shared" si="91"/>
        <v>33908.949999999997</v>
      </c>
      <c r="BT706" s="199">
        <f t="shared" si="92"/>
        <v>2793958</v>
      </c>
      <c r="BU706" s="199">
        <f t="shared" si="92"/>
        <v>0</v>
      </c>
      <c r="BV706" s="199">
        <f t="shared" si="92"/>
        <v>0</v>
      </c>
      <c r="BW706" s="199">
        <f t="shared" si="92"/>
        <v>0</v>
      </c>
      <c r="BX706" s="199">
        <f t="shared" si="92"/>
        <v>0</v>
      </c>
      <c r="BY706" s="199">
        <f t="shared" si="92"/>
        <v>0</v>
      </c>
      <c r="BZ706" s="199">
        <f t="shared" si="92"/>
        <v>0</v>
      </c>
      <c r="CA706" s="199">
        <f t="shared" si="92"/>
        <v>0</v>
      </c>
      <c r="CB706" s="199">
        <f t="shared" si="92"/>
        <v>0</v>
      </c>
      <c r="CC706" s="201">
        <f t="shared" si="86"/>
        <v>28628235.199999999</v>
      </c>
    </row>
    <row r="707" spans="1:81" s="109" customFormat="1">
      <c r="A707" s="141"/>
      <c r="B707" s="319"/>
      <c r="C707" s="321"/>
      <c r="D707" s="331"/>
      <c r="E707" s="331"/>
      <c r="F707" s="332" t="s">
        <v>1159</v>
      </c>
      <c r="G707" s="333" t="s">
        <v>1650</v>
      </c>
      <c r="H707" s="199">
        <f t="shared" si="91"/>
        <v>0</v>
      </c>
      <c r="I707" s="199">
        <f t="shared" si="91"/>
        <v>0</v>
      </c>
      <c r="J707" s="199">
        <f t="shared" si="91"/>
        <v>0</v>
      </c>
      <c r="K707" s="199">
        <f t="shared" si="91"/>
        <v>0</v>
      </c>
      <c r="L707" s="199">
        <f t="shared" si="91"/>
        <v>0</v>
      </c>
      <c r="M707" s="199">
        <f t="shared" si="91"/>
        <v>0</v>
      </c>
      <c r="N707" s="199">
        <f t="shared" si="91"/>
        <v>0</v>
      </c>
      <c r="O707" s="199">
        <f t="shared" si="91"/>
        <v>0</v>
      </c>
      <c r="P707" s="199">
        <f t="shared" si="91"/>
        <v>0</v>
      </c>
      <c r="Q707" s="199">
        <f t="shared" si="91"/>
        <v>0</v>
      </c>
      <c r="R707" s="199">
        <f t="shared" si="91"/>
        <v>0</v>
      </c>
      <c r="S707" s="199">
        <f t="shared" si="91"/>
        <v>0</v>
      </c>
      <c r="T707" s="199">
        <f t="shared" si="91"/>
        <v>0</v>
      </c>
      <c r="U707" s="199">
        <f t="shared" si="91"/>
        <v>0</v>
      </c>
      <c r="V707" s="199">
        <f t="shared" si="91"/>
        <v>0</v>
      </c>
      <c r="W707" s="199">
        <f t="shared" si="91"/>
        <v>0</v>
      </c>
      <c r="X707" s="199">
        <f t="shared" si="91"/>
        <v>0</v>
      </c>
      <c r="Y707" s="199">
        <f t="shared" si="91"/>
        <v>0</v>
      </c>
      <c r="Z707" s="199">
        <f t="shared" si="91"/>
        <v>0</v>
      </c>
      <c r="AA707" s="199">
        <f t="shared" si="91"/>
        <v>0</v>
      </c>
      <c r="AB707" s="199">
        <f t="shared" si="91"/>
        <v>0</v>
      </c>
      <c r="AC707" s="199">
        <f t="shared" si="91"/>
        <v>0</v>
      </c>
      <c r="AD707" s="199">
        <f t="shared" si="91"/>
        <v>0</v>
      </c>
      <c r="AE707" s="199">
        <f t="shared" si="91"/>
        <v>0</v>
      </c>
      <c r="AF707" s="199">
        <f t="shared" si="91"/>
        <v>0</v>
      </c>
      <c r="AG707" s="199">
        <f t="shared" si="91"/>
        <v>0</v>
      </c>
      <c r="AH707" s="199">
        <f t="shared" si="91"/>
        <v>0</v>
      </c>
      <c r="AI707" s="199">
        <f t="shared" si="91"/>
        <v>0</v>
      </c>
      <c r="AJ707" s="199">
        <f t="shared" si="91"/>
        <v>0</v>
      </c>
      <c r="AK707" s="199">
        <f t="shared" si="91"/>
        <v>0</v>
      </c>
      <c r="AL707" s="199">
        <f t="shared" si="91"/>
        <v>0</v>
      </c>
      <c r="AM707" s="199">
        <f t="shared" si="91"/>
        <v>0</v>
      </c>
      <c r="AN707" s="199">
        <f t="shared" si="91"/>
        <v>0</v>
      </c>
      <c r="AO707" s="199">
        <f t="shared" si="91"/>
        <v>0</v>
      </c>
      <c r="AP707" s="199">
        <f t="shared" si="91"/>
        <v>0</v>
      </c>
      <c r="AQ707" s="199">
        <f t="shared" si="91"/>
        <v>0</v>
      </c>
      <c r="AR707" s="199">
        <f t="shared" si="91"/>
        <v>0</v>
      </c>
      <c r="AS707" s="199">
        <f t="shared" si="91"/>
        <v>0</v>
      </c>
      <c r="AT707" s="199">
        <f t="shared" si="91"/>
        <v>0</v>
      </c>
      <c r="AU707" s="199">
        <f t="shared" si="91"/>
        <v>0</v>
      </c>
      <c r="AV707" s="199">
        <f t="shared" si="91"/>
        <v>0</v>
      </c>
      <c r="AW707" s="199">
        <f t="shared" si="91"/>
        <v>0</v>
      </c>
      <c r="AX707" s="199">
        <f t="shared" si="91"/>
        <v>0</v>
      </c>
      <c r="AY707" s="199">
        <f t="shared" si="91"/>
        <v>0</v>
      </c>
      <c r="AZ707" s="199">
        <f t="shared" si="91"/>
        <v>0</v>
      </c>
      <c r="BA707" s="199">
        <f t="shared" si="91"/>
        <v>0</v>
      </c>
      <c r="BB707" s="199">
        <f t="shared" si="91"/>
        <v>0</v>
      </c>
      <c r="BC707" s="199">
        <f t="shared" si="91"/>
        <v>0</v>
      </c>
      <c r="BD707" s="199">
        <f t="shared" si="91"/>
        <v>0</v>
      </c>
      <c r="BE707" s="199">
        <f t="shared" si="91"/>
        <v>0</v>
      </c>
      <c r="BF707" s="199">
        <f t="shared" si="91"/>
        <v>0</v>
      </c>
      <c r="BG707" s="199">
        <f t="shared" si="91"/>
        <v>0</v>
      </c>
      <c r="BH707" s="199">
        <f t="shared" si="91"/>
        <v>0</v>
      </c>
      <c r="BI707" s="199">
        <f t="shared" si="91"/>
        <v>0</v>
      </c>
      <c r="BJ707" s="199">
        <f t="shared" si="91"/>
        <v>0</v>
      </c>
      <c r="BK707" s="199">
        <f t="shared" si="91"/>
        <v>0</v>
      </c>
      <c r="BL707" s="199">
        <f t="shared" si="91"/>
        <v>0</v>
      </c>
      <c r="BM707" s="199">
        <f t="shared" si="91"/>
        <v>0</v>
      </c>
      <c r="BN707" s="199">
        <f t="shared" si="91"/>
        <v>0</v>
      </c>
      <c r="BO707" s="199">
        <f t="shared" si="91"/>
        <v>0</v>
      </c>
      <c r="BP707" s="199">
        <f t="shared" si="91"/>
        <v>0</v>
      </c>
      <c r="BQ707" s="199">
        <f t="shared" si="91"/>
        <v>0</v>
      </c>
      <c r="BR707" s="199">
        <f t="shared" si="91"/>
        <v>0</v>
      </c>
      <c r="BS707" s="199">
        <f t="shared" si="91"/>
        <v>0</v>
      </c>
      <c r="BT707" s="199">
        <f t="shared" si="92"/>
        <v>0</v>
      </c>
      <c r="BU707" s="199">
        <f t="shared" si="92"/>
        <v>0</v>
      </c>
      <c r="BV707" s="199">
        <f t="shared" si="92"/>
        <v>0</v>
      </c>
      <c r="BW707" s="199">
        <f t="shared" si="92"/>
        <v>0</v>
      </c>
      <c r="BX707" s="199">
        <f t="shared" si="92"/>
        <v>0</v>
      </c>
      <c r="BY707" s="199">
        <f t="shared" si="92"/>
        <v>0</v>
      </c>
      <c r="BZ707" s="199">
        <f t="shared" si="92"/>
        <v>0</v>
      </c>
      <c r="CA707" s="199">
        <f t="shared" si="92"/>
        <v>0</v>
      </c>
      <c r="CB707" s="199">
        <f t="shared" si="92"/>
        <v>0</v>
      </c>
      <c r="CC707" s="201">
        <f t="shared" si="86"/>
        <v>0</v>
      </c>
    </row>
    <row r="708" spans="1:81" s="109" customFormat="1" ht="20.25" customHeight="1">
      <c r="A708" s="141"/>
      <c r="B708" s="319"/>
      <c r="C708" s="321"/>
      <c r="D708" s="331"/>
      <c r="E708" s="331"/>
      <c r="F708" s="332" t="s">
        <v>1160</v>
      </c>
      <c r="G708" s="333" t="s">
        <v>1651</v>
      </c>
      <c r="H708" s="199">
        <f t="shared" si="91"/>
        <v>0</v>
      </c>
      <c r="I708" s="199">
        <f t="shared" si="91"/>
        <v>0</v>
      </c>
      <c r="J708" s="199">
        <f t="shared" si="91"/>
        <v>0</v>
      </c>
      <c r="K708" s="199">
        <f t="shared" si="91"/>
        <v>472860.03</v>
      </c>
      <c r="L708" s="199">
        <f t="shared" si="91"/>
        <v>0</v>
      </c>
      <c r="M708" s="199">
        <f t="shared" si="91"/>
        <v>0</v>
      </c>
      <c r="N708" s="199">
        <f t="shared" si="91"/>
        <v>0</v>
      </c>
      <c r="O708" s="199">
        <f t="shared" si="91"/>
        <v>0</v>
      </c>
      <c r="P708" s="199">
        <f t="shared" si="91"/>
        <v>0</v>
      </c>
      <c r="Q708" s="199">
        <f t="shared" si="91"/>
        <v>0</v>
      </c>
      <c r="R708" s="199">
        <f t="shared" si="91"/>
        <v>0</v>
      </c>
      <c r="S708" s="199">
        <f t="shared" si="91"/>
        <v>0</v>
      </c>
      <c r="T708" s="199">
        <f t="shared" si="91"/>
        <v>0</v>
      </c>
      <c r="U708" s="199">
        <f t="shared" si="91"/>
        <v>0</v>
      </c>
      <c r="V708" s="199">
        <f t="shared" si="91"/>
        <v>0</v>
      </c>
      <c r="W708" s="199">
        <f t="shared" si="91"/>
        <v>0</v>
      </c>
      <c r="X708" s="199">
        <f t="shared" si="91"/>
        <v>0</v>
      </c>
      <c r="Y708" s="199">
        <f t="shared" si="91"/>
        <v>0</v>
      </c>
      <c r="Z708" s="199">
        <f t="shared" si="91"/>
        <v>0</v>
      </c>
      <c r="AA708" s="199">
        <f t="shared" si="91"/>
        <v>0</v>
      </c>
      <c r="AB708" s="199">
        <f t="shared" si="91"/>
        <v>0</v>
      </c>
      <c r="AC708" s="199">
        <f t="shared" si="91"/>
        <v>0</v>
      </c>
      <c r="AD708" s="199">
        <f t="shared" si="91"/>
        <v>0</v>
      </c>
      <c r="AE708" s="199">
        <f t="shared" si="91"/>
        <v>0</v>
      </c>
      <c r="AF708" s="199">
        <f t="shared" si="91"/>
        <v>0</v>
      </c>
      <c r="AG708" s="199">
        <f t="shared" si="91"/>
        <v>0</v>
      </c>
      <c r="AH708" s="199">
        <f t="shared" si="91"/>
        <v>0</v>
      </c>
      <c r="AI708" s="199">
        <f t="shared" si="91"/>
        <v>0</v>
      </c>
      <c r="AJ708" s="199">
        <f t="shared" si="91"/>
        <v>439600</v>
      </c>
      <c r="AK708" s="199">
        <f t="shared" si="91"/>
        <v>0</v>
      </c>
      <c r="AL708" s="199">
        <f t="shared" si="91"/>
        <v>0</v>
      </c>
      <c r="AM708" s="199">
        <f t="shared" si="91"/>
        <v>0</v>
      </c>
      <c r="AN708" s="199">
        <f t="shared" si="91"/>
        <v>0</v>
      </c>
      <c r="AO708" s="199">
        <f t="shared" si="91"/>
        <v>0</v>
      </c>
      <c r="AP708" s="199">
        <f t="shared" si="91"/>
        <v>0</v>
      </c>
      <c r="AQ708" s="199">
        <f t="shared" si="91"/>
        <v>0</v>
      </c>
      <c r="AR708" s="199">
        <f t="shared" si="91"/>
        <v>0</v>
      </c>
      <c r="AS708" s="199">
        <f t="shared" si="91"/>
        <v>0</v>
      </c>
      <c r="AT708" s="199">
        <f t="shared" si="91"/>
        <v>0</v>
      </c>
      <c r="AU708" s="199">
        <f t="shared" si="91"/>
        <v>0</v>
      </c>
      <c r="AV708" s="199">
        <f t="shared" si="91"/>
        <v>0</v>
      </c>
      <c r="AW708" s="199">
        <f t="shared" si="91"/>
        <v>0</v>
      </c>
      <c r="AX708" s="199">
        <f t="shared" si="91"/>
        <v>0</v>
      </c>
      <c r="AY708" s="199">
        <f t="shared" si="91"/>
        <v>0</v>
      </c>
      <c r="AZ708" s="199">
        <f t="shared" si="91"/>
        <v>0</v>
      </c>
      <c r="BA708" s="199">
        <f t="shared" si="91"/>
        <v>0</v>
      </c>
      <c r="BB708" s="199">
        <f t="shared" si="91"/>
        <v>0</v>
      </c>
      <c r="BC708" s="199">
        <f t="shared" si="91"/>
        <v>0</v>
      </c>
      <c r="BD708" s="199">
        <f t="shared" si="91"/>
        <v>0</v>
      </c>
      <c r="BE708" s="199">
        <f t="shared" si="91"/>
        <v>0</v>
      </c>
      <c r="BF708" s="199">
        <f t="shared" si="91"/>
        <v>0</v>
      </c>
      <c r="BG708" s="199">
        <f t="shared" si="91"/>
        <v>0</v>
      </c>
      <c r="BH708" s="199">
        <f t="shared" si="91"/>
        <v>0</v>
      </c>
      <c r="BI708" s="199">
        <f t="shared" si="91"/>
        <v>0</v>
      </c>
      <c r="BJ708" s="199">
        <f t="shared" si="91"/>
        <v>0</v>
      </c>
      <c r="BK708" s="199">
        <f t="shared" si="91"/>
        <v>0</v>
      </c>
      <c r="BL708" s="199">
        <f t="shared" si="91"/>
        <v>0</v>
      </c>
      <c r="BM708" s="199">
        <f t="shared" si="91"/>
        <v>0</v>
      </c>
      <c r="BN708" s="199">
        <f t="shared" si="91"/>
        <v>0</v>
      </c>
      <c r="BO708" s="199">
        <f t="shared" si="91"/>
        <v>0</v>
      </c>
      <c r="BP708" s="199">
        <f t="shared" si="91"/>
        <v>0</v>
      </c>
      <c r="BQ708" s="199">
        <f t="shared" si="91"/>
        <v>0</v>
      </c>
      <c r="BR708" s="199">
        <f t="shared" si="91"/>
        <v>0</v>
      </c>
      <c r="BS708" s="199">
        <f t="shared" ref="BS708" si="93">BS492</f>
        <v>0</v>
      </c>
      <c r="BT708" s="199">
        <f t="shared" si="92"/>
        <v>0</v>
      </c>
      <c r="BU708" s="199">
        <f t="shared" si="92"/>
        <v>0</v>
      </c>
      <c r="BV708" s="199">
        <f t="shared" si="92"/>
        <v>0</v>
      </c>
      <c r="BW708" s="199">
        <f t="shared" si="92"/>
        <v>0</v>
      </c>
      <c r="BX708" s="199">
        <f t="shared" si="92"/>
        <v>0</v>
      </c>
      <c r="BY708" s="199">
        <f t="shared" si="92"/>
        <v>0</v>
      </c>
      <c r="BZ708" s="199">
        <f t="shared" si="92"/>
        <v>0</v>
      </c>
      <c r="CA708" s="199">
        <f t="shared" si="92"/>
        <v>0</v>
      </c>
      <c r="CB708" s="199">
        <f t="shared" si="92"/>
        <v>0</v>
      </c>
      <c r="CC708" s="201">
        <f t="shared" si="86"/>
        <v>912460.03</v>
      </c>
    </row>
    <row r="709" spans="1:81" s="109" customFormat="1">
      <c r="A709" s="141"/>
      <c r="B709" s="319"/>
      <c r="C709" s="321"/>
      <c r="D709" s="331"/>
      <c r="E709" s="331"/>
      <c r="F709" s="332" t="s">
        <v>1161</v>
      </c>
      <c r="G709" s="333" t="s">
        <v>1652</v>
      </c>
      <c r="H709" s="199">
        <f t="shared" ref="H709:BS711" si="94">H493</f>
        <v>149702107.69999999</v>
      </c>
      <c r="I709" s="199">
        <f t="shared" si="94"/>
        <v>74342106.370000005</v>
      </c>
      <c r="J709" s="199">
        <f t="shared" si="94"/>
        <v>654835005.29999995</v>
      </c>
      <c r="K709" s="199">
        <f t="shared" si="94"/>
        <v>72293495.480000004</v>
      </c>
      <c r="L709" s="199">
        <f t="shared" si="94"/>
        <v>53349475.229999997</v>
      </c>
      <c r="M709" s="199">
        <f t="shared" si="94"/>
        <v>115823480.08</v>
      </c>
      <c r="N709" s="199">
        <f t="shared" si="94"/>
        <v>737691688.99000001</v>
      </c>
      <c r="O709" s="199">
        <f t="shared" si="94"/>
        <v>173800263.21000001</v>
      </c>
      <c r="P709" s="199">
        <f t="shared" si="94"/>
        <v>32622824.82</v>
      </c>
      <c r="Q709" s="199">
        <f t="shared" si="94"/>
        <v>364993236.48000002</v>
      </c>
      <c r="R709" s="199">
        <f t="shared" si="94"/>
        <v>27412098.940000001</v>
      </c>
      <c r="S709" s="199">
        <f t="shared" si="94"/>
        <v>75798538.510000005</v>
      </c>
      <c r="T709" s="199">
        <f t="shared" si="94"/>
        <v>192177576.77000001</v>
      </c>
      <c r="U709" s="199">
        <f t="shared" si="94"/>
        <v>201418358.65000001</v>
      </c>
      <c r="V709" s="199">
        <f t="shared" si="94"/>
        <v>34061685.450000003</v>
      </c>
      <c r="W709" s="199">
        <f t="shared" si="94"/>
        <v>176590721.96000001</v>
      </c>
      <c r="X709" s="199">
        <f t="shared" si="94"/>
        <v>93248519.180000007</v>
      </c>
      <c r="Y709" s="199">
        <f t="shared" si="94"/>
        <v>59218005.18</v>
      </c>
      <c r="Z709" s="199">
        <f t="shared" si="94"/>
        <v>461671142.43000001</v>
      </c>
      <c r="AA709" s="199">
        <f t="shared" si="94"/>
        <v>22298694.140000001</v>
      </c>
      <c r="AB709" s="199">
        <f t="shared" si="94"/>
        <v>41652247.759999998</v>
      </c>
      <c r="AC709" s="199">
        <f t="shared" si="94"/>
        <v>70757519.069999993</v>
      </c>
      <c r="AD709" s="199">
        <f t="shared" si="94"/>
        <v>9660374.3699999992</v>
      </c>
      <c r="AE709" s="199">
        <f t="shared" si="94"/>
        <v>67612339.340000004</v>
      </c>
      <c r="AF709" s="199">
        <f t="shared" si="94"/>
        <v>65168831.219999999</v>
      </c>
      <c r="AG709" s="199">
        <f t="shared" si="94"/>
        <v>22328605.989999998</v>
      </c>
      <c r="AH709" s="199">
        <f t="shared" si="94"/>
        <v>88807263</v>
      </c>
      <c r="AI709" s="199">
        <f t="shared" si="94"/>
        <v>162717006.43000001</v>
      </c>
      <c r="AJ709" s="199">
        <f t="shared" si="94"/>
        <v>37883296.719999999</v>
      </c>
      <c r="AK709" s="199">
        <f t="shared" si="94"/>
        <v>39913650.659999996</v>
      </c>
      <c r="AL709" s="199">
        <f t="shared" si="94"/>
        <v>31776224.170000002</v>
      </c>
      <c r="AM709" s="199">
        <f t="shared" si="94"/>
        <v>37900397.399999999</v>
      </c>
      <c r="AN709" s="199">
        <f t="shared" si="94"/>
        <v>34883081.799999997</v>
      </c>
      <c r="AO709" s="199">
        <f t="shared" si="94"/>
        <v>14846929.32</v>
      </c>
      <c r="AP709" s="199">
        <f t="shared" si="94"/>
        <v>31224454.949999999</v>
      </c>
      <c r="AQ709" s="199">
        <f t="shared" si="94"/>
        <v>41372817.479999997</v>
      </c>
      <c r="AR709" s="199">
        <f t="shared" si="94"/>
        <v>39216921.799999997</v>
      </c>
      <c r="AS709" s="199">
        <f t="shared" si="94"/>
        <v>30116016.859999999</v>
      </c>
      <c r="AT709" s="199">
        <f t="shared" si="94"/>
        <v>39817396.469999999</v>
      </c>
      <c r="AU709" s="199">
        <f t="shared" si="94"/>
        <v>134092455.59999999</v>
      </c>
      <c r="AV709" s="199">
        <f t="shared" si="94"/>
        <v>16950564.890000001</v>
      </c>
      <c r="AW709" s="199">
        <f t="shared" si="94"/>
        <v>22993295.530000001</v>
      </c>
      <c r="AX709" s="199">
        <f t="shared" si="94"/>
        <v>33478273.719999999</v>
      </c>
      <c r="AY709" s="199">
        <f t="shared" si="94"/>
        <v>20482065.030000001</v>
      </c>
      <c r="AZ709" s="199">
        <f t="shared" si="94"/>
        <v>15728053.83</v>
      </c>
      <c r="BA709" s="199">
        <f t="shared" si="94"/>
        <v>28102321.969999999</v>
      </c>
      <c r="BB709" s="199">
        <f t="shared" si="94"/>
        <v>274062129.63999999</v>
      </c>
      <c r="BC709" s="199">
        <f t="shared" si="94"/>
        <v>40271272.780000001</v>
      </c>
      <c r="BD709" s="199">
        <f t="shared" si="94"/>
        <v>68199910.150000006</v>
      </c>
      <c r="BE709" s="199">
        <f t="shared" si="94"/>
        <v>56274425.869999997</v>
      </c>
      <c r="BF709" s="199">
        <f t="shared" si="94"/>
        <v>42246767.939999998</v>
      </c>
      <c r="BG709" s="199">
        <f t="shared" si="94"/>
        <v>38927820.350000001</v>
      </c>
      <c r="BH709" s="199">
        <f t="shared" si="94"/>
        <v>65196847.149899997</v>
      </c>
      <c r="BI709" s="199">
        <f t="shared" si="94"/>
        <v>36556039.799999997</v>
      </c>
      <c r="BJ709" s="199">
        <f t="shared" si="94"/>
        <v>17504683.760000002</v>
      </c>
      <c r="BK709" s="199">
        <f t="shared" si="94"/>
        <v>9722633.7699999996</v>
      </c>
      <c r="BL709" s="199">
        <f t="shared" si="94"/>
        <v>44280797.799999997</v>
      </c>
      <c r="BM709" s="199">
        <f t="shared" si="94"/>
        <v>210625830.19</v>
      </c>
      <c r="BN709" s="199">
        <f t="shared" si="94"/>
        <v>92519399.120000005</v>
      </c>
      <c r="BO709" s="199">
        <f t="shared" si="94"/>
        <v>38538795.100000001</v>
      </c>
      <c r="BP709" s="199">
        <f t="shared" si="94"/>
        <v>16454972.310000001</v>
      </c>
      <c r="BQ709" s="199">
        <f t="shared" si="94"/>
        <v>34020918.43</v>
      </c>
      <c r="BR709" s="199">
        <f t="shared" si="94"/>
        <v>22180899.07</v>
      </c>
      <c r="BS709" s="199">
        <f t="shared" si="94"/>
        <v>14240365.779999999</v>
      </c>
      <c r="BT709" s="199">
        <f t="shared" si="92"/>
        <v>351550492.64999998</v>
      </c>
      <c r="BU709" s="199">
        <f t="shared" si="92"/>
        <v>29601017.399999999</v>
      </c>
      <c r="BV709" s="199">
        <f t="shared" si="92"/>
        <v>72339898.680000007</v>
      </c>
      <c r="BW709" s="199">
        <f t="shared" si="92"/>
        <v>35591636.020000003</v>
      </c>
      <c r="BX709" s="199">
        <f t="shared" si="92"/>
        <v>54692553.670000002</v>
      </c>
      <c r="BY709" s="199">
        <f t="shared" si="92"/>
        <v>24758781.199999999</v>
      </c>
      <c r="BZ709" s="199">
        <f t="shared" si="92"/>
        <v>48227216.939999998</v>
      </c>
      <c r="CA709" s="199">
        <f t="shared" si="92"/>
        <v>36121315.060000002</v>
      </c>
      <c r="CB709" s="199">
        <f t="shared" si="92"/>
        <v>17810146.84</v>
      </c>
      <c r="CC709" s="201">
        <f t="shared" si="86"/>
        <v>6745348997.7199001</v>
      </c>
    </row>
    <row r="710" spans="1:81" s="109" customFormat="1">
      <c r="A710" s="141"/>
      <c r="B710" s="319"/>
      <c r="C710" s="321"/>
      <c r="D710" s="331"/>
      <c r="E710" s="331"/>
      <c r="F710" s="332" t="s">
        <v>1162</v>
      </c>
      <c r="G710" s="333" t="s">
        <v>1653</v>
      </c>
      <c r="H710" s="199">
        <f t="shared" si="94"/>
        <v>92945804.620000005</v>
      </c>
      <c r="I710" s="199">
        <f t="shared" si="94"/>
        <v>64044502.740000002</v>
      </c>
      <c r="J710" s="199">
        <f t="shared" si="94"/>
        <v>71068606.659999996</v>
      </c>
      <c r="K710" s="199">
        <f t="shared" si="94"/>
        <v>11747864.76</v>
      </c>
      <c r="L710" s="199">
        <f t="shared" si="94"/>
        <v>26714990.800000001</v>
      </c>
      <c r="M710" s="199">
        <f t="shared" si="94"/>
        <v>911679.5</v>
      </c>
      <c r="N710" s="199">
        <f t="shared" si="94"/>
        <v>253868969.61000001</v>
      </c>
      <c r="O710" s="199">
        <f t="shared" si="94"/>
        <v>41791776.469999999</v>
      </c>
      <c r="P710" s="199">
        <f t="shared" si="94"/>
        <v>7792516.8700000001</v>
      </c>
      <c r="Q710" s="199">
        <f t="shared" si="94"/>
        <v>75515278.859999999</v>
      </c>
      <c r="R710" s="199">
        <f t="shared" si="94"/>
        <v>8221695.2000000002</v>
      </c>
      <c r="S710" s="199">
        <f t="shared" si="94"/>
        <v>16905959.440000001</v>
      </c>
      <c r="T710" s="199">
        <f t="shared" si="94"/>
        <v>71760286.060000002</v>
      </c>
      <c r="U710" s="199">
        <f t="shared" si="94"/>
        <v>55840438.509999998</v>
      </c>
      <c r="V710" s="199">
        <f t="shared" si="94"/>
        <v>1061002.8400000001</v>
      </c>
      <c r="W710" s="199">
        <f t="shared" si="94"/>
        <v>18320047.57</v>
      </c>
      <c r="X710" s="199">
        <f t="shared" si="94"/>
        <v>15014629.85</v>
      </c>
      <c r="Y710" s="199">
        <f t="shared" si="94"/>
        <v>10125463.67</v>
      </c>
      <c r="Z710" s="199">
        <f t="shared" si="94"/>
        <v>441801567.23000002</v>
      </c>
      <c r="AA710" s="199">
        <f t="shared" si="94"/>
        <v>6115108.0099999998</v>
      </c>
      <c r="AB710" s="199">
        <f t="shared" si="94"/>
        <v>17046071.309999999</v>
      </c>
      <c r="AC710" s="199">
        <f t="shared" si="94"/>
        <v>7880429.8399999999</v>
      </c>
      <c r="AD710" s="199">
        <f t="shared" si="94"/>
        <v>12576311.76</v>
      </c>
      <c r="AE710" s="199">
        <f t="shared" si="94"/>
        <v>15501742.720000001</v>
      </c>
      <c r="AF710" s="199">
        <f t="shared" si="94"/>
        <v>0</v>
      </c>
      <c r="AG710" s="199">
        <f t="shared" si="94"/>
        <v>2629963.27</v>
      </c>
      <c r="AH710" s="199">
        <f t="shared" si="94"/>
        <v>14928740.800000001</v>
      </c>
      <c r="AI710" s="199">
        <f t="shared" si="94"/>
        <v>36883089.119999997</v>
      </c>
      <c r="AJ710" s="199">
        <f t="shared" si="94"/>
        <v>10502642.68</v>
      </c>
      <c r="AK710" s="199">
        <f t="shared" si="94"/>
        <v>4160405.19</v>
      </c>
      <c r="AL710" s="199">
        <f t="shared" si="94"/>
        <v>2645974.83</v>
      </c>
      <c r="AM710" s="199">
        <f t="shared" si="94"/>
        <v>2148544.54</v>
      </c>
      <c r="AN710" s="199">
        <f t="shared" si="94"/>
        <v>7274085.2800000003</v>
      </c>
      <c r="AO710" s="199">
        <f t="shared" si="94"/>
        <v>3775412.77</v>
      </c>
      <c r="AP710" s="199">
        <f t="shared" si="94"/>
        <v>2728131.48</v>
      </c>
      <c r="AQ710" s="199">
        <f t="shared" si="94"/>
        <v>6181264.6799999997</v>
      </c>
      <c r="AR710" s="199">
        <f t="shared" si="94"/>
        <v>6873670.5599999996</v>
      </c>
      <c r="AS710" s="199">
        <f t="shared" si="94"/>
        <v>4331529.87</v>
      </c>
      <c r="AT710" s="199">
        <f t="shared" si="94"/>
        <v>3218119.98</v>
      </c>
      <c r="AU710" s="199">
        <f t="shared" si="94"/>
        <v>41209717.049999997</v>
      </c>
      <c r="AV710" s="199">
        <f t="shared" si="94"/>
        <v>2946463.58</v>
      </c>
      <c r="AW710" s="199">
        <f t="shared" si="94"/>
        <v>10342309.33</v>
      </c>
      <c r="AX710" s="199">
        <f t="shared" si="94"/>
        <v>5597259.6699999999</v>
      </c>
      <c r="AY710" s="199">
        <f t="shared" si="94"/>
        <v>4765946.97</v>
      </c>
      <c r="AZ710" s="199">
        <f t="shared" si="94"/>
        <v>1864992.09</v>
      </c>
      <c r="BA710" s="199">
        <f t="shared" si="94"/>
        <v>2246548.6800000002</v>
      </c>
      <c r="BB710" s="199">
        <f t="shared" si="94"/>
        <v>104702840.79000001</v>
      </c>
      <c r="BC710" s="199">
        <f t="shared" si="94"/>
        <v>11756624.25</v>
      </c>
      <c r="BD710" s="199">
        <f t="shared" si="94"/>
        <v>7337985.0899999999</v>
      </c>
      <c r="BE710" s="199">
        <f t="shared" si="94"/>
        <v>5843094.2199999997</v>
      </c>
      <c r="BF710" s="199">
        <f t="shared" si="94"/>
        <v>16897317.82</v>
      </c>
      <c r="BG710" s="199">
        <f t="shared" si="94"/>
        <v>6659804.3600000003</v>
      </c>
      <c r="BH710" s="199">
        <f t="shared" si="94"/>
        <v>17466330.680100001</v>
      </c>
      <c r="BI710" s="199">
        <f t="shared" si="94"/>
        <v>11421282.039999999</v>
      </c>
      <c r="BJ710" s="199">
        <f t="shared" si="94"/>
        <v>7208449.4699999997</v>
      </c>
      <c r="BK710" s="199">
        <f t="shared" si="94"/>
        <v>1536489</v>
      </c>
      <c r="BL710" s="199">
        <f t="shared" si="94"/>
        <v>2177451.6800000002</v>
      </c>
      <c r="BM710" s="199">
        <f t="shared" si="94"/>
        <v>92651318.5</v>
      </c>
      <c r="BN710" s="199">
        <f t="shared" si="94"/>
        <v>84519283.810000002</v>
      </c>
      <c r="BO710" s="199">
        <f t="shared" si="94"/>
        <v>4294237.4000000004</v>
      </c>
      <c r="BP710" s="199">
        <f t="shared" si="94"/>
        <v>3868399.72</v>
      </c>
      <c r="BQ710" s="199">
        <f t="shared" si="94"/>
        <v>3497494.6</v>
      </c>
      <c r="BR710" s="199">
        <f t="shared" si="94"/>
        <v>5603544.4000000004</v>
      </c>
      <c r="BS710" s="199">
        <f t="shared" si="94"/>
        <v>4395710.12</v>
      </c>
      <c r="BT710" s="199">
        <f t="shared" si="92"/>
        <v>30151530.280000001</v>
      </c>
      <c r="BU710" s="199">
        <f t="shared" si="92"/>
        <v>10420567.51</v>
      </c>
      <c r="BV710" s="199">
        <f t="shared" si="92"/>
        <v>15763962.119999999</v>
      </c>
      <c r="BW710" s="199">
        <f t="shared" si="92"/>
        <v>8128072.6500000004</v>
      </c>
      <c r="BX710" s="199">
        <f t="shared" si="92"/>
        <v>14552244.35</v>
      </c>
      <c r="BY710" s="199">
        <f t="shared" si="92"/>
        <v>86752617.260000005</v>
      </c>
      <c r="BZ710" s="199">
        <f t="shared" si="92"/>
        <v>10487936.199999999</v>
      </c>
      <c r="CA710" s="199">
        <f t="shared" si="92"/>
        <v>6956546.54</v>
      </c>
      <c r="CB710" s="199">
        <f t="shared" si="92"/>
        <v>4000450.65</v>
      </c>
      <c r="CC710" s="201">
        <f t="shared" si="86"/>
        <v>2100879142.8300993</v>
      </c>
    </row>
    <row r="711" spans="1:81" s="109" customFormat="1">
      <c r="A711" s="141"/>
      <c r="B711" s="319"/>
      <c r="C711" s="321"/>
      <c r="D711" s="331"/>
      <c r="E711" s="331"/>
      <c r="F711" s="332" t="s">
        <v>1163</v>
      </c>
      <c r="G711" s="333" t="s">
        <v>1654</v>
      </c>
      <c r="H711" s="199">
        <f t="shared" si="94"/>
        <v>255600.6</v>
      </c>
      <c r="I711" s="199">
        <f t="shared" si="94"/>
        <v>0</v>
      </c>
      <c r="J711" s="199">
        <f t="shared" si="94"/>
        <v>548576</v>
      </c>
      <c r="K711" s="199">
        <f t="shared" si="94"/>
        <v>1195561</v>
      </c>
      <c r="L711" s="199">
        <f t="shared" si="94"/>
        <v>93553.64</v>
      </c>
      <c r="M711" s="199">
        <f t="shared" si="94"/>
        <v>30959374.960000001</v>
      </c>
      <c r="N711" s="199">
        <f t="shared" si="94"/>
        <v>123532132.5</v>
      </c>
      <c r="O711" s="199">
        <f t="shared" si="94"/>
        <v>33600</v>
      </c>
      <c r="P711" s="199">
        <f t="shared" si="94"/>
        <v>198750</v>
      </c>
      <c r="Q711" s="199">
        <f t="shared" si="94"/>
        <v>294669.5</v>
      </c>
      <c r="R711" s="199">
        <f t="shared" si="94"/>
        <v>0</v>
      </c>
      <c r="S711" s="199">
        <f t="shared" si="94"/>
        <v>4618612.83</v>
      </c>
      <c r="T711" s="199">
        <f t="shared" si="94"/>
        <v>6587850.9400000004</v>
      </c>
      <c r="U711" s="199">
        <f t="shared" si="94"/>
        <v>677018</v>
      </c>
      <c r="V711" s="199">
        <f t="shared" si="94"/>
        <v>2250000</v>
      </c>
      <c r="W711" s="199">
        <f t="shared" si="94"/>
        <v>955337.11</v>
      </c>
      <c r="X711" s="199">
        <f t="shared" si="94"/>
        <v>75425</v>
      </c>
      <c r="Y711" s="199">
        <f t="shared" si="94"/>
        <v>35127.75</v>
      </c>
      <c r="Z711" s="199">
        <f t="shared" si="94"/>
        <v>21516093.800000001</v>
      </c>
      <c r="AA711" s="199">
        <f t="shared" si="94"/>
        <v>4277706.82</v>
      </c>
      <c r="AB711" s="199">
        <f t="shared" si="94"/>
        <v>604741.23</v>
      </c>
      <c r="AC711" s="199">
        <f t="shared" si="94"/>
        <v>420739.91</v>
      </c>
      <c r="AD711" s="199">
        <f t="shared" si="94"/>
        <v>2128854.7599999998</v>
      </c>
      <c r="AE711" s="199">
        <f t="shared" si="94"/>
        <v>230477.63</v>
      </c>
      <c r="AF711" s="199">
        <f t="shared" si="94"/>
        <v>0</v>
      </c>
      <c r="AG711" s="199">
        <f t="shared" si="94"/>
        <v>100000</v>
      </c>
      <c r="AH711" s="199">
        <f t="shared" si="94"/>
        <v>0</v>
      </c>
      <c r="AI711" s="199">
        <f t="shared" si="94"/>
        <v>85756483.340000004</v>
      </c>
      <c r="AJ711" s="199">
        <f t="shared" si="94"/>
        <v>0</v>
      </c>
      <c r="AK711" s="199">
        <f t="shared" si="94"/>
        <v>419700</v>
      </c>
      <c r="AL711" s="199">
        <f t="shared" si="94"/>
        <v>394750.52</v>
      </c>
      <c r="AM711" s="199">
        <f t="shared" si="94"/>
        <v>309330</v>
      </c>
      <c r="AN711" s="199">
        <f t="shared" si="94"/>
        <v>2624177.9900000002</v>
      </c>
      <c r="AO711" s="199">
        <f t="shared" si="94"/>
        <v>277200</v>
      </c>
      <c r="AP711" s="199">
        <f t="shared" si="94"/>
        <v>461599.39</v>
      </c>
      <c r="AQ711" s="199">
        <f t="shared" si="94"/>
        <v>6778319.8799999999</v>
      </c>
      <c r="AR711" s="199">
        <f t="shared" si="94"/>
        <v>488600</v>
      </c>
      <c r="AS711" s="199">
        <f t="shared" si="94"/>
        <v>63650</v>
      </c>
      <c r="AT711" s="199">
        <f t="shared" si="94"/>
        <v>986111.64</v>
      </c>
      <c r="AU711" s="199">
        <f t="shared" si="94"/>
        <v>4803553.4800000004</v>
      </c>
      <c r="AV711" s="199">
        <f t="shared" si="94"/>
        <v>3030261.58</v>
      </c>
      <c r="AW711" s="199">
        <f t="shared" si="94"/>
        <v>0</v>
      </c>
      <c r="AX711" s="199">
        <f t="shared" si="94"/>
        <v>61403.28</v>
      </c>
      <c r="AY711" s="199">
        <f t="shared" si="94"/>
        <v>1197172.6200000001</v>
      </c>
      <c r="AZ711" s="199">
        <f t="shared" si="94"/>
        <v>11646.76</v>
      </c>
      <c r="BA711" s="199">
        <f t="shared" si="94"/>
        <v>83820</v>
      </c>
      <c r="BB711" s="199">
        <f t="shared" si="94"/>
        <v>76894882.469999999</v>
      </c>
      <c r="BC711" s="199">
        <f t="shared" si="94"/>
        <v>186954.16</v>
      </c>
      <c r="BD711" s="199">
        <f t="shared" si="94"/>
        <v>0</v>
      </c>
      <c r="BE711" s="199">
        <f t="shared" si="94"/>
        <v>0</v>
      </c>
      <c r="BF711" s="199">
        <f t="shared" si="94"/>
        <v>529689.14</v>
      </c>
      <c r="BG711" s="199">
        <f t="shared" si="94"/>
        <v>124818.71</v>
      </c>
      <c r="BH711" s="199">
        <f t="shared" si="94"/>
        <v>1757257.26</v>
      </c>
      <c r="BI711" s="199">
        <f t="shared" si="94"/>
        <v>184959.99</v>
      </c>
      <c r="BJ711" s="199">
        <f t="shared" si="94"/>
        <v>539337.49</v>
      </c>
      <c r="BK711" s="199">
        <f t="shared" si="94"/>
        <v>11960</v>
      </c>
      <c r="BL711" s="199">
        <f t="shared" si="94"/>
        <v>528504.02</v>
      </c>
      <c r="BM711" s="199">
        <f t="shared" si="94"/>
        <v>18572222.09</v>
      </c>
      <c r="BN711" s="199">
        <f t="shared" si="94"/>
        <v>15504099.109999999</v>
      </c>
      <c r="BO711" s="199">
        <f t="shared" si="94"/>
        <v>997152.51</v>
      </c>
      <c r="BP711" s="199">
        <f t="shared" si="94"/>
        <v>1404479.04</v>
      </c>
      <c r="BQ711" s="199">
        <f t="shared" si="94"/>
        <v>206000</v>
      </c>
      <c r="BR711" s="199">
        <f t="shared" si="94"/>
        <v>4442846.33</v>
      </c>
      <c r="BS711" s="199">
        <f t="shared" si="94"/>
        <v>0</v>
      </c>
      <c r="BT711" s="199">
        <f t="shared" si="92"/>
        <v>3749042.45</v>
      </c>
      <c r="BU711" s="199">
        <f t="shared" si="92"/>
        <v>790051.28</v>
      </c>
      <c r="BV711" s="199">
        <f t="shared" si="92"/>
        <v>1060453.58</v>
      </c>
      <c r="BW711" s="199">
        <f t="shared" si="92"/>
        <v>1259251.55</v>
      </c>
      <c r="BX711" s="199">
        <f t="shared" si="92"/>
        <v>2162731.75</v>
      </c>
      <c r="BY711" s="199">
        <f t="shared" si="92"/>
        <v>11048385.220000001</v>
      </c>
      <c r="BZ711" s="199">
        <f t="shared" si="92"/>
        <v>2248665.39</v>
      </c>
      <c r="CA711" s="199">
        <f t="shared" si="92"/>
        <v>395743</v>
      </c>
      <c r="CB711" s="199">
        <f t="shared" si="92"/>
        <v>11473563.890000001</v>
      </c>
      <c r="CC711" s="201">
        <f t="shared" si="86"/>
        <v>465410634.88999987</v>
      </c>
    </row>
    <row r="712" spans="1:81" s="109" customFormat="1">
      <c r="A712" s="141"/>
      <c r="B712" s="319"/>
      <c r="C712" s="321"/>
      <c r="D712" s="331"/>
      <c r="E712" s="331"/>
      <c r="F712" s="332" t="s">
        <v>1201</v>
      </c>
      <c r="G712" s="333" t="s">
        <v>1202</v>
      </c>
      <c r="H712" s="199">
        <f>H576</f>
        <v>0</v>
      </c>
      <c r="I712" s="199">
        <f t="shared" ref="I712:BT712" si="95">I576</f>
        <v>0</v>
      </c>
      <c r="J712" s="199">
        <f t="shared" si="95"/>
        <v>0</v>
      </c>
      <c r="K712" s="199">
        <f t="shared" si="95"/>
        <v>0</v>
      </c>
      <c r="L712" s="199">
        <f t="shared" si="95"/>
        <v>0</v>
      </c>
      <c r="M712" s="199">
        <f t="shared" si="95"/>
        <v>0</v>
      </c>
      <c r="N712" s="199">
        <f t="shared" si="95"/>
        <v>0</v>
      </c>
      <c r="O712" s="199">
        <f t="shared" si="95"/>
        <v>0</v>
      </c>
      <c r="P712" s="199">
        <f t="shared" si="95"/>
        <v>0</v>
      </c>
      <c r="Q712" s="199">
        <f t="shared" si="95"/>
        <v>0</v>
      </c>
      <c r="R712" s="199">
        <f t="shared" si="95"/>
        <v>0</v>
      </c>
      <c r="S712" s="199">
        <f t="shared" si="95"/>
        <v>0</v>
      </c>
      <c r="T712" s="199">
        <f t="shared" si="95"/>
        <v>0</v>
      </c>
      <c r="U712" s="199">
        <f t="shared" si="95"/>
        <v>0</v>
      </c>
      <c r="V712" s="199">
        <f t="shared" si="95"/>
        <v>0</v>
      </c>
      <c r="W712" s="199">
        <f t="shared" si="95"/>
        <v>0</v>
      </c>
      <c r="X712" s="199">
        <f t="shared" si="95"/>
        <v>0</v>
      </c>
      <c r="Y712" s="199">
        <f t="shared" si="95"/>
        <v>0</v>
      </c>
      <c r="Z712" s="199">
        <f t="shared" si="95"/>
        <v>0</v>
      </c>
      <c r="AA712" s="199">
        <f t="shared" si="95"/>
        <v>0</v>
      </c>
      <c r="AB712" s="199">
        <f t="shared" si="95"/>
        <v>0</v>
      </c>
      <c r="AC712" s="199">
        <f t="shared" si="95"/>
        <v>0</v>
      </c>
      <c r="AD712" s="199">
        <f t="shared" si="95"/>
        <v>0</v>
      </c>
      <c r="AE712" s="199">
        <f t="shared" si="95"/>
        <v>0</v>
      </c>
      <c r="AF712" s="199">
        <f t="shared" si="95"/>
        <v>0</v>
      </c>
      <c r="AG712" s="199">
        <f t="shared" si="95"/>
        <v>0</v>
      </c>
      <c r="AH712" s="199">
        <f t="shared" si="95"/>
        <v>0</v>
      </c>
      <c r="AI712" s="199">
        <f t="shared" si="95"/>
        <v>0</v>
      </c>
      <c r="AJ712" s="199">
        <f t="shared" si="95"/>
        <v>0</v>
      </c>
      <c r="AK712" s="199">
        <f t="shared" si="95"/>
        <v>0</v>
      </c>
      <c r="AL712" s="199">
        <f t="shared" si="95"/>
        <v>0</v>
      </c>
      <c r="AM712" s="199">
        <f t="shared" si="95"/>
        <v>0</v>
      </c>
      <c r="AN712" s="199">
        <f t="shared" si="95"/>
        <v>0</v>
      </c>
      <c r="AO712" s="199">
        <f t="shared" si="95"/>
        <v>0</v>
      </c>
      <c r="AP712" s="199">
        <f t="shared" si="95"/>
        <v>0</v>
      </c>
      <c r="AQ712" s="199">
        <f t="shared" si="95"/>
        <v>0</v>
      </c>
      <c r="AR712" s="199">
        <f t="shared" si="95"/>
        <v>0</v>
      </c>
      <c r="AS712" s="199">
        <f t="shared" si="95"/>
        <v>0</v>
      </c>
      <c r="AT712" s="199">
        <f t="shared" si="95"/>
        <v>0</v>
      </c>
      <c r="AU712" s="199">
        <f t="shared" si="95"/>
        <v>0</v>
      </c>
      <c r="AV712" s="199">
        <f t="shared" si="95"/>
        <v>0</v>
      </c>
      <c r="AW712" s="199">
        <f t="shared" si="95"/>
        <v>0</v>
      </c>
      <c r="AX712" s="199">
        <f t="shared" si="95"/>
        <v>0</v>
      </c>
      <c r="AY712" s="199">
        <f t="shared" si="95"/>
        <v>0</v>
      </c>
      <c r="AZ712" s="199">
        <f t="shared" si="95"/>
        <v>0</v>
      </c>
      <c r="BA712" s="199">
        <f t="shared" si="95"/>
        <v>0</v>
      </c>
      <c r="BB712" s="199">
        <f t="shared" si="95"/>
        <v>0</v>
      </c>
      <c r="BC712" s="199">
        <f t="shared" si="95"/>
        <v>0</v>
      </c>
      <c r="BD712" s="199">
        <f t="shared" si="95"/>
        <v>0</v>
      </c>
      <c r="BE712" s="199">
        <f t="shared" si="95"/>
        <v>0</v>
      </c>
      <c r="BF712" s="199">
        <f t="shared" si="95"/>
        <v>0</v>
      </c>
      <c r="BG712" s="199">
        <f t="shared" si="95"/>
        <v>0</v>
      </c>
      <c r="BH712" s="199">
        <f t="shared" si="95"/>
        <v>0</v>
      </c>
      <c r="BI712" s="199">
        <f t="shared" si="95"/>
        <v>0</v>
      </c>
      <c r="BJ712" s="199">
        <f t="shared" si="95"/>
        <v>0</v>
      </c>
      <c r="BK712" s="199">
        <f t="shared" si="95"/>
        <v>0</v>
      </c>
      <c r="BL712" s="199">
        <f t="shared" si="95"/>
        <v>0</v>
      </c>
      <c r="BM712" s="199">
        <f t="shared" si="95"/>
        <v>0</v>
      </c>
      <c r="BN712" s="199">
        <f t="shared" si="95"/>
        <v>0</v>
      </c>
      <c r="BO712" s="199">
        <f t="shared" si="95"/>
        <v>0</v>
      </c>
      <c r="BP712" s="199">
        <f t="shared" si="95"/>
        <v>0</v>
      </c>
      <c r="BQ712" s="199">
        <f t="shared" si="95"/>
        <v>0</v>
      </c>
      <c r="BR712" s="199">
        <f t="shared" si="95"/>
        <v>0</v>
      </c>
      <c r="BS712" s="199">
        <f t="shared" si="95"/>
        <v>0</v>
      </c>
      <c r="BT712" s="199">
        <f t="shared" si="95"/>
        <v>0</v>
      </c>
      <c r="BU712" s="199">
        <f t="shared" ref="BU712:CB712" si="96">BU576</f>
        <v>0</v>
      </c>
      <c r="BV712" s="199">
        <f t="shared" si="96"/>
        <v>0</v>
      </c>
      <c r="BW712" s="199">
        <f t="shared" si="96"/>
        <v>0</v>
      </c>
      <c r="BX712" s="199">
        <f t="shared" si="96"/>
        <v>0</v>
      </c>
      <c r="BY712" s="199">
        <f t="shared" si="96"/>
        <v>0</v>
      </c>
      <c r="BZ712" s="199">
        <f t="shared" si="96"/>
        <v>0</v>
      </c>
      <c r="CA712" s="199">
        <f t="shared" si="96"/>
        <v>0</v>
      </c>
      <c r="CB712" s="199">
        <f t="shared" si="96"/>
        <v>0</v>
      </c>
      <c r="CC712" s="201">
        <f t="shared" si="86"/>
        <v>0</v>
      </c>
    </row>
    <row r="713" spans="1:81" s="131" customFormat="1">
      <c r="A713" s="142"/>
      <c r="B713" s="334"/>
      <c r="C713" s="335"/>
      <c r="D713" s="336"/>
      <c r="E713" s="336"/>
      <c r="F713" s="337" t="s">
        <v>1446</v>
      </c>
      <c r="G713" s="338" t="s">
        <v>1447</v>
      </c>
      <c r="H713" s="384">
        <v>0</v>
      </c>
      <c r="I713" s="384">
        <v>0</v>
      </c>
      <c r="J713" s="384">
        <v>0</v>
      </c>
      <c r="K713" s="384">
        <v>0</v>
      </c>
      <c r="L713" s="384">
        <v>0</v>
      </c>
      <c r="M713" s="384">
        <v>0</v>
      </c>
      <c r="N713" s="384">
        <v>0</v>
      </c>
      <c r="O713" s="384">
        <v>0</v>
      </c>
      <c r="P713" s="384">
        <v>0</v>
      </c>
      <c r="Q713" s="384">
        <v>0</v>
      </c>
      <c r="R713" s="384">
        <v>0</v>
      </c>
      <c r="S713" s="384">
        <v>0</v>
      </c>
      <c r="T713" s="384">
        <v>0</v>
      </c>
      <c r="U713" s="384">
        <v>0</v>
      </c>
      <c r="V713" s="384">
        <v>0</v>
      </c>
      <c r="W713" s="384">
        <v>0</v>
      </c>
      <c r="X713" s="384">
        <v>0</v>
      </c>
      <c r="Y713" s="384">
        <v>0</v>
      </c>
      <c r="Z713" s="384">
        <v>0</v>
      </c>
      <c r="AA713" s="384">
        <v>0</v>
      </c>
      <c r="AB713" s="384">
        <v>0</v>
      </c>
      <c r="AC713" s="384">
        <v>0</v>
      </c>
      <c r="AD713" s="384">
        <v>0</v>
      </c>
      <c r="AE713" s="384">
        <v>0</v>
      </c>
      <c r="AF713" s="384">
        <v>0</v>
      </c>
      <c r="AG713" s="384">
        <v>0</v>
      </c>
      <c r="AH713" s="384">
        <v>0</v>
      </c>
      <c r="AI713" s="384">
        <v>0</v>
      </c>
      <c r="AJ713" s="384">
        <v>0</v>
      </c>
      <c r="AK713" s="384">
        <v>0</v>
      </c>
      <c r="AL713" s="384">
        <v>0</v>
      </c>
      <c r="AM713" s="384">
        <v>0</v>
      </c>
      <c r="AN713" s="384">
        <v>0</v>
      </c>
      <c r="AO713" s="384">
        <v>0</v>
      </c>
      <c r="AP713" s="384">
        <v>0</v>
      </c>
      <c r="AQ713" s="384">
        <v>0</v>
      </c>
      <c r="AR713" s="384">
        <v>0</v>
      </c>
      <c r="AS713" s="384">
        <v>0</v>
      </c>
      <c r="AT713" s="384">
        <v>0</v>
      </c>
      <c r="AU713" s="384">
        <v>0</v>
      </c>
      <c r="AV713" s="384">
        <v>0</v>
      </c>
      <c r="AW713" s="384">
        <v>0</v>
      </c>
      <c r="AX713" s="384">
        <v>0</v>
      </c>
      <c r="AY713" s="384">
        <v>0</v>
      </c>
      <c r="AZ713" s="384">
        <v>0</v>
      </c>
      <c r="BA713" s="384">
        <v>0</v>
      </c>
      <c r="BB713" s="384">
        <v>0</v>
      </c>
      <c r="BC713" s="384">
        <v>0</v>
      </c>
      <c r="BD713" s="384">
        <v>0</v>
      </c>
      <c r="BE713" s="384">
        <v>0</v>
      </c>
      <c r="BF713" s="384">
        <v>0</v>
      </c>
      <c r="BG713" s="384">
        <v>0</v>
      </c>
      <c r="BH713" s="384">
        <v>0</v>
      </c>
      <c r="BI713" s="384">
        <v>0</v>
      </c>
      <c r="BJ713" s="384">
        <v>0</v>
      </c>
      <c r="BK713" s="384">
        <v>0</v>
      </c>
      <c r="BL713" s="384">
        <v>0</v>
      </c>
      <c r="BM713" s="384">
        <v>0</v>
      </c>
      <c r="BN713" s="384">
        <v>0</v>
      </c>
      <c r="BO713" s="384">
        <v>0</v>
      </c>
      <c r="BP713" s="384">
        <v>0</v>
      </c>
      <c r="BQ713" s="384">
        <v>0</v>
      </c>
      <c r="BR713" s="384">
        <v>0</v>
      </c>
      <c r="BS713" s="384">
        <v>0</v>
      </c>
      <c r="BT713" s="384">
        <v>0</v>
      </c>
      <c r="BU713" s="384">
        <v>0</v>
      </c>
      <c r="BV713" s="384">
        <v>0</v>
      </c>
      <c r="BW713" s="384">
        <v>0</v>
      </c>
      <c r="BX713" s="384">
        <v>0</v>
      </c>
      <c r="BY713" s="384">
        <v>0</v>
      </c>
      <c r="BZ713" s="384">
        <v>0</v>
      </c>
      <c r="CA713" s="384">
        <v>0</v>
      </c>
      <c r="CB713" s="384">
        <v>0</v>
      </c>
      <c r="CC713" s="201">
        <f t="shared" si="86"/>
        <v>0</v>
      </c>
    </row>
    <row r="714" spans="1:81" s="132" customFormat="1" ht="23.25" customHeight="1">
      <c r="A714" s="133"/>
      <c r="B714" s="140" t="s">
        <v>69</v>
      </c>
      <c r="C714" s="339" t="s">
        <v>1403</v>
      </c>
      <c r="D714" s="340"/>
      <c r="E714" s="340"/>
      <c r="F714" s="341"/>
      <c r="G714" s="342"/>
      <c r="H714" s="194">
        <f>SUM(H700:H713)</f>
        <v>251840165.41999999</v>
      </c>
      <c r="I714" s="194">
        <f t="shared" ref="I714:BT714" si="97">SUM(I700:I713)</f>
        <v>140386609.11000001</v>
      </c>
      <c r="J714" s="194">
        <f t="shared" si="97"/>
        <v>738294934.74999988</v>
      </c>
      <c r="K714" s="194">
        <f t="shared" si="97"/>
        <v>87709781.270000011</v>
      </c>
      <c r="L714" s="194">
        <f t="shared" si="97"/>
        <v>81427823.019999996</v>
      </c>
      <c r="M714" s="194">
        <f t="shared" si="97"/>
        <v>147929222.62</v>
      </c>
      <c r="N714" s="194">
        <f t="shared" si="97"/>
        <v>1222155331.02</v>
      </c>
      <c r="O714" s="194">
        <f t="shared" si="97"/>
        <v>223655736.18000001</v>
      </c>
      <c r="P714" s="194">
        <f t="shared" si="97"/>
        <v>41254440.490000002</v>
      </c>
      <c r="Q714" s="194">
        <f t="shared" si="97"/>
        <v>476633617</v>
      </c>
      <c r="R714" s="194">
        <f t="shared" si="97"/>
        <v>35744219.43</v>
      </c>
      <c r="S714" s="194">
        <f t="shared" si="97"/>
        <v>105581508.33</v>
      </c>
      <c r="T714" s="194">
        <f t="shared" si="97"/>
        <v>297854223.67000002</v>
      </c>
      <c r="U714" s="194">
        <f t="shared" si="97"/>
        <v>259759980.62</v>
      </c>
      <c r="V714" s="194">
        <f t="shared" si="97"/>
        <v>37955657.030000009</v>
      </c>
      <c r="W714" s="194">
        <f t="shared" si="97"/>
        <v>197246679.18000001</v>
      </c>
      <c r="X714" s="194">
        <f t="shared" si="97"/>
        <v>109820216.11</v>
      </c>
      <c r="Y714" s="194">
        <f t="shared" si="97"/>
        <v>71801847.599999994</v>
      </c>
      <c r="Z714" s="194">
        <f t="shared" si="97"/>
        <v>959206297.80999994</v>
      </c>
      <c r="AA714" s="194">
        <f t="shared" si="97"/>
        <v>33391457.369999997</v>
      </c>
      <c r="AB714" s="194">
        <f t="shared" si="97"/>
        <v>63215018.749999993</v>
      </c>
      <c r="AC714" s="194">
        <f t="shared" si="97"/>
        <v>80208526.969999999</v>
      </c>
      <c r="AD714" s="194">
        <f t="shared" si="97"/>
        <v>24762864.890000001</v>
      </c>
      <c r="AE714" s="194">
        <f t="shared" si="97"/>
        <v>93949341.179999992</v>
      </c>
      <c r="AF714" s="194">
        <f t="shared" si="97"/>
        <v>65180989.719999999</v>
      </c>
      <c r="AG714" s="194">
        <f t="shared" si="97"/>
        <v>25832214.009999998</v>
      </c>
      <c r="AH714" s="194">
        <f t="shared" si="97"/>
        <v>103994816.14999999</v>
      </c>
      <c r="AI714" s="194">
        <f t="shared" si="97"/>
        <v>330682917.23000002</v>
      </c>
      <c r="AJ714" s="194">
        <f t="shared" si="97"/>
        <v>48825539.399999999</v>
      </c>
      <c r="AK714" s="194">
        <f t="shared" si="97"/>
        <v>44722606.089999996</v>
      </c>
      <c r="AL714" s="194">
        <f t="shared" si="97"/>
        <v>34816949.520000003</v>
      </c>
      <c r="AM714" s="194">
        <f t="shared" si="97"/>
        <v>40358271.939999998</v>
      </c>
      <c r="AN714" s="194">
        <f t="shared" si="97"/>
        <v>45127155.609999999</v>
      </c>
      <c r="AO714" s="194">
        <f t="shared" si="97"/>
        <v>18899542.09</v>
      </c>
      <c r="AP714" s="194">
        <f t="shared" si="97"/>
        <v>34681255.420000002</v>
      </c>
      <c r="AQ714" s="194">
        <f t="shared" si="97"/>
        <v>54697786.039999999</v>
      </c>
      <c r="AR714" s="194">
        <f t="shared" si="97"/>
        <v>46810567.359999999</v>
      </c>
      <c r="AS714" s="194">
        <f t="shared" si="97"/>
        <v>35311196.729999997</v>
      </c>
      <c r="AT714" s="194">
        <f t="shared" si="97"/>
        <v>45463244.089999996</v>
      </c>
      <c r="AU714" s="194">
        <f t="shared" si="97"/>
        <v>198163399.18999997</v>
      </c>
      <c r="AV714" s="194">
        <f t="shared" si="97"/>
        <v>23224390.049999997</v>
      </c>
      <c r="AW714" s="194">
        <f t="shared" si="97"/>
        <v>33335604.859999999</v>
      </c>
      <c r="AX714" s="194">
        <f t="shared" si="97"/>
        <v>39140036.670000002</v>
      </c>
      <c r="AY714" s="194">
        <f t="shared" si="97"/>
        <v>26445184.620000001</v>
      </c>
      <c r="AZ714" s="194">
        <f t="shared" si="97"/>
        <v>17604692.680000003</v>
      </c>
      <c r="BA714" s="194">
        <f t="shared" si="97"/>
        <v>30432690.649999999</v>
      </c>
      <c r="BB714" s="194">
        <f t="shared" si="97"/>
        <v>459595988.10000002</v>
      </c>
      <c r="BC714" s="194">
        <f t="shared" si="97"/>
        <v>56699483.189999998</v>
      </c>
      <c r="BD714" s="194">
        <f t="shared" si="97"/>
        <v>94408605.910000011</v>
      </c>
      <c r="BE714" s="194">
        <f t="shared" si="97"/>
        <v>62798583.089999996</v>
      </c>
      <c r="BF714" s="194">
        <f t="shared" si="97"/>
        <v>96518359.549999997</v>
      </c>
      <c r="BG714" s="194">
        <f t="shared" si="97"/>
        <v>47403759.420000002</v>
      </c>
      <c r="BH714" s="194">
        <f t="shared" si="97"/>
        <v>119930895.08999999</v>
      </c>
      <c r="BI714" s="194">
        <f t="shared" si="97"/>
        <v>50844159.699999996</v>
      </c>
      <c r="BJ714" s="194">
        <f t="shared" si="97"/>
        <v>25646662.719999999</v>
      </c>
      <c r="BK714" s="194">
        <f t="shared" si="97"/>
        <v>16598202.77</v>
      </c>
      <c r="BL714" s="194">
        <f t="shared" si="97"/>
        <v>48180699.5</v>
      </c>
      <c r="BM714" s="194">
        <f t="shared" si="97"/>
        <v>344052320.95999998</v>
      </c>
      <c r="BN714" s="194">
        <f t="shared" si="97"/>
        <v>193324031.29000002</v>
      </c>
      <c r="BO714" s="194">
        <f t="shared" si="97"/>
        <v>43830185.009999998</v>
      </c>
      <c r="BP714" s="194">
        <f t="shared" si="97"/>
        <v>21727851.07</v>
      </c>
      <c r="BQ714" s="194">
        <f t="shared" si="97"/>
        <v>37724413.030000001</v>
      </c>
      <c r="BR714" s="194">
        <f t="shared" si="97"/>
        <v>32287077.799999997</v>
      </c>
      <c r="BS714" s="194">
        <f t="shared" si="97"/>
        <v>18669984.849999998</v>
      </c>
      <c r="BT714" s="194">
        <f t="shared" si="97"/>
        <v>426374603.92000002</v>
      </c>
      <c r="BU714" s="194">
        <f t="shared" ref="BU714:CB714" si="98">SUM(BU700:BU713)</f>
        <v>40813796.189999998</v>
      </c>
      <c r="BV714" s="194">
        <f t="shared" si="98"/>
        <v>89776807.800000012</v>
      </c>
      <c r="BW714" s="194">
        <f t="shared" si="98"/>
        <v>44981837.219999999</v>
      </c>
      <c r="BX714" s="194">
        <f t="shared" si="98"/>
        <v>71436302.769999996</v>
      </c>
      <c r="BY714" s="194">
        <f t="shared" si="98"/>
        <v>122559783.68000001</v>
      </c>
      <c r="BZ714" s="194">
        <f t="shared" si="98"/>
        <v>61199335.480000004</v>
      </c>
      <c r="CA714" s="194">
        <f t="shared" si="98"/>
        <v>43923543.25</v>
      </c>
      <c r="CB714" s="194">
        <f t="shared" si="98"/>
        <v>33284161.379999999</v>
      </c>
      <c r="CC714" s="194">
        <f>SUM(CC700:CC713)</f>
        <v>9830127984.6799984</v>
      </c>
    </row>
    <row r="715" spans="1:81" s="345" customFormat="1">
      <c r="A715" s="315"/>
      <c r="B715" s="343"/>
      <c r="C715" s="344"/>
      <c r="D715" s="344"/>
      <c r="E715" s="344"/>
      <c r="F715" s="332" t="s">
        <v>1239</v>
      </c>
      <c r="G715" s="333" t="s">
        <v>1240</v>
      </c>
      <c r="H715" s="200">
        <f t="shared" ref="H715:BS718" si="99">H602</f>
        <v>0</v>
      </c>
      <c r="I715" s="200">
        <f t="shared" si="99"/>
        <v>0</v>
      </c>
      <c r="J715" s="200">
        <f t="shared" si="99"/>
        <v>0</v>
      </c>
      <c r="K715" s="200">
        <f t="shared" si="99"/>
        <v>0</v>
      </c>
      <c r="L715" s="200">
        <f t="shared" si="99"/>
        <v>0</v>
      </c>
      <c r="M715" s="200">
        <f t="shared" si="99"/>
        <v>0</v>
      </c>
      <c r="N715" s="200">
        <f t="shared" si="99"/>
        <v>0</v>
      </c>
      <c r="O715" s="200">
        <f t="shared" si="99"/>
        <v>0</v>
      </c>
      <c r="P715" s="200">
        <f t="shared" si="99"/>
        <v>0</v>
      </c>
      <c r="Q715" s="200">
        <f t="shared" si="99"/>
        <v>0</v>
      </c>
      <c r="R715" s="200">
        <f t="shared" si="99"/>
        <v>0</v>
      </c>
      <c r="S715" s="200">
        <f t="shared" si="99"/>
        <v>0</v>
      </c>
      <c r="T715" s="200">
        <f t="shared" si="99"/>
        <v>0</v>
      </c>
      <c r="U715" s="200">
        <f t="shared" si="99"/>
        <v>0</v>
      </c>
      <c r="V715" s="200">
        <f t="shared" si="99"/>
        <v>0</v>
      </c>
      <c r="W715" s="200">
        <f t="shared" si="99"/>
        <v>0</v>
      </c>
      <c r="X715" s="200">
        <f t="shared" si="99"/>
        <v>0</v>
      </c>
      <c r="Y715" s="200">
        <f t="shared" si="99"/>
        <v>0</v>
      </c>
      <c r="Z715" s="200">
        <f t="shared" si="99"/>
        <v>0</v>
      </c>
      <c r="AA715" s="200">
        <f t="shared" si="99"/>
        <v>0</v>
      </c>
      <c r="AB715" s="200">
        <f t="shared" si="99"/>
        <v>0</v>
      </c>
      <c r="AC715" s="200">
        <f t="shared" si="99"/>
        <v>0</v>
      </c>
      <c r="AD715" s="200">
        <f t="shared" si="99"/>
        <v>0</v>
      </c>
      <c r="AE715" s="200">
        <f t="shared" si="99"/>
        <v>0</v>
      </c>
      <c r="AF715" s="200">
        <f t="shared" si="99"/>
        <v>0</v>
      </c>
      <c r="AG715" s="200">
        <f t="shared" si="99"/>
        <v>0</v>
      </c>
      <c r="AH715" s="200">
        <f t="shared" si="99"/>
        <v>0</v>
      </c>
      <c r="AI715" s="200">
        <f t="shared" si="99"/>
        <v>0</v>
      </c>
      <c r="AJ715" s="200">
        <f t="shared" si="99"/>
        <v>0</v>
      </c>
      <c r="AK715" s="200">
        <f t="shared" si="99"/>
        <v>0</v>
      </c>
      <c r="AL715" s="200">
        <f t="shared" si="99"/>
        <v>0</v>
      </c>
      <c r="AM715" s="200">
        <f t="shared" si="99"/>
        <v>0</v>
      </c>
      <c r="AN715" s="200">
        <f t="shared" si="99"/>
        <v>0</v>
      </c>
      <c r="AO715" s="200">
        <f t="shared" si="99"/>
        <v>0</v>
      </c>
      <c r="AP715" s="200">
        <f t="shared" si="99"/>
        <v>0</v>
      </c>
      <c r="AQ715" s="200">
        <f t="shared" si="99"/>
        <v>0</v>
      </c>
      <c r="AR715" s="200">
        <f t="shared" si="99"/>
        <v>0</v>
      </c>
      <c r="AS715" s="200">
        <f t="shared" si="99"/>
        <v>0</v>
      </c>
      <c r="AT715" s="200">
        <f t="shared" si="99"/>
        <v>0</v>
      </c>
      <c r="AU715" s="200">
        <f t="shared" si="99"/>
        <v>0</v>
      </c>
      <c r="AV715" s="200">
        <f t="shared" si="99"/>
        <v>0</v>
      </c>
      <c r="AW715" s="200">
        <f t="shared" si="99"/>
        <v>0</v>
      </c>
      <c r="AX715" s="200">
        <f t="shared" si="99"/>
        <v>0</v>
      </c>
      <c r="AY715" s="200">
        <f t="shared" si="99"/>
        <v>0</v>
      </c>
      <c r="AZ715" s="200">
        <f t="shared" si="99"/>
        <v>0</v>
      </c>
      <c r="BA715" s="200">
        <f t="shared" si="99"/>
        <v>0</v>
      </c>
      <c r="BB715" s="200">
        <f t="shared" si="99"/>
        <v>0</v>
      </c>
      <c r="BC715" s="200">
        <f t="shared" si="99"/>
        <v>0</v>
      </c>
      <c r="BD715" s="200">
        <f t="shared" si="99"/>
        <v>0</v>
      </c>
      <c r="BE715" s="200">
        <f t="shared" si="99"/>
        <v>0</v>
      </c>
      <c r="BF715" s="200">
        <f t="shared" si="99"/>
        <v>0</v>
      </c>
      <c r="BG715" s="200">
        <f t="shared" si="99"/>
        <v>0</v>
      </c>
      <c r="BH715" s="200">
        <f t="shared" si="99"/>
        <v>0</v>
      </c>
      <c r="BI715" s="200">
        <f t="shared" si="99"/>
        <v>0</v>
      </c>
      <c r="BJ715" s="200">
        <f t="shared" si="99"/>
        <v>0</v>
      </c>
      <c r="BK715" s="200">
        <f t="shared" si="99"/>
        <v>0</v>
      </c>
      <c r="BL715" s="200">
        <f t="shared" si="99"/>
        <v>0</v>
      </c>
      <c r="BM715" s="200">
        <f t="shared" si="99"/>
        <v>0</v>
      </c>
      <c r="BN715" s="200">
        <f t="shared" si="99"/>
        <v>0</v>
      </c>
      <c r="BO715" s="200">
        <f t="shared" si="99"/>
        <v>0</v>
      </c>
      <c r="BP715" s="200">
        <f t="shared" si="99"/>
        <v>0</v>
      </c>
      <c r="BQ715" s="200">
        <f t="shared" si="99"/>
        <v>0</v>
      </c>
      <c r="BR715" s="200">
        <f t="shared" si="99"/>
        <v>0</v>
      </c>
      <c r="BS715" s="200">
        <f t="shared" si="99"/>
        <v>0</v>
      </c>
      <c r="BT715" s="200">
        <f t="shared" ref="BT715:CB723" si="100">BT602</f>
        <v>0</v>
      </c>
      <c r="BU715" s="200">
        <f t="shared" si="100"/>
        <v>0</v>
      </c>
      <c r="BV715" s="200">
        <f t="shared" si="100"/>
        <v>0</v>
      </c>
      <c r="BW715" s="200">
        <f t="shared" si="100"/>
        <v>0</v>
      </c>
      <c r="BX715" s="200">
        <f t="shared" si="100"/>
        <v>0</v>
      </c>
      <c r="BY715" s="200">
        <f t="shared" si="100"/>
        <v>0</v>
      </c>
      <c r="BZ715" s="200">
        <f t="shared" si="100"/>
        <v>0</v>
      </c>
      <c r="CA715" s="200">
        <f t="shared" si="100"/>
        <v>0</v>
      </c>
      <c r="CB715" s="200">
        <f t="shared" si="100"/>
        <v>0</v>
      </c>
      <c r="CC715" s="201">
        <f>SUM(H715:CB715)</f>
        <v>0</v>
      </c>
    </row>
    <row r="716" spans="1:81" s="316" customFormat="1" ht="23.25" customHeight="1">
      <c r="A716" s="315"/>
      <c r="B716" s="319" t="s">
        <v>70</v>
      </c>
      <c r="C716" s="505" t="s">
        <v>1404</v>
      </c>
      <c r="D716" s="346"/>
      <c r="E716" s="346"/>
      <c r="F716" s="332" t="s">
        <v>1241</v>
      </c>
      <c r="G716" s="333" t="s">
        <v>1242</v>
      </c>
      <c r="H716" s="201">
        <f t="shared" si="99"/>
        <v>68110342.340000004</v>
      </c>
      <c r="I716" s="201">
        <f t="shared" si="99"/>
        <v>0</v>
      </c>
      <c r="J716" s="201">
        <f t="shared" si="99"/>
        <v>0</v>
      </c>
      <c r="K716" s="201">
        <f t="shared" si="99"/>
        <v>0</v>
      </c>
      <c r="L716" s="201">
        <f t="shared" si="99"/>
        <v>0</v>
      </c>
      <c r="M716" s="201">
        <f t="shared" si="99"/>
        <v>0</v>
      </c>
      <c r="N716" s="201">
        <f t="shared" si="99"/>
        <v>105107475.78</v>
      </c>
      <c r="O716" s="201">
        <f t="shared" si="99"/>
        <v>0</v>
      </c>
      <c r="P716" s="201">
        <f t="shared" si="99"/>
        <v>0</v>
      </c>
      <c r="Q716" s="201">
        <f t="shared" si="99"/>
        <v>0</v>
      </c>
      <c r="R716" s="201">
        <f t="shared" si="99"/>
        <v>0</v>
      </c>
      <c r="S716" s="201">
        <f t="shared" si="99"/>
        <v>0</v>
      </c>
      <c r="T716" s="201">
        <f t="shared" si="99"/>
        <v>0</v>
      </c>
      <c r="U716" s="201">
        <f t="shared" si="99"/>
        <v>0</v>
      </c>
      <c r="V716" s="201">
        <f t="shared" si="99"/>
        <v>0</v>
      </c>
      <c r="W716" s="201">
        <f t="shared" si="99"/>
        <v>0</v>
      </c>
      <c r="X716" s="201">
        <f t="shared" si="99"/>
        <v>0</v>
      </c>
      <c r="Y716" s="201">
        <f t="shared" si="99"/>
        <v>0</v>
      </c>
      <c r="Z716" s="201">
        <f t="shared" si="99"/>
        <v>0</v>
      </c>
      <c r="AA716" s="201">
        <f t="shared" si="99"/>
        <v>0</v>
      </c>
      <c r="AB716" s="201">
        <f t="shared" si="99"/>
        <v>0</v>
      </c>
      <c r="AC716" s="201">
        <f t="shared" si="99"/>
        <v>0</v>
      </c>
      <c r="AD716" s="201">
        <f t="shared" si="99"/>
        <v>0</v>
      </c>
      <c r="AE716" s="201">
        <f t="shared" si="99"/>
        <v>0</v>
      </c>
      <c r="AF716" s="201">
        <f t="shared" si="99"/>
        <v>0</v>
      </c>
      <c r="AG716" s="201">
        <f t="shared" si="99"/>
        <v>0</v>
      </c>
      <c r="AH716" s="201">
        <f t="shared" si="99"/>
        <v>0</v>
      </c>
      <c r="AI716" s="201">
        <f t="shared" si="99"/>
        <v>0</v>
      </c>
      <c r="AJ716" s="201">
        <f t="shared" si="99"/>
        <v>0</v>
      </c>
      <c r="AK716" s="201">
        <f t="shared" si="99"/>
        <v>0</v>
      </c>
      <c r="AL716" s="201">
        <f t="shared" si="99"/>
        <v>0</v>
      </c>
      <c r="AM716" s="201">
        <f t="shared" si="99"/>
        <v>0</v>
      </c>
      <c r="AN716" s="201">
        <f t="shared" si="99"/>
        <v>0</v>
      </c>
      <c r="AO716" s="201">
        <f t="shared" si="99"/>
        <v>0</v>
      </c>
      <c r="AP716" s="201">
        <f t="shared" si="99"/>
        <v>0</v>
      </c>
      <c r="AQ716" s="201">
        <f t="shared" si="99"/>
        <v>0</v>
      </c>
      <c r="AR716" s="201">
        <f t="shared" si="99"/>
        <v>0</v>
      </c>
      <c r="AS716" s="201">
        <f t="shared" si="99"/>
        <v>0</v>
      </c>
      <c r="AT716" s="201">
        <f t="shared" si="99"/>
        <v>0</v>
      </c>
      <c r="AU716" s="201">
        <f t="shared" si="99"/>
        <v>150400</v>
      </c>
      <c r="AV716" s="201">
        <f t="shared" si="99"/>
        <v>0</v>
      </c>
      <c r="AW716" s="201">
        <f t="shared" si="99"/>
        <v>0</v>
      </c>
      <c r="AX716" s="201">
        <f t="shared" si="99"/>
        <v>0</v>
      </c>
      <c r="AY716" s="201">
        <f t="shared" si="99"/>
        <v>0</v>
      </c>
      <c r="AZ716" s="201">
        <f t="shared" si="99"/>
        <v>0</v>
      </c>
      <c r="BA716" s="201">
        <f t="shared" si="99"/>
        <v>0</v>
      </c>
      <c r="BB716" s="201">
        <f t="shared" si="99"/>
        <v>42198931.479999997</v>
      </c>
      <c r="BC716" s="201">
        <f t="shared" si="99"/>
        <v>0</v>
      </c>
      <c r="BD716" s="201">
        <f t="shared" si="99"/>
        <v>0</v>
      </c>
      <c r="BE716" s="201">
        <f t="shared" si="99"/>
        <v>0</v>
      </c>
      <c r="BF716" s="201">
        <f t="shared" si="99"/>
        <v>0</v>
      </c>
      <c r="BG716" s="201">
        <f t="shared" si="99"/>
        <v>0</v>
      </c>
      <c r="BH716" s="201">
        <f t="shared" si="99"/>
        <v>0</v>
      </c>
      <c r="BI716" s="201">
        <f t="shared" si="99"/>
        <v>0</v>
      </c>
      <c r="BJ716" s="201">
        <f t="shared" si="99"/>
        <v>0</v>
      </c>
      <c r="BK716" s="201">
        <f t="shared" si="99"/>
        <v>0</v>
      </c>
      <c r="BL716" s="201">
        <f t="shared" si="99"/>
        <v>0</v>
      </c>
      <c r="BM716" s="201">
        <f t="shared" si="99"/>
        <v>52425092.200000003</v>
      </c>
      <c r="BN716" s="201">
        <f t="shared" si="99"/>
        <v>0</v>
      </c>
      <c r="BO716" s="201">
        <f t="shared" si="99"/>
        <v>0</v>
      </c>
      <c r="BP716" s="201">
        <f t="shared" si="99"/>
        <v>0</v>
      </c>
      <c r="BQ716" s="201">
        <f t="shared" si="99"/>
        <v>0</v>
      </c>
      <c r="BR716" s="201">
        <f t="shared" si="99"/>
        <v>0</v>
      </c>
      <c r="BS716" s="201">
        <f t="shared" si="99"/>
        <v>0</v>
      </c>
      <c r="BT716" s="201">
        <f t="shared" si="100"/>
        <v>18557145.68</v>
      </c>
      <c r="BU716" s="201">
        <f t="shared" si="100"/>
        <v>0</v>
      </c>
      <c r="BV716" s="201">
        <f t="shared" si="100"/>
        <v>0</v>
      </c>
      <c r="BW716" s="201">
        <f t="shared" si="100"/>
        <v>0</v>
      </c>
      <c r="BX716" s="201">
        <f t="shared" si="100"/>
        <v>0</v>
      </c>
      <c r="BY716" s="201">
        <f t="shared" si="100"/>
        <v>0</v>
      </c>
      <c r="BZ716" s="201">
        <f t="shared" si="100"/>
        <v>0</v>
      </c>
      <c r="CA716" s="201">
        <f t="shared" si="100"/>
        <v>0</v>
      </c>
      <c r="CB716" s="201">
        <f t="shared" si="100"/>
        <v>0</v>
      </c>
      <c r="CC716" s="201">
        <f t="shared" si="86"/>
        <v>286549387.48000002</v>
      </c>
    </row>
    <row r="717" spans="1:81" s="109" customFormat="1" ht="23.25" customHeight="1">
      <c r="A717" s="141"/>
      <c r="B717" s="138"/>
      <c r="C717" s="506"/>
      <c r="D717" s="331"/>
      <c r="E717" s="331"/>
      <c r="F717" s="332" t="s">
        <v>1243</v>
      </c>
      <c r="G717" s="333" t="s">
        <v>1244</v>
      </c>
      <c r="H717" s="201">
        <f t="shared" si="99"/>
        <v>35993559.490000002</v>
      </c>
      <c r="I717" s="201">
        <f t="shared" si="99"/>
        <v>0</v>
      </c>
      <c r="J717" s="201">
        <f t="shared" si="99"/>
        <v>0</v>
      </c>
      <c r="K717" s="201">
        <f t="shared" si="99"/>
        <v>0</v>
      </c>
      <c r="L717" s="201">
        <f t="shared" si="99"/>
        <v>0</v>
      </c>
      <c r="M717" s="201">
        <f t="shared" si="99"/>
        <v>0</v>
      </c>
      <c r="N717" s="201">
        <f t="shared" si="99"/>
        <v>27109079.899999999</v>
      </c>
      <c r="O717" s="201">
        <f t="shared" si="99"/>
        <v>0</v>
      </c>
      <c r="P717" s="201">
        <f t="shared" si="99"/>
        <v>0</v>
      </c>
      <c r="Q717" s="201">
        <f t="shared" si="99"/>
        <v>0</v>
      </c>
      <c r="R717" s="201">
        <f t="shared" si="99"/>
        <v>0</v>
      </c>
      <c r="S717" s="201">
        <f t="shared" si="99"/>
        <v>0</v>
      </c>
      <c r="T717" s="201">
        <f t="shared" si="99"/>
        <v>0</v>
      </c>
      <c r="U717" s="201">
        <f t="shared" si="99"/>
        <v>0</v>
      </c>
      <c r="V717" s="201">
        <f t="shared" si="99"/>
        <v>0</v>
      </c>
      <c r="W717" s="201">
        <f t="shared" si="99"/>
        <v>0</v>
      </c>
      <c r="X717" s="201">
        <f t="shared" si="99"/>
        <v>0</v>
      </c>
      <c r="Y717" s="201">
        <f t="shared" si="99"/>
        <v>0</v>
      </c>
      <c r="Z717" s="201">
        <f t="shared" si="99"/>
        <v>0</v>
      </c>
      <c r="AA717" s="201">
        <f t="shared" si="99"/>
        <v>0</v>
      </c>
      <c r="AB717" s="201">
        <f t="shared" si="99"/>
        <v>0</v>
      </c>
      <c r="AC717" s="201">
        <f t="shared" si="99"/>
        <v>0</v>
      </c>
      <c r="AD717" s="201">
        <f t="shared" si="99"/>
        <v>0</v>
      </c>
      <c r="AE717" s="201">
        <f t="shared" si="99"/>
        <v>0</v>
      </c>
      <c r="AF717" s="201">
        <f t="shared" si="99"/>
        <v>0</v>
      </c>
      <c r="AG717" s="201">
        <f t="shared" si="99"/>
        <v>0</v>
      </c>
      <c r="AH717" s="201">
        <f t="shared" si="99"/>
        <v>0</v>
      </c>
      <c r="AI717" s="201">
        <f t="shared" si="99"/>
        <v>0</v>
      </c>
      <c r="AJ717" s="201">
        <f t="shared" si="99"/>
        <v>0</v>
      </c>
      <c r="AK717" s="201">
        <f t="shared" si="99"/>
        <v>0</v>
      </c>
      <c r="AL717" s="201">
        <f t="shared" si="99"/>
        <v>0</v>
      </c>
      <c r="AM717" s="201">
        <f t="shared" si="99"/>
        <v>0</v>
      </c>
      <c r="AN717" s="201">
        <f t="shared" si="99"/>
        <v>0</v>
      </c>
      <c r="AO717" s="201">
        <f t="shared" si="99"/>
        <v>0</v>
      </c>
      <c r="AP717" s="201">
        <f t="shared" si="99"/>
        <v>0</v>
      </c>
      <c r="AQ717" s="201">
        <f t="shared" si="99"/>
        <v>0</v>
      </c>
      <c r="AR717" s="201">
        <f t="shared" si="99"/>
        <v>0</v>
      </c>
      <c r="AS717" s="201">
        <f t="shared" si="99"/>
        <v>0</v>
      </c>
      <c r="AT717" s="201">
        <f t="shared" si="99"/>
        <v>0</v>
      </c>
      <c r="AU717" s="201">
        <f t="shared" si="99"/>
        <v>0</v>
      </c>
      <c r="AV717" s="201">
        <f t="shared" si="99"/>
        <v>0</v>
      </c>
      <c r="AW717" s="201">
        <f t="shared" si="99"/>
        <v>0</v>
      </c>
      <c r="AX717" s="201">
        <f t="shared" si="99"/>
        <v>0</v>
      </c>
      <c r="AY717" s="201">
        <f t="shared" si="99"/>
        <v>0</v>
      </c>
      <c r="AZ717" s="201">
        <f t="shared" si="99"/>
        <v>0</v>
      </c>
      <c r="BA717" s="201">
        <f t="shared" si="99"/>
        <v>0</v>
      </c>
      <c r="BB717" s="201">
        <f t="shared" si="99"/>
        <v>15262399.07</v>
      </c>
      <c r="BC717" s="201">
        <f t="shared" si="99"/>
        <v>0</v>
      </c>
      <c r="BD717" s="201">
        <f t="shared" si="99"/>
        <v>0</v>
      </c>
      <c r="BE717" s="201">
        <f t="shared" si="99"/>
        <v>0</v>
      </c>
      <c r="BF717" s="201">
        <f t="shared" si="99"/>
        <v>0</v>
      </c>
      <c r="BG717" s="201">
        <f t="shared" si="99"/>
        <v>0</v>
      </c>
      <c r="BH717" s="201">
        <f t="shared" si="99"/>
        <v>0</v>
      </c>
      <c r="BI717" s="201">
        <f t="shared" si="99"/>
        <v>0</v>
      </c>
      <c r="BJ717" s="201">
        <f t="shared" si="99"/>
        <v>0</v>
      </c>
      <c r="BK717" s="201">
        <f t="shared" si="99"/>
        <v>0</v>
      </c>
      <c r="BL717" s="201">
        <f t="shared" si="99"/>
        <v>0</v>
      </c>
      <c r="BM717" s="201">
        <f t="shared" si="99"/>
        <v>6845900.4000000004</v>
      </c>
      <c r="BN717" s="201">
        <f t="shared" si="99"/>
        <v>0</v>
      </c>
      <c r="BO717" s="201">
        <f t="shared" si="99"/>
        <v>0</v>
      </c>
      <c r="BP717" s="201">
        <f t="shared" si="99"/>
        <v>0</v>
      </c>
      <c r="BQ717" s="201">
        <f t="shared" si="99"/>
        <v>0</v>
      </c>
      <c r="BR717" s="201">
        <f t="shared" si="99"/>
        <v>0</v>
      </c>
      <c r="BS717" s="201">
        <f t="shared" si="99"/>
        <v>0</v>
      </c>
      <c r="BT717" s="201">
        <f t="shared" si="100"/>
        <v>11489414.859999999</v>
      </c>
      <c r="BU717" s="201">
        <f t="shared" si="100"/>
        <v>0</v>
      </c>
      <c r="BV717" s="201">
        <f t="shared" si="100"/>
        <v>0</v>
      </c>
      <c r="BW717" s="201">
        <f t="shared" si="100"/>
        <v>0</v>
      </c>
      <c r="BX717" s="201">
        <f t="shared" si="100"/>
        <v>0</v>
      </c>
      <c r="BY717" s="201">
        <f t="shared" si="100"/>
        <v>0</v>
      </c>
      <c r="BZ717" s="201">
        <f t="shared" si="100"/>
        <v>0</v>
      </c>
      <c r="CA717" s="201">
        <f t="shared" si="100"/>
        <v>0</v>
      </c>
      <c r="CB717" s="201">
        <f t="shared" si="100"/>
        <v>0</v>
      </c>
      <c r="CC717" s="201">
        <f t="shared" si="86"/>
        <v>96700353.720000014</v>
      </c>
    </row>
    <row r="718" spans="1:81" s="109" customFormat="1">
      <c r="A718" s="141"/>
      <c r="B718" s="319"/>
      <c r="C718" s="507"/>
      <c r="D718" s="331"/>
      <c r="E718" s="331"/>
      <c r="F718" s="332" t="s">
        <v>1245</v>
      </c>
      <c r="G718" s="333" t="s">
        <v>1246</v>
      </c>
      <c r="H718" s="201">
        <f t="shared" si="99"/>
        <v>25081683.25</v>
      </c>
      <c r="I718" s="201">
        <f t="shared" si="99"/>
        <v>0</v>
      </c>
      <c r="J718" s="201">
        <f t="shared" si="99"/>
        <v>0</v>
      </c>
      <c r="K718" s="201">
        <f t="shared" si="99"/>
        <v>0</v>
      </c>
      <c r="L718" s="201">
        <f t="shared" si="99"/>
        <v>0</v>
      </c>
      <c r="M718" s="201">
        <f t="shared" si="99"/>
        <v>0</v>
      </c>
      <c r="N718" s="201">
        <f t="shared" si="99"/>
        <v>16339802.369999999</v>
      </c>
      <c r="O718" s="201">
        <f t="shared" si="99"/>
        <v>0</v>
      </c>
      <c r="P718" s="201">
        <f t="shared" si="99"/>
        <v>0</v>
      </c>
      <c r="Q718" s="201">
        <f t="shared" si="99"/>
        <v>0</v>
      </c>
      <c r="R718" s="201">
        <f t="shared" si="99"/>
        <v>0</v>
      </c>
      <c r="S718" s="201">
        <f t="shared" si="99"/>
        <v>0</v>
      </c>
      <c r="T718" s="201">
        <f t="shared" si="99"/>
        <v>0</v>
      </c>
      <c r="U718" s="201">
        <f t="shared" si="99"/>
        <v>0</v>
      </c>
      <c r="V718" s="201">
        <f t="shared" si="99"/>
        <v>0</v>
      </c>
      <c r="W718" s="201">
        <f t="shared" si="99"/>
        <v>0</v>
      </c>
      <c r="X718" s="201">
        <f t="shared" si="99"/>
        <v>0</v>
      </c>
      <c r="Y718" s="201">
        <f t="shared" si="99"/>
        <v>0</v>
      </c>
      <c r="Z718" s="201">
        <f t="shared" si="99"/>
        <v>0</v>
      </c>
      <c r="AA718" s="201">
        <f t="shared" si="99"/>
        <v>0</v>
      </c>
      <c r="AB718" s="201">
        <f t="shared" si="99"/>
        <v>0</v>
      </c>
      <c r="AC718" s="201">
        <f t="shared" si="99"/>
        <v>0</v>
      </c>
      <c r="AD718" s="201">
        <f t="shared" si="99"/>
        <v>0</v>
      </c>
      <c r="AE718" s="201">
        <f t="shared" si="99"/>
        <v>0</v>
      </c>
      <c r="AF718" s="201">
        <f t="shared" si="99"/>
        <v>0</v>
      </c>
      <c r="AG718" s="201">
        <f t="shared" si="99"/>
        <v>0</v>
      </c>
      <c r="AH718" s="201">
        <f t="shared" si="99"/>
        <v>0</v>
      </c>
      <c r="AI718" s="201">
        <f t="shared" si="99"/>
        <v>0</v>
      </c>
      <c r="AJ718" s="201">
        <f t="shared" si="99"/>
        <v>0</v>
      </c>
      <c r="AK718" s="201">
        <f t="shared" si="99"/>
        <v>0</v>
      </c>
      <c r="AL718" s="201">
        <f t="shared" si="99"/>
        <v>0</v>
      </c>
      <c r="AM718" s="201">
        <f t="shared" si="99"/>
        <v>4300</v>
      </c>
      <c r="AN718" s="201">
        <f t="shared" si="99"/>
        <v>0</v>
      </c>
      <c r="AO718" s="201">
        <f t="shared" si="99"/>
        <v>0</v>
      </c>
      <c r="AP718" s="201">
        <f t="shared" si="99"/>
        <v>0</v>
      </c>
      <c r="AQ718" s="201">
        <f t="shared" si="99"/>
        <v>0</v>
      </c>
      <c r="AR718" s="201">
        <f t="shared" si="99"/>
        <v>0</v>
      </c>
      <c r="AS718" s="201">
        <f t="shared" si="99"/>
        <v>0</v>
      </c>
      <c r="AT718" s="201">
        <f t="shared" si="99"/>
        <v>0</v>
      </c>
      <c r="AU718" s="201">
        <f t="shared" si="99"/>
        <v>0</v>
      </c>
      <c r="AV718" s="201">
        <f t="shared" si="99"/>
        <v>0</v>
      </c>
      <c r="AW718" s="201">
        <f t="shared" si="99"/>
        <v>0</v>
      </c>
      <c r="AX718" s="201">
        <f t="shared" si="99"/>
        <v>0</v>
      </c>
      <c r="AY718" s="201">
        <f t="shared" si="99"/>
        <v>0</v>
      </c>
      <c r="AZ718" s="201">
        <f t="shared" si="99"/>
        <v>0</v>
      </c>
      <c r="BA718" s="201">
        <f t="shared" si="99"/>
        <v>0</v>
      </c>
      <c r="BB718" s="201">
        <f t="shared" si="99"/>
        <v>12034709.369999999</v>
      </c>
      <c r="BC718" s="201">
        <f t="shared" si="99"/>
        <v>0</v>
      </c>
      <c r="BD718" s="201">
        <f t="shared" si="99"/>
        <v>0</v>
      </c>
      <c r="BE718" s="201">
        <f t="shared" si="99"/>
        <v>0</v>
      </c>
      <c r="BF718" s="201">
        <f t="shared" si="99"/>
        <v>0</v>
      </c>
      <c r="BG718" s="201">
        <f t="shared" si="99"/>
        <v>0</v>
      </c>
      <c r="BH718" s="201">
        <f t="shared" si="99"/>
        <v>0</v>
      </c>
      <c r="BI718" s="201">
        <f t="shared" si="99"/>
        <v>0</v>
      </c>
      <c r="BJ718" s="201">
        <f t="shared" si="99"/>
        <v>0</v>
      </c>
      <c r="BK718" s="201">
        <f t="shared" si="99"/>
        <v>0</v>
      </c>
      <c r="BL718" s="201">
        <f t="shared" si="99"/>
        <v>0</v>
      </c>
      <c r="BM718" s="201">
        <f t="shared" si="99"/>
        <v>21774892.640000001</v>
      </c>
      <c r="BN718" s="201">
        <f t="shared" si="99"/>
        <v>0</v>
      </c>
      <c r="BO718" s="201">
        <f t="shared" si="99"/>
        <v>0</v>
      </c>
      <c r="BP718" s="201">
        <f t="shared" si="99"/>
        <v>0</v>
      </c>
      <c r="BQ718" s="201">
        <f t="shared" si="99"/>
        <v>0</v>
      </c>
      <c r="BR718" s="201">
        <f t="shared" si="99"/>
        <v>0</v>
      </c>
      <c r="BS718" s="201">
        <f t="shared" ref="BS718:BT721" si="101">BS605</f>
        <v>0</v>
      </c>
      <c r="BT718" s="201">
        <f t="shared" si="101"/>
        <v>9518217.9199999999</v>
      </c>
      <c r="BU718" s="201">
        <f t="shared" si="100"/>
        <v>0</v>
      </c>
      <c r="BV718" s="201">
        <f t="shared" si="100"/>
        <v>0</v>
      </c>
      <c r="BW718" s="201">
        <f t="shared" si="100"/>
        <v>0</v>
      </c>
      <c r="BX718" s="201">
        <f t="shared" si="100"/>
        <v>0</v>
      </c>
      <c r="BY718" s="201">
        <f t="shared" si="100"/>
        <v>0</v>
      </c>
      <c r="BZ718" s="201">
        <f t="shared" si="100"/>
        <v>0</v>
      </c>
      <c r="CA718" s="201">
        <f t="shared" si="100"/>
        <v>0</v>
      </c>
      <c r="CB718" s="201">
        <f t="shared" si="100"/>
        <v>0</v>
      </c>
      <c r="CC718" s="201">
        <f t="shared" si="86"/>
        <v>84753605.549999997</v>
      </c>
    </row>
    <row r="719" spans="1:81" s="109" customFormat="1">
      <c r="A719" s="141"/>
      <c r="B719" s="319"/>
      <c r="C719" s="321"/>
      <c r="D719" s="331"/>
      <c r="E719" s="331"/>
      <c r="F719" s="332" t="s">
        <v>1247</v>
      </c>
      <c r="G719" s="333" t="s">
        <v>1248</v>
      </c>
      <c r="H719" s="201">
        <f t="shared" ref="H719:BS722" si="102">H606</f>
        <v>12585264</v>
      </c>
      <c r="I719" s="201">
        <f t="shared" si="102"/>
        <v>0</v>
      </c>
      <c r="J719" s="201">
        <f t="shared" si="102"/>
        <v>0</v>
      </c>
      <c r="K719" s="201">
        <f t="shared" si="102"/>
        <v>0</v>
      </c>
      <c r="L719" s="201">
        <f t="shared" si="102"/>
        <v>0</v>
      </c>
      <c r="M719" s="201">
        <f t="shared" si="102"/>
        <v>0</v>
      </c>
      <c r="N719" s="201">
        <f t="shared" si="102"/>
        <v>13173364.74</v>
      </c>
      <c r="O719" s="201">
        <f t="shared" si="102"/>
        <v>0</v>
      </c>
      <c r="P719" s="201">
        <f t="shared" si="102"/>
        <v>0</v>
      </c>
      <c r="Q719" s="201">
        <f t="shared" si="102"/>
        <v>0</v>
      </c>
      <c r="R719" s="201">
        <f t="shared" si="102"/>
        <v>0</v>
      </c>
      <c r="S719" s="201">
        <f t="shared" si="102"/>
        <v>0</v>
      </c>
      <c r="T719" s="201">
        <f t="shared" si="102"/>
        <v>0</v>
      </c>
      <c r="U719" s="201">
        <f t="shared" si="102"/>
        <v>0</v>
      </c>
      <c r="V719" s="201">
        <f t="shared" si="102"/>
        <v>0</v>
      </c>
      <c r="W719" s="201">
        <f t="shared" si="102"/>
        <v>88093.1</v>
      </c>
      <c r="X719" s="201">
        <f t="shared" si="102"/>
        <v>0</v>
      </c>
      <c r="Y719" s="201">
        <f t="shared" si="102"/>
        <v>0</v>
      </c>
      <c r="Z719" s="201">
        <f t="shared" si="102"/>
        <v>0</v>
      </c>
      <c r="AA719" s="201">
        <f t="shared" si="102"/>
        <v>0</v>
      </c>
      <c r="AB719" s="201">
        <f t="shared" si="102"/>
        <v>0</v>
      </c>
      <c r="AC719" s="201">
        <f t="shared" si="102"/>
        <v>0</v>
      </c>
      <c r="AD719" s="201">
        <f t="shared" si="102"/>
        <v>0</v>
      </c>
      <c r="AE719" s="201">
        <f t="shared" si="102"/>
        <v>0</v>
      </c>
      <c r="AF719" s="201">
        <f t="shared" si="102"/>
        <v>0</v>
      </c>
      <c r="AG719" s="201">
        <f t="shared" si="102"/>
        <v>0</v>
      </c>
      <c r="AH719" s="201">
        <f t="shared" si="102"/>
        <v>0</v>
      </c>
      <c r="AI719" s="201">
        <f t="shared" si="102"/>
        <v>0</v>
      </c>
      <c r="AJ719" s="201">
        <f t="shared" si="102"/>
        <v>0</v>
      </c>
      <c r="AK719" s="201">
        <f t="shared" si="102"/>
        <v>0</v>
      </c>
      <c r="AL719" s="201">
        <f t="shared" si="102"/>
        <v>0</v>
      </c>
      <c r="AM719" s="201">
        <f t="shared" si="102"/>
        <v>0</v>
      </c>
      <c r="AN719" s="201">
        <f t="shared" si="102"/>
        <v>0</v>
      </c>
      <c r="AO719" s="201">
        <f t="shared" si="102"/>
        <v>0</v>
      </c>
      <c r="AP719" s="201">
        <f t="shared" si="102"/>
        <v>0</v>
      </c>
      <c r="AQ719" s="201">
        <f t="shared" si="102"/>
        <v>0</v>
      </c>
      <c r="AR719" s="201">
        <f t="shared" si="102"/>
        <v>0</v>
      </c>
      <c r="AS719" s="201">
        <f t="shared" si="102"/>
        <v>0</v>
      </c>
      <c r="AT719" s="201">
        <f t="shared" si="102"/>
        <v>0</v>
      </c>
      <c r="AU719" s="201">
        <f t="shared" si="102"/>
        <v>0</v>
      </c>
      <c r="AV719" s="201">
        <f t="shared" si="102"/>
        <v>0</v>
      </c>
      <c r="AW719" s="201">
        <f t="shared" si="102"/>
        <v>0</v>
      </c>
      <c r="AX719" s="201">
        <f t="shared" si="102"/>
        <v>0</v>
      </c>
      <c r="AY719" s="201">
        <f t="shared" si="102"/>
        <v>0</v>
      </c>
      <c r="AZ719" s="201">
        <f t="shared" si="102"/>
        <v>0</v>
      </c>
      <c r="BA719" s="201">
        <f t="shared" si="102"/>
        <v>0</v>
      </c>
      <c r="BB719" s="201">
        <f t="shared" si="102"/>
        <v>5303585.01</v>
      </c>
      <c r="BC719" s="201">
        <f t="shared" si="102"/>
        <v>0</v>
      </c>
      <c r="BD719" s="201">
        <f t="shared" si="102"/>
        <v>0</v>
      </c>
      <c r="BE719" s="201">
        <f t="shared" si="102"/>
        <v>0</v>
      </c>
      <c r="BF719" s="201">
        <f t="shared" si="102"/>
        <v>0</v>
      </c>
      <c r="BG719" s="201">
        <f t="shared" si="102"/>
        <v>0</v>
      </c>
      <c r="BH719" s="201">
        <f t="shared" si="102"/>
        <v>0</v>
      </c>
      <c r="BI719" s="201">
        <f t="shared" si="102"/>
        <v>0</v>
      </c>
      <c r="BJ719" s="201">
        <f t="shared" si="102"/>
        <v>0</v>
      </c>
      <c r="BK719" s="201">
        <f t="shared" si="102"/>
        <v>0</v>
      </c>
      <c r="BL719" s="201">
        <f t="shared" si="102"/>
        <v>0</v>
      </c>
      <c r="BM719" s="201">
        <f t="shared" si="102"/>
        <v>5456884.6200000001</v>
      </c>
      <c r="BN719" s="201">
        <f t="shared" si="102"/>
        <v>0</v>
      </c>
      <c r="BO719" s="201">
        <f t="shared" si="102"/>
        <v>0</v>
      </c>
      <c r="BP719" s="201">
        <f t="shared" si="102"/>
        <v>0</v>
      </c>
      <c r="BQ719" s="201">
        <f t="shared" si="102"/>
        <v>0</v>
      </c>
      <c r="BR719" s="201">
        <f t="shared" si="102"/>
        <v>0</v>
      </c>
      <c r="BS719" s="201">
        <f t="shared" si="102"/>
        <v>0</v>
      </c>
      <c r="BT719" s="201">
        <f t="shared" si="101"/>
        <v>997619.5</v>
      </c>
      <c r="BU719" s="201">
        <f t="shared" si="100"/>
        <v>0</v>
      </c>
      <c r="BV719" s="201">
        <f t="shared" si="100"/>
        <v>0</v>
      </c>
      <c r="BW719" s="201">
        <f t="shared" si="100"/>
        <v>0</v>
      </c>
      <c r="BX719" s="201">
        <f t="shared" si="100"/>
        <v>0</v>
      </c>
      <c r="BY719" s="201">
        <f t="shared" si="100"/>
        <v>0</v>
      </c>
      <c r="BZ719" s="201">
        <f t="shared" si="100"/>
        <v>0</v>
      </c>
      <c r="CA719" s="201">
        <f t="shared" si="100"/>
        <v>0</v>
      </c>
      <c r="CB719" s="201">
        <f t="shared" si="100"/>
        <v>0</v>
      </c>
      <c r="CC719" s="201">
        <f t="shared" si="86"/>
        <v>37604810.969999999</v>
      </c>
    </row>
    <row r="720" spans="1:81" s="109" customFormat="1">
      <c r="A720" s="141"/>
      <c r="B720" s="319"/>
      <c r="C720" s="321"/>
      <c r="D720" s="331"/>
      <c r="E720" s="331"/>
      <c r="F720" s="332" t="s">
        <v>1249</v>
      </c>
      <c r="G720" s="333" t="s">
        <v>1250</v>
      </c>
      <c r="H720" s="201">
        <f t="shared" si="102"/>
        <v>47104574.799999997</v>
      </c>
      <c r="I720" s="201">
        <f t="shared" si="102"/>
        <v>0</v>
      </c>
      <c r="J720" s="201">
        <f t="shared" si="102"/>
        <v>0</v>
      </c>
      <c r="K720" s="201">
        <f t="shared" si="102"/>
        <v>0</v>
      </c>
      <c r="L720" s="201">
        <f t="shared" si="102"/>
        <v>0</v>
      </c>
      <c r="M720" s="201">
        <f t="shared" si="102"/>
        <v>0</v>
      </c>
      <c r="N720" s="201">
        <f t="shared" si="102"/>
        <v>17465348.399999999</v>
      </c>
      <c r="O720" s="201">
        <f t="shared" si="102"/>
        <v>0</v>
      </c>
      <c r="P720" s="201">
        <f t="shared" si="102"/>
        <v>0</v>
      </c>
      <c r="Q720" s="201">
        <f t="shared" si="102"/>
        <v>0</v>
      </c>
      <c r="R720" s="201">
        <f t="shared" si="102"/>
        <v>0</v>
      </c>
      <c r="S720" s="201">
        <f t="shared" si="102"/>
        <v>0</v>
      </c>
      <c r="T720" s="201">
        <f t="shared" si="102"/>
        <v>0</v>
      </c>
      <c r="U720" s="201">
        <f t="shared" si="102"/>
        <v>0</v>
      </c>
      <c r="V720" s="201">
        <f t="shared" si="102"/>
        <v>0</v>
      </c>
      <c r="W720" s="201">
        <f t="shared" si="102"/>
        <v>0</v>
      </c>
      <c r="X720" s="201">
        <f t="shared" si="102"/>
        <v>0</v>
      </c>
      <c r="Y720" s="201">
        <f t="shared" si="102"/>
        <v>0</v>
      </c>
      <c r="Z720" s="201">
        <f t="shared" si="102"/>
        <v>0</v>
      </c>
      <c r="AA720" s="201">
        <f t="shared" si="102"/>
        <v>0</v>
      </c>
      <c r="AB720" s="201">
        <f t="shared" si="102"/>
        <v>0</v>
      </c>
      <c r="AC720" s="201">
        <f t="shared" si="102"/>
        <v>0</v>
      </c>
      <c r="AD720" s="201">
        <f t="shared" si="102"/>
        <v>0</v>
      </c>
      <c r="AE720" s="201">
        <f t="shared" si="102"/>
        <v>0</v>
      </c>
      <c r="AF720" s="201">
        <f t="shared" si="102"/>
        <v>0</v>
      </c>
      <c r="AG720" s="201">
        <f t="shared" si="102"/>
        <v>0</v>
      </c>
      <c r="AH720" s="201">
        <f t="shared" si="102"/>
        <v>0</v>
      </c>
      <c r="AI720" s="201">
        <f t="shared" si="102"/>
        <v>3417200</v>
      </c>
      <c r="AJ720" s="201">
        <f t="shared" si="102"/>
        <v>0</v>
      </c>
      <c r="AK720" s="201">
        <f t="shared" si="102"/>
        <v>0</v>
      </c>
      <c r="AL720" s="201">
        <f t="shared" si="102"/>
        <v>0</v>
      </c>
      <c r="AM720" s="201">
        <f t="shared" si="102"/>
        <v>0</v>
      </c>
      <c r="AN720" s="201">
        <f t="shared" si="102"/>
        <v>0</v>
      </c>
      <c r="AO720" s="201">
        <f t="shared" si="102"/>
        <v>0</v>
      </c>
      <c r="AP720" s="201">
        <f t="shared" si="102"/>
        <v>0</v>
      </c>
      <c r="AQ720" s="201">
        <f t="shared" si="102"/>
        <v>0</v>
      </c>
      <c r="AR720" s="201">
        <f t="shared" si="102"/>
        <v>0</v>
      </c>
      <c r="AS720" s="201">
        <f t="shared" si="102"/>
        <v>0</v>
      </c>
      <c r="AT720" s="201">
        <f t="shared" si="102"/>
        <v>0</v>
      </c>
      <c r="AU720" s="201">
        <f t="shared" si="102"/>
        <v>4139895</v>
      </c>
      <c r="AV720" s="201">
        <f t="shared" si="102"/>
        <v>0</v>
      </c>
      <c r="AW720" s="201">
        <f t="shared" si="102"/>
        <v>0</v>
      </c>
      <c r="AX720" s="201">
        <f t="shared" si="102"/>
        <v>0</v>
      </c>
      <c r="AY720" s="201">
        <f t="shared" si="102"/>
        <v>0</v>
      </c>
      <c r="AZ720" s="201">
        <f t="shared" si="102"/>
        <v>0</v>
      </c>
      <c r="BA720" s="201">
        <f t="shared" si="102"/>
        <v>0</v>
      </c>
      <c r="BB720" s="201">
        <f t="shared" si="102"/>
        <v>10789457.289999999</v>
      </c>
      <c r="BC720" s="201">
        <f t="shared" si="102"/>
        <v>0</v>
      </c>
      <c r="BD720" s="201">
        <f t="shared" si="102"/>
        <v>0</v>
      </c>
      <c r="BE720" s="201">
        <f t="shared" si="102"/>
        <v>0</v>
      </c>
      <c r="BF720" s="201">
        <f t="shared" si="102"/>
        <v>0</v>
      </c>
      <c r="BG720" s="201">
        <f t="shared" si="102"/>
        <v>0</v>
      </c>
      <c r="BH720" s="201">
        <f t="shared" si="102"/>
        <v>0</v>
      </c>
      <c r="BI720" s="201">
        <f t="shared" si="102"/>
        <v>0</v>
      </c>
      <c r="BJ720" s="201">
        <f t="shared" si="102"/>
        <v>0</v>
      </c>
      <c r="BK720" s="201">
        <f t="shared" si="102"/>
        <v>0</v>
      </c>
      <c r="BL720" s="201">
        <f t="shared" si="102"/>
        <v>0</v>
      </c>
      <c r="BM720" s="201">
        <f t="shared" si="102"/>
        <v>17782588.350000001</v>
      </c>
      <c r="BN720" s="201">
        <f t="shared" si="102"/>
        <v>0</v>
      </c>
      <c r="BO720" s="201">
        <f t="shared" si="102"/>
        <v>0</v>
      </c>
      <c r="BP720" s="201">
        <f t="shared" si="102"/>
        <v>0</v>
      </c>
      <c r="BQ720" s="201">
        <f t="shared" si="102"/>
        <v>0</v>
      </c>
      <c r="BR720" s="201">
        <f t="shared" si="102"/>
        <v>0</v>
      </c>
      <c r="BS720" s="201">
        <f t="shared" si="102"/>
        <v>0</v>
      </c>
      <c r="BT720" s="201">
        <f t="shared" si="101"/>
        <v>4885210.9800000004</v>
      </c>
      <c r="BU720" s="201">
        <f t="shared" si="100"/>
        <v>0</v>
      </c>
      <c r="BV720" s="201">
        <f t="shared" si="100"/>
        <v>0</v>
      </c>
      <c r="BW720" s="201">
        <f t="shared" si="100"/>
        <v>0</v>
      </c>
      <c r="BX720" s="201">
        <f t="shared" si="100"/>
        <v>0</v>
      </c>
      <c r="BY720" s="201">
        <f t="shared" si="100"/>
        <v>0</v>
      </c>
      <c r="BZ720" s="201">
        <f t="shared" si="100"/>
        <v>0</v>
      </c>
      <c r="CA720" s="201">
        <f t="shared" si="100"/>
        <v>0</v>
      </c>
      <c r="CB720" s="201">
        <f t="shared" si="100"/>
        <v>0</v>
      </c>
      <c r="CC720" s="201">
        <f t="shared" si="86"/>
        <v>105584274.81999998</v>
      </c>
    </row>
    <row r="721" spans="1:81" s="109" customFormat="1">
      <c r="A721" s="141"/>
      <c r="B721" s="319"/>
      <c r="C721" s="321"/>
      <c r="D721" s="331"/>
      <c r="E721" s="331"/>
      <c r="F721" s="332" t="s">
        <v>1251</v>
      </c>
      <c r="G721" s="333" t="s">
        <v>1774</v>
      </c>
      <c r="H721" s="201">
        <f t="shared" si="102"/>
        <v>12179300.390000001</v>
      </c>
      <c r="I721" s="201">
        <f t="shared" si="102"/>
        <v>0</v>
      </c>
      <c r="J721" s="201">
        <f t="shared" si="102"/>
        <v>0</v>
      </c>
      <c r="K721" s="201">
        <f t="shared" si="102"/>
        <v>0</v>
      </c>
      <c r="L721" s="201">
        <f t="shared" si="102"/>
        <v>0</v>
      </c>
      <c r="M721" s="201">
        <f t="shared" si="102"/>
        <v>0</v>
      </c>
      <c r="N721" s="201">
        <f t="shared" si="102"/>
        <v>38706078.530000001</v>
      </c>
      <c r="O721" s="201">
        <f t="shared" si="102"/>
        <v>0</v>
      </c>
      <c r="P721" s="201">
        <f t="shared" si="102"/>
        <v>109210</v>
      </c>
      <c r="Q721" s="201">
        <f t="shared" si="102"/>
        <v>0</v>
      </c>
      <c r="R721" s="201">
        <f t="shared" si="102"/>
        <v>0</v>
      </c>
      <c r="S721" s="201">
        <f t="shared" si="102"/>
        <v>0</v>
      </c>
      <c r="T721" s="201">
        <f t="shared" si="102"/>
        <v>0</v>
      </c>
      <c r="U721" s="201">
        <f t="shared" si="102"/>
        <v>0</v>
      </c>
      <c r="V721" s="201">
        <f t="shared" si="102"/>
        <v>0</v>
      </c>
      <c r="W721" s="201">
        <f t="shared" si="102"/>
        <v>0</v>
      </c>
      <c r="X721" s="201">
        <f t="shared" si="102"/>
        <v>0</v>
      </c>
      <c r="Y721" s="201">
        <f t="shared" si="102"/>
        <v>0</v>
      </c>
      <c r="Z721" s="201">
        <f t="shared" si="102"/>
        <v>0</v>
      </c>
      <c r="AA721" s="201">
        <f t="shared" si="102"/>
        <v>0</v>
      </c>
      <c r="AB721" s="201">
        <f t="shared" si="102"/>
        <v>0</v>
      </c>
      <c r="AC721" s="201">
        <f t="shared" si="102"/>
        <v>0</v>
      </c>
      <c r="AD721" s="201">
        <f t="shared" si="102"/>
        <v>0</v>
      </c>
      <c r="AE721" s="201">
        <f t="shared" si="102"/>
        <v>0</v>
      </c>
      <c r="AF721" s="201">
        <f t="shared" si="102"/>
        <v>0</v>
      </c>
      <c r="AG721" s="201">
        <f t="shared" si="102"/>
        <v>0</v>
      </c>
      <c r="AH721" s="201">
        <f t="shared" si="102"/>
        <v>0</v>
      </c>
      <c r="AI721" s="201">
        <f t="shared" si="102"/>
        <v>0</v>
      </c>
      <c r="AJ721" s="201">
        <f t="shared" si="102"/>
        <v>0</v>
      </c>
      <c r="AK721" s="201">
        <f t="shared" si="102"/>
        <v>0</v>
      </c>
      <c r="AL721" s="201">
        <f t="shared" si="102"/>
        <v>0</v>
      </c>
      <c r="AM721" s="201">
        <f t="shared" si="102"/>
        <v>0</v>
      </c>
      <c r="AN721" s="201">
        <f t="shared" si="102"/>
        <v>0</v>
      </c>
      <c r="AO721" s="201">
        <f t="shared" si="102"/>
        <v>0</v>
      </c>
      <c r="AP721" s="201">
        <f t="shared" si="102"/>
        <v>0</v>
      </c>
      <c r="AQ721" s="201">
        <f t="shared" si="102"/>
        <v>0</v>
      </c>
      <c r="AR721" s="201">
        <f t="shared" si="102"/>
        <v>0</v>
      </c>
      <c r="AS721" s="201">
        <f t="shared" si="102"/>
        <v>0</v>
      </c>
      <c r="AT721" s="201">
        <f t="shared" si="102"/>
        <v>0</v>
      </c>
      <c r="AU721" s="201">
        <f t="shared" si="102"/>
        <v>0</v>
      </c>
      <c r="AV721" s="201">
        <f t="shared" si="102"/>
        <v>0</v>
      </c>
      <c r="AW721" s="201">
        <f t="shared" si="102"/>
        <v>0</v>
      </c>
      <c r="AX721" s="201">
        <f t="shared" si="102"/>
        <v>0</v>
      </c>
      <c r="AY721" s="201">
        <f t="shared" si="102"/>
        <v>0</v>
      </c>
      <c r="AZ721" s="201">
        <f t="shared" si="102"/>
        <v>0</v>
      </c>
      <c r="BA721" s="201">
        <f t="shared" si="102"/>
        <v>0</v>
      </c>
      <c r="BB721" s="201">
        <f t="shared" si="102"/>
        <v>0</v>
      </c>
      <c r="BC721" s="201">
        <f t="shared" si="102"/>
        <v>0</v>
      </c>
      <c r="BD721" s="201">
        <f t="shared" si="102"/>
        <v>0</v>
      </c>
      <c r="BE721" s="201">
        <f t="shared" si="102"/>
        <v>0</v>
      </c>
      <c r="BF721" s="201">
        <f t="shared" si="102"/>
        <v>0</v>
      </c>
      <c r="BG721" s="201">
        <f t="shared" si="102"/>
        <v>0</v>
      </c>
      <c r="BH721" s="201">
        <f t="shared" si="102"/>
        <v>0</v>
      </c>
      <c r="BI721" s="201">
        <f t="shared" si="102"/>
        <v>0</v>
      </c>
      <c r="BJ721" s="201">
        <f t="shared" si="102"/>
        <v>0</v>
      </c>
      <c r="BK721" s="201">
        <f t="shared" si="102"/>
        <v>0</v>
      </c>
      <c r="BL721" s="201">
        <f t="shared" si="102"/>
        <v>0</v>
      </c>
      <c r="BM721" s="201">
        <f t="shared" si="102"/>
        <v>22807884.149999999</v>
      </c>
      <c r="BN721" s="201">
        <f t="shared" si="102"/>
        <v>0</v>
      </c>
      <c r="BO721" s="201">
        <f t="shared" si="102"/>
        <v>0</v>
      </c>
      <c r="BP721" s="201">
        <f t="shared" si="102"/>
        <v>0</v>
      </c>
      <c r="BQ721" s="201">
        <f t="shared" si="102"/>
        <v>0</v>
      </c>
      <c r="BR721" s="201">
        <f t="shared" si="102"/>
        <v>0</v>
      </c>
      <c r="BS721" s="201">
        <f t="shared" si="102"/>
        <v>0</v>
      </c>
      <c r="BT721" s="201">
        <f t="shared" si="101"/>
        <v>365877.91</v>
      </c>
      <c r="BU721" s="201">
        <f t="shared" si="100"/>
        <v>0</v>
      </c>
      <c r="BV721" s="201">
        <f t="shared" si="100"/>
        <v>0</v>
      </c>
      <c r="BW721" s="201">
        <f t="shared" si="100"/>
        <v>0</v>
      </c>
      <c r="BX721" s="201">
        <f t="shared" si="100"/>
        <v>0</v>
      </c>
      <c r="BY721" s="201">
        <f t="shared" si="100"/>
        <v>0</v>
      </c>
      <c r="BZ721" s="201">
        <f t="shared" si="100"/>
        <v>0</v>
      </c>
      <c r="CA721" s="201">
        <f t="shared" si="100"/>
        <v>0</v>
      </c>
      <c r="CB721" s="201">
        <f t="shared" si="100"/>
        <v>0</v>
      </c>
      <c r="CC721" s="201">
        <f t="shared" si="86"/>
        <v>74168350.979999989</v>
      </c>
    </row>
    <row r="722" spans="1:81" s="109" customFormat="1">
      <c r="A722" s="141"/>
      <c r="B722" s="319"/>
      <c r="C722" s="321"/>
      <c r="D722" s="331"/>
      <c r="E722" s="331"/>
      <c r="F722" s="332" t="s">
        <v>1252</v>
      </c>
      <c r="G722" s="333" t="s">
        <v>1775</v>
      </c>
      <c r="H722" s="201">
        <f t="shared" si="102"/>
        <v>1086879.46</v>
      </c>
      <c r="I722" s="201">
        <f t="shared" si="102"/>
        <v>0</v>
      </c>
      <c r="J722" s="201">
        <f t="shared" si="102"/>
        <v>0</v>
      </c>
      <c r="K722" s="201">
        <f t="shared" si="102"/>
        <v>0</v>
      </c>
      <c r="L722" s="201">
        <f t="shared" si="102"/>
        <v>0</v>
      </c>
      <c r="M722" s="201">
        <f t="shared" si="102"/>
        <v>0</v>
      </c>
      <c r="N722" s="201">
        <f t="shared" si="102"/>
        <v>925661.73</v>
      </c>
      <c r="O722" s="201">
        <f t="shared" si="102"/>
        <v>0</v>
      </c>
      <c r="P722" s="201">
        <f t="shared" si="102"/>
        <v>0</v>
      </c>
      <c r="Q722" s="201">
        <f t="shared" si="102"/>
        <v>0</v>
      </c>
      <c r="R722" s="201">
        <f t="shared" si="102"/>
        <v>0</v>
      </c>
      <c r="S722" s="201">
        <f t="shared" si="102"/>
        <v>0</v>
      </c>
      <c r="T722" s="201">
        <f t="shared" si="102"/>
        <v>0</v>
      </c>
      <c r="U722" s="201">
        <f t="shared" si="102"/>
        <v>0</v>
      </c>
      <c r="V722" s="201">
        <f t="shared" si="102"/>
        <v>0</v>
      </c>
      <c r="W722" s="201">
        <f t="shared" si="102"/>
        <v>0</v>
      </c>
      <c r="X722" s="201">
        <f t="shared" si="102"/>
        <v>0</v>
      </c>
      <c r="Y722" s="201">
        <f t="shared" si="102"/>
        <v>0</v>
      </c>
      <c r="Z722" s="201">
        <f t="shared" si="102"/>
        <v>0</v>
      </c>
      <c r="AA722" s="201">
        <f t="shared" si="102"/>
        <v>0</v>
      </c>
      <c r="AB722" s="201">
        <f t="shared" si="102"/>
        <v>0</v>
      </c>
      <c r="AC722" s="201">
        <f t="shared" si="102"/>
        <v>0</v>
      </c>
      <c r="AD722" s="201">
        <f t="shared" si="102"/>
        <v>0</v>
      </c>
      <c r="AE722" s="201">
        <f t="shared" si="102"/>
        <v>0</v>
      </c>
      <c r="AF722" s="201">
        <f t="shared" si="102"/>
        <v>0</v>
      </c>
      <c r="AG722" s="201">
        <f t="shared" si="102"/>
        <v>0</v>
      </c>
      <c r="AH722" s="201">
        <f t="shared" si="102"/>
        <v>0</v>
      </c>
      <c r="AI722" s="201">
        <f t="shared" si="102"/>
        <v>0</v>
      </c>
      <c r="AJ722" s="201">
        <f t="shared" si="102"/>
        <v>0</v>
      </c>
      <c r="AK722" s="201">
        <f t="shared" si="102"/>
        <v>0</v>
      </c>
      <c r="AL722" s="201">
        <f t="shared" si="102"/>
        <v>0</v>
      </c>
      <c r="AM722" s="201">
        <f t="shared" si="102"/>
        <v>0</v>
      </c>
      <c r="AN722" s="201">
        <f t="shared" si="102"/>
        <v>0</v>
      </c>
      <c r="AO722" s="201">
        <f t="shared" si="102"/>
        <v>0</v>
      </c>
      <c r="AP722" s="201">
        <f t="shared" si="102"/>
        <v>0</v>
      </c>
      <c r="AQ722" s="201">
        <f t="shared" si="102"/>
        <v>0</v>
      </c>
      <c r="AR722" s="201">
        <f t="shared" si="102"/>
        <v>0</v>
      </c>
      <c r="AS722" s="201">
        <f t="shared" si="102"/>
        <v>0</v>
      </c>
      <c r="AT722" s="201">
        <f t="shared" si="102"/>
        <v>0</v>
      </c>
      <c r="AU722" s="201">
        <f t="shared" si="102"/>
        <v>0</v>
      </c>
      <c r="AV722" s="201">
        <f t="shared" si="102"/>
        <v>0</v>
      </c>
      <c r="AW722" s="201">
        <f t="shared" si="102"/>
        <v>0</v>
      </c>
      <c r="AX722" s="201">
        <f t="shared" si="102"/>
        <v>0</v>
      </c>
      <c r="AY722" s="201">
        <f t="shared" si="102"/>
        <v>0</v>
      </c>
      <c r="AZ722" s="201">
        <f t="shared" si="102"/>
        <v>0</v>
      </c>
      <c r="BA722" s="201">
        <f t="shared" si="102"/>
        <v>0</v>
      </c>
      <c r="BB722" s="201">
        <f t="shared" si="102"/>
        <v>328024</v>
      </c>
      <c r="BC722" s="201">
        <f t="shared" si="102"/>
        <v>0</v>
      </c>
      <c r="BD722" s="201">
        <f t="shared" si="102"/>
        <v>0</v>
      </c>
      <c r="BE722" s="201">
        <f t="shared" si="102"/>
        <v>0</v>
      </c>
      <c r="BF722" s="201">
        <f t="shared" si="102"/>
        <v>0</v>
      </c>
      <c r="BG722" s="201">
        <f t="shared" si="102"/>
        <v>0</v>
      </c>
      <c r="BH722" s="201">
        <f t="shared" si="102"/>
        <v>0</v>
      </c>
      <c r="BI722" s="201">
        <f t="shared" si="102"/>
        <v>0</v>
      </c>
      <c r="BJ722" s="201">
        <f t="shared" si="102"/>
        <v>0</v>
      </c>
      <c r="BK722" s="201">
        <f t="shared" si="102"/>
        <v>0</v>
      </c>
      <c r="BL722" s="201">
        <f t="shared" si="102"/>
        <v>0</v>
      </c>
      <c r="BM722" s="201">
        <f t="shared" si="102"/>
        <v>882948.43</v>
      </c>
      <c r="BN722" s="201">
        <f t="shared" si="102"/>
        <v>0</v>
      </c>
      <c r="BO722" s="201">
        <f t="shared" si="102"/>
        <v>0</v>
      </c>
      <c r="BP722" s="201">
        <f t="shared" si="102"/>
        <v>0</v>
      </c>
      <c r="BQ722" s="201">
        <f t="shared" si="102"/>
        <v>0</v>
      </c>
      <c r="BR722" s="201">
        <f t="shared" si="102"/>
        <v>0</v>
      </c>
      <c r="BS722" s="201">
        <f t="shared" ref="BS722:BT723" si="103">BS609</f>
        <v>0</v>
      </c>
      <c r="BT722" s="201">
        <f t="shared" si="103"/>
        <v>304017.38</v>
      </c>
      <c r="BU722" s="201">
        <f t="shared" si="100"/>
        <v>0</v>
      </c>
      <c r="BV722" s="201">
        <f t="shared" si="100"/>
        <v>0</v>
      </c>
      <c r="BW722" s="201">
        <f t="shared" si="100"/>
        <v>0</v>
      </c>
      <c r="BX722" s="201">
        <f t="shared" si="100"/>
        <v>0</v>
      </c>
      <c r="BY722" s="201">
        <f t="shared" si="100"/>
        <v>0</v>
      </c>
      <c r="BZ722" s="201">
        <f t="shared" si="100"/>
        <v>0</v>
      </c>
      <c r="CA722" s="201">
        <f t="shared" si="100"/>
        <v>0</v>
      </c>
      <c r="CB722" s="201">
        <f t="shared" si="100"/>
        <v>0</v>
      </c>
      <c r="CC722" s="201">
        <f t="shared" si="86"/>
        <v>3527531</v>
      </c>
    </row>
    <row r="723" spans="1:81" s="109" customFormat="1">
      <c r="A723" s="141"/>
      <c r="B723" s="319"/>
      <c r="C723" s="321"/>
      <c r="D723" s="331"/>
      <c r="E723" s="331"/>
      <c r="F723" s="332" t="s">
        <v>1253</v>
      </c>
      <c r="G723" s="333" t="s">
        <v>1776</v>
      </c>
      <c r="H723" s="201">
        <f t="shared" ref="H723:BS723" si="104">H610</f>
        <v>0</v>
      </c>
      <c r="I723" s="201">
        <f t="shared" si="104"/>
        <v>0</v>
      </c>
      <c r="J723" s="201">
        <f t="shared" si="104"/>
        <v>0</v>
      </c>
      <c r="K723" s="201">
        <f t="shared" si="104"/>
        <v>0</v>
      </c>
      <c r="L723" s="201">
        <f t="shared" si="104"/>
        <v>0</v>
      </c>
      <c r="M723" s="201">
        <f t="shared" si="104"/>
        <v>0</v>
      </c>
      <c r="N723" s="201">
        <f t="shared" si="104"/>
        <v>0</v>
      </c>
      <c r="O723" s="201">
        <f t="shared" si="104"/>
        <v>0</v>
      </c>
      <c r="P723" s="201">
        <f t="shared" si="104"/>
        <v>0</v>
      </c>
      <c r="Q723" s="201">
        <f t="shared" si="104"/>
        <v>0</v>
      </c>
      <c r="R723" s="201">
        <f t="shared" si="104"/>
        <v>0</v>
      </c>
      <c r="S723" s="201">
        <f t="shared" si="104"/>
        <v>0</v>
      </c>
      <c r="T723" s="201">
        <f t="shared" si="104"/>
        <v>0</v>
      </c>
      <c r="U723" s="201">
        <f t="shared" si="104"/>
        <v>0</v>
      </c>
      <c r="V723" s="201">
        <f t="shared" si="104"/>
        <v>0</v>
      </c>
      <c r="W723" s="201">
        <f t="shared" si="104"/>
        <v>0</v>
      </c>
      <c r="X723" s="201">
        <f t="shared" si="104"/>
        <v>0</v>
      </c>
      <c r="Y723" s="201">
        <f t="shared" si="104"/>
        <v>0</v>
      </c>
      <c r="Z723" s="201">
        <f t="shared" si="104"/>
        <v>0</v>
      </c>
      <c r="AA723" s="201">
        <f t="shared" si="104"/>
        <v>0</v>
      </c>
      <c r="AB723" s="201">
        <f t="shared" si="104"/>
        <v>0</v>
      </c>
      <c r="AC723" s="201">
        <f t="shared" si="104"/>
        <v>0</v>
      </c>
      <c r="AD723" s="201">
        <f t="shared" si="104"/>
        <v>0</v>
      </c>
      <c r="AE723" s="201">
        <f t="shared" si="104"/>
        <v>0</v>
      </c>
      <c r="AF723" s="201">
        <f t="shared" si="104"/>
        <v>0</v>
      </c>
      <c r="AG723" s="201">
        <f t="shared" si="104"/>
        <v>0</v>
      </c>
      <c r="AH723" s="201">
        <f t="shared" si="104"/>
        <v>0</v>
      </c>
      <c r="AI723" s="201">
        <f t="shared" si="104"/>
        <v>0</v>
      </c>
      <c r="AJ723" s="201">
        <f t="shared" si="104"/>
        <v>0</v>
      </c>
      <c r="AK723" s="201">
        <f t="shared" si="104"/>
        <v>0</v>
      </c>
      <c r="AL723" s="201">
        <f t="shared" si="104"/>
        <v>0</v>
      </c>
      <c r="AM723" s="201">
        <f t="shared" si="104"/>
        <v>0</v>
      </c>
      <c r="AN723" s="201">
        <f t="shared" si="104"/>
        <v>0</v>
      </c>
      <c r="AO723" s="201">
        <f t="shared" si="104"/>
        <v>0</v>
      </c>
      <c r="AP723" s="201">
        <f t="shared" si="104"/>
        <v>0</v>
      </c>
      <c r="AQ723" s="201">
        <f t="shared" si="104"/>
        <v>0</v>
      </c>
      <c r="AR723" s="201">
        <f t="shared" si="104"/>
        <v>0</v>
      </c>
      <c r="AS723" s="201">
        <f t="shared" si="104"/>
        <v>0</v>
      </c>
      <c r="AT723" s="201">
        <f t="shared" si="104"/>
        <v>0</v>
      </c>
      <c r="AU723" s="201">
        <f t="shared" si="104"/>
        <v>0</v>
      </c>
      <c r="AV723" s="201">
        <f t="shared" si="104"/>
        <v>0</v>
      </c>
      <c r="AW723" s="201">
        <f t="shared" si="104"/>
        <v>0</v>
      </c>
      <c r="AX723" s="201">
        <f t="shared" si="104"/>
        <v>0</v>
      </c>
      <c r="AY723" s="201">
        <f t="shared" si="104"/>
        <v>0</v>
      </c>
      <c r="AZ723" s="201">
        <f t="shared" si="104"/>
        <v>0</v>
      </c>
      <c r="BA723" s="201">
        <f t="shared" si="104"/>
        <v>0</v>
      </c>
      <c r="BB723" s="201">
        <f t="shared" si="104"/>
        <v>0</v>
      </c>
      <c r="BC723" s="201">
        <f t="shared" si="104"/>
        <v>0</v>
      </c>
      <c r="BD723" s="201">
        <f t="shared" si="104"/>
        <v>0</v>
      </c>
      <c r="BE723" s="201">
        <f t="shared" si="104"/>
        <v>0</v>
      </c>
      <c r="BF723" s="201">
        <f t="shared" si="104"/>
        <v>0</v>
      </c>
      <c r="BG723" s="201">
        <f t="shared" si="104"/>
        <v>0</v>
      </c>
      <c r="BH723" s="201">
        <f t="shared" si="104"/>
        <v>0</v>
      </c>
      <c r="BI723" s="201">
        <f t="shared" si="104"/>
        <v>0</v>
      </c>
      <c r="BJ723" s="201">
        <f t="shared" si="104"/>
        <v>0</v>
      </c>
      <c r="BK723" s="201">
        <f t="shared" si="104"/>
        <v>0</v>
      </c>
      <c r="BL723" s="201">
        <f t="shared" si="104"/>
        <v>0</v>
      </c>
      <c r="BM723" s="201">
        <f t="shared" si="104"/>
        <v>0</v>
      </c>
      <c r="BN723" s="201">
        <f t="shared" si="104"/>
        <v>0</v>
      </c>
      <c r="BO723" s="201">
        <f t="shared" si="104"/>
        <v>0</v>
      </c>
      <c r="BP723" s="201">
        <f t="shared" si="104"/>
        <v>0</v>
      </c>
      <c r="BQ723" s="201">
        <f t="shared" si="104"/>
        <v>0</v>
      </c>
      <c r="BR723" s="201">
        <f t="shared" si="104"/>
        <v>0</v>
      </c>
      <c r="BS723" s="201">
        <f t="shared" si="104"/>
        <v>0</v>
      </c>
      <c r="BT723" s="201">
        <f t="shared" si="103"/>
        <v>0</v>
      </c>
      <c r="BU723" s="201">
        <f t="shared" si="100"/>
        <v>0</v>
      </c>
      <c r="BV723" s="201">
        <f t="shared" si="100"/>
        <v>0</v>
      </c>
      <c r="BW723" s="201">
        <f t="shared" si="100"/>
        <v>0</v>
      </c>
      <c r="BX723" s="201">
        <f t="shared" si="100"/>
        <v>0</v>
      </c>
      <c r="BY723" s="201">
        <f t="shared" si="100"/>
        <v>0</v>
      </c>
      <c r="BZ723" s="201">
        <f t="shared" si="100"/>
        <v>0</v>
      </c>
      <c r="CA723" s="201">
        <f t="shared" si="100"/>
        <v>0</v>
      </c>
      <c r="CB723" s="201">
        <f t="shared" si="100"/>
        <v>0</v>
      </c>
      <c r="CC723" s="201">
        <f t="shared" si="86"/>
        <v>0</v>
      </c>
    </row>
    <row r="724" spans="1:81" s="109" customFormat="1">
      <c r="A724" s="141"/>
      <c r="B724" s="319"/>
      <c r="C724" s="321"/>
      <c r="D724" s="331"/>
      <c r="E724" s="331"/>
      <c r="F724" s="332" t="s">
        <v>1260</v>
      </c>
      <c r="G724" s="333" t="s">
        <v>1261</v>
      </c>
      <c r="H724" s="201">
        <f t="shared" ref="H724:BS727" si="105">H614</f>
        <v>19847222.239999998</v>
      </c>
      <c r="I724" s="201">
        <f t="shared" si="105"/>
        <v>0</v>
      </c>
      <c r="J724" s="201">
        <f t="shared" si="105"/>
        <v>0</v>
      </c>
      <c r="K724" s="201">
        <f t="shared" si="105"/>
        <v>0</v>
      </c>
      <c r="L724" s="201">
        <f t="shared" si="105"/>
        <v>0</v>
      </c>
      <c r="M724" s="201">
        <f t="shared" si="105"/>
        <v>0</v>
      </c>
      <c r="N724" s="201">
        <f t="shared" si="105"/>
        <v>0</v>
      </c>
      <c r="O724" s="201">
        <f t="shared" si="105"/>
        <v>0</v>
      </c>
      <c r="P724" s="201">
        <f t="shared" si="105"/>
        <v>0</v>
      </c>
      <c r="Q724" s="201">
        <f t="shared" si="105"/>
        <v>0</v>
      </c>
      <c r="R724" s="201">
        <f t="shared" si="105"/>
        <v>0</v>
      </c>
      <c r="S724" s="201">
        <f t="shared" si="105"/>
        <v>0</v>
      </c>
      <c r="T724" s="201">
        <f t="shared" si="105"/>
        <v>0</v>
      </c>
      <c r="U724" s="201">
        <f t="shared" si="105"/>
        <v>0</v>
      </c>
      <c r="V724" s="201">
        <f t="shared" si="105"/>
        <v>0</v>
      </c>
      <c r="W724" s="201">
        <f t="shared" si="105"/>
        <v>0</v>
      </c>
      <c r="X724" s="201">
        <f t="shared" si="105"/>
        <v>0</v>
      </c>
      <c r="Y724" s="201">
        <f t="shared" si="105"/>
        <v>0</v>
      </c>
      <c r="Z724" s="201">
        <f t="shared" si="105"/>
        <v>0</v>
      </c>
      <c r="AA724" s="201">
        <f t="shared" si="105"/>
        <v>0</v>
      </c>
      <c r="AB724" s="201">
        <f t="shared" si="105"/>
        <v>0</v>
      </c>
      <c r="AC724" s="201">
        <f t="shared" si="105"/>
        <v>0</v>
      </c>
      <c r="AD724" s="201">
        <f t="shared" si="105"/>
        <v>0</v>
      </c>
      <c r="AE724" s="201">
        <f t="shared" si="105"/>
        <v>0</v>
      </c>
      <c r="AF724" s="201">
        <f t="shared" si="105"/>
        <v>0</v>
      </c>
      <c r="AG724" s="201">
        <f t="shared" si="105"/>
        <v>0</v>
      </c>
      <c r="AH724" s="201">
        <f t="shared" si="105"/>
        <v>0</v>
      </c>
      <c r="AI724" s="201">
        <f t="shared" si="105"/>
        <v>0</v>
      </c>
      <c r="AJ724" s="201">
        <f t="shared" si="105"/>
        <v>0</v>
      </c>
      <c r="AK724" s="201">
        <f t="shared" si="105"/>
        <v>0</v>
      </c>
      <c r="AL724" s="201">
        <f t="shared" si="105"/>
        <v>0</v>
      </c>
      <c r="AM724" s="201">
        <f t="shared" si="105"/>
        <v>0</v>
      </c>
      <c r="AN724" s="201">
        <f t="shared" si="105"/>
        <v>0</v>
      </c>
      <c r="AO724" s="201">
        <f t="shared" si="105"/>
        <v>0</v>
      </c>
      <c r="AP724" s="201">
        <f t="shared" si="105"/>
        <v>0</v>
      </c>
      <c r="AQ724" s="201">
        <f t="shared" si="105"/>
        <v>0</v>
      </c>
      <c r="AR724" s="201">
        <f t="shared" si="105"/>
        <v>0</v>
      </c>
      <c r="AS724" s="201">
        <f t="shared" si="105"/>
        <v>0</v>
      </c>
      <c r="AT724" s="201">
        <f t="shared" si="105"/>
        <v>0</v>
      </c>
      <c r="AU724" s="201">
        <f t="shared" si="105"/>
        <v>0</v>
      </c>
      <c r="AV724" s="201">
        <f t="shared" si="105"/>
        <v>0</v>
      </c>
      <c r="AW724" s="201">
        <f t="shared" si="105"/>
        <v>0</v>
      </c>
      <c r="AX724" s="201">
        <f t="shared" si="105"/>
        <v>0</v>
      </c>
      <c r="AY724" s="201">
        <f t="shared" si="105"/>
        <v>0</v>
      </c>
      <c r="AZ724" s="201">
        <f t="shared" si="105"/>
        <v>0</v>
      </c>
      <c r="BA724" s="201">
        <f t="shared" si="105"/>
        <v>0</v>
      </c>
      <c r="BB724" s="201">
        <f t="shared" si="105"/>
        <v>0</v>
      </c>
      <c r="BC724" s="201">
        <f t="shared" si="105"/>
        <v>0</v>
      </c>
      <c r="BD724" s="201">
        <f t="shared" si="105"/>
        <v>0</v>
      </c>
      <c r="BE724" s="201">
        <f t="shared" si="105"/>
        <v>0</v>
      </c>
      <c r="BF724" s="201">
        <f t="shared" si="105"/>
        <v>0</v>
      </c>
      <c r="BG724" s="201">
        <f t="shared" si="105"/>
        <v>0</v>
      </c>
      <c r="BH724" s="201">
        <f t="shared" si="105"/>
        <v>0</v>
      </c>
      <c r="BI724" s="201">
        <f t="shared" si="105"/>
        <v>0</v>
      </c>
      <c r="BJ724" s="201">
        <f t="shared" si="105"/>
        <v>0</v>
      </c>
      <c r="BK724" s="201">
        <f t="shared" si="105"/>
        <v>0</v>
      </c>
      <c r="BL724" s="201">
        <f t="shared" si="105"/>
        <v>0</v>
      </c>
      <c r="BM724" s="201">
        <f t="shared" si="105"/>
        <v>0</v>
      </c>
      <c r="BN724" s="201">
        <f t="shared" si="105"/>
        <v>0</v>
      </c>
      <c r="BO724" s="201">
        <f t="shared" si="105"/>
        <v>0</v>
      </c>
      <c r="BP724" s="201">
        <f t="shared" si="105"/>
        <v>0</v>
      </c>
      <c r="BQ724" s="201">
        <f t="shared" si="105"/>
        <v>0</v>
      </c>
      <c r="BR724" s="201">
        <f t="shared" si="105"/>
        <v>0</v>
      </c>
      <c r="BS724" s="201">
        <f t="shared" si="105"/>
        <v>0</v>
      </c>
      <c r="BT724" s="201">
        <f t="shared" ref="BT724:CB739" si="106">BT614</f>
        <v>0</v>
      </c>
      <c r="BU724" s="201">
        <f t="shared" si="106"/>
        <v>0</v>
      </c>
      <c r="BV724" s="201">
        <f t="shared" si="106"/>
        <v>0</v>
      </c>
      <c r="BW724" s="201">
        <f t="shared" si="106"/>
        <v>0</v>
      </c>
      <c r="BX724" s="201">
        <f t="shared" si="106"/>
        <v>0</v>
      </c>
      <c r="BY724" s="201">
        <f t="shared" si="106"/>
        <v>0</v>
      </c>
      <c r="BZ724" s="201">
        <f t="shared" si="106"/>
        <v>0</v>
      </c>
      <c r="CA724" s="201">
        <f t="shared" si="106"/>
        <v>0</v>
      </c>
      <c r="CB724" s="201">
        <f t="shared" si="106"/>
        <v>0</v>
      </c>
      <c r="CC724" s="201">
        <f t="shared" si="86"/>
        <v>19847222.239999998</v>
      </c>
    </row>
    <row r="725" spans="1:81" s="109" customFormat="1">
      <c r="A725" s="141"/>
      <c r="B725" s="319"/>
      <c r="C725" s="321"/>
      <c r="D725" s="331"/>
      <c r="E725" s="331"/>
      <c r="F725" s="332" t="s">
        <v>1262</v>
      </c>
      <c r="G725" s="333" t="s">
        <v>1777</v>
      </c>
      <c r="H725" s="201">
        <f t="shared" si="105"/>
        <v>0</v>
      </c>
      <c r="I725" s="201">
        <f t="shared" si="105"/>
        <v>0</v>
      </c>
      <c r="J725" s="201">
        <f t="shared" si="105"/>
        <v>0</v>
      </c>
      <c r="K725" s="201">
        <f t="shared" si="105"/>
        <v>0</v>
      </c>
      <c r="L725" s="201">
        <f t="shared" si="105"/>
        <v>0</v>
      </c>
      <c r="M725" s="201">
        <f t="shared" si="105"/>
        <v>0</v>
      </c>
      <c r="N725" s="201">
        <f t="shared" si="105"/>
        <v>0</v>
      </c>
      <c r="O725" s="201">
        <f t="shared" si="105"/>
        <v>0</v>
      </c>
      <c r="P725" s="201">
        <f t="shared" si="105"/>
        <v>0</v>
      </c>
      <c r="Q725" s="201">
        <f t="shared" si="105"/>
        <v>0</v>
      </c>
      <c r="R725" s="201">
        <f t="shared" si="105"/>
        <v>0</v>
      </c>
      <c r="S725" s="201">
        <f t="shared" si="105"/>
        <v>0</v>
      </c>
      <c r="T725" s="201">
        <f t="shared" si="105"/>
        <v>0</v>
      </c>
      <c r="U725" s="201">
        <f t="shared" si="105"/>
        <v>0</v>
      </c>
      <c r="V725" s="201">
        <f t="shared" si="105"/>
        <v>0</v>
      </c>
      <c r="W725" s="201">
        <f t="shared" si="105"/>
        <v>0</v>
      </c>
      <c r="X725" s="201">
        <f t="shared" si="105"/>
        <v>0</v>
      </c>
      <c r="Y725" s="201">
        <f t="shared" si="105"/>
        <v>0</v>
      </c>
      <c r="Z725" s="201">
        <f t="shared" si="105"/>
        <v>0</v>
      </c>
      <c r="AA725" s="201">
        <f t="shared" si="105"/>
        <v>0</v>
      </c>
      <c r="AB725" s="201">
        <f t="shared" si="105"/>
        <v>0</v>
      </c>
      <c r="AC725" s="201">
        <f t="shared" si="105"/>
        <v>0</v>
      </c>
      <c r="AD725" s="201">
        <f t="shared" si="105"/>
        <v>0</v>
      </c>
      <c r="AE725" s="201">
        <f t="shared" si="105"/>
        <v>0</v>
      </c>
      <c r="AF725" s="201">
        <f t="shared" si="105"/>
        <v>0</v>
      </c>
      <c r="AG725" s="201">
        <f t="shared" si="105"/>
        <v>0</v>
      </c>
      <c r="AH725" s="201">
        <f t="shared" si="105"/>
        <v>0</v>
      </c>
      <c r="AI725" s="201">
        <f t="shared" si="105"/>
        <v>0</v>
      </c>
      <c r="AJ725" s="201">
        <f t="shared" si="105"/>
        <v>0</v>
      </c>
      <c r="AK725" s="201">
        <f t="shared" si="105"/>
        <v>0</v>
      </c>
      <c r="AL725" s="201">
        <f t="shared" si="105"/>
        <v>0</v>
      </c>
      <c r="AM725" s="201">
        <f t="shared" si="105"/>
        <v>0</v>
      </c>
      <c r="AN725" s="201">
        <f t="shared" si="105"/>
        <v>0</v>
      </c>
      <c r="AO725" s="201">
        <f t="shared" si="105"/>
        <v>0</v>
      </c>
      <c r="AP725" s="201">
        <f t="shared" si="105"/>
        <v>0</v>
      </c>
      <c r="AQ725" s="201">
        <f t="shared" si="105"/>
        <v>0</v>
      </c>
      <c r="AR725" s="201">
        <f t="shared" si="105"/>
        <v>0</v>
      </c>
      <c r="AS725" s="201">
        <f t="shared" si="105"/>
        <v>0</v>
      </c>
      <c r="AT725" s="201">
        <f t="shared" si="105"/>
        <v>0</v>
      </c>
      <c r="AU725" s="201">
        <f t="shared" si="105"/>
        <v>0</v>
      </c>
      <c r="AV725" s="201">
        <f t="shared" si="105"/>
        <v>0</v>
      </c>
      <c r="AW725" s="201">
        <f t="shared" si="105"/>
        <v>0</v>
      </c>
      <c r="AX725" s="201">
        <f t="shared" si="105"/>
        <v>0</v>
      </c>
      <c r="AY725" s="201">
        <f t="shared" si="105"/>
        <v>0</v>
      </c>
      <c r="AZ725" s="201">
        <f t="shared" si="105"/>
        <v>0</v>
      </c>
      <c r="BA725" s="201">
        <f t="shared" si="105"/>
        <v>0</v>
      </c>
      <c r="BB725" s="201">
        <f t="shared" si="105"/>
        <v>0</v>
      </c>
      <c r="BC725" s="201">
        <f t="shared" si="105"/>
        <v>0</v>
      </c>
      <c r="BD725" s="201">
        <f t="shared" si="105"/>
        <v>0</v>
      </c>
      <c r="BE725" s="201">
        <f t="shared" si="105"/>
        <v>0</v>
      </c>
      <c r="BF725" s="201">
        <f t="shared" si="105"/>
        <v>0</v>
      </c>
      <c r="BG725" s="201">
        <f t="shared" si="105"/>
        <v>0</v>
      </c>
      <c r="BH725" s="201">
        <f t="shared" si="105"/>
        <v>0</v>
      </c>
      <c r="BI725" s="201">
        <f t="shared" si="105"/>
        <v>0</v>
      </c>
      <c r="BJ725" s="201">
        <f t="shared" si="105"/>
        <v>0</v>
      </c>
      <c r="BK725" s="201">
        <f t="shared" si="105"/>
        <v>0</v>
      </c>
      <c r="BL725" s="201">
        <f t="shared" si="105"/>
        <v>0</v>
      </c>
      <c r="BM725" s="201">
        <f t="shared" si="105"/>
        <v>0</v>
      </c>
      <c r="BN725" s="201">
        <f t="shared" si="105"/>
        <v>0</v>
      </c>
      <c r="BO725" s="201">
        <f t="shared" si="105"/>
        <v>0</v>
      </c>
      <c r="BP725" s="201">
        <f t="shared" si="105"/>
        <v>0</v>
      </c>
      <c r="BQ725" s="201">
        <f t="shared" si="105"/>
        <v>0</v>
      </c>
      <c r="BR725" s="201">
        <f t="shared" si="105"/>
        <v>0</v>
      </c>
      <c r="BS725" s="201">
        <f t="shared" si="105"/>
        <v>0</v>
      </c>
      <c r="BT725" s="201">
        <f t="shared" si="106"/>
        <v>0</v>
      </c>
      <c r="BU725" s="201">
        <f t="shared" si="106"/>
        <v>0</v>
      </c>
      <c r="BV725" s="201">
        <f t="shared" si="106"/>
        <v>0</v>
      </c>
      <c r="BW725" s="201">
        <f t="shared" si="106"/>
        <v>0</v>
      </c>
      <c r="BX725" s="201">
        <f t="shared" si="106"/>
        <v>0</v>
      </c>
      <c r="BY725" s="201">
        <f t="shared" si="106"/>
        <v>0</v>
      </c>
      <c r="BZ725" s="201">
        <f t="shared" si="106"/>
        <v>0</v>
      </c>
      <c r="CA725" s="201">
        <f t="shared" si="106"/>
        <v>0</v>
      </c>
      <c r="CB725" s="201">
        <f t="shared" si="106"/>
        <v>0</v>
      </c>
      <c r="CC725" s="201">
        <f t="shared" si="86"/>
        <v>0</v>
      </c>
    </row>
    <row r="726" spans="1:81" s="109" customFormat="1" ht="21" customHeight="1">
      <c r="A726" s="141"/>
      <c r="B726" s="319"/>
      <c r="C726" s="321"/>
      <c r="D726" s="331"/>
      <c r="E726" s="331"/>
      <c r="F726" s="332" t="s">
        <v>1263</v>
      </c>
      <c r="G726" s="333" t="s">
        <v>1778</v>
      </c>
      <c r="H726" s="201">
        <f t="shared" si="105"/>
        <v>0</v>
      </c>
      <c r="I726" s="201">
        <f t="shared" si="105"/>
        <v>0</v>
      </c>
      <c r="J726" s="201">
        <f t="shared" si="105"/>
        <v>0</v>
      </c>
      <c r="K726" s="201">
        <f t="shared" si="105"/>
        <v>0</v>
      </c>
      <c r="L726" s="201">
        <f t="shared" si="105"/>
        <v>0</v>
      </c>
      <c r="M726" s="201">
        <f t="shared" si="105"/>
        <v>0</v>
      </c>
      <c r="N726" s="201">
        <f t="shared" si="105"/>
        <v>0</v>
      </c>
      <c r="O726" s="201">
        <f t="shared" si="105"/>
        <v>0</v>
      </c>
      <c r="P726" s="201">
        <f t="shared" si="105"/>
        <v>0</v>
      </c>
      <c r="Q726" s="201">
        <f t="shared" si="105"/>
        <v>0</v>
      </c>
      <c r="R726" s="201">
        <f t="shared" si="105"/>
        <v>0</v>
      </c>
      <c r="S726" s="201">
        <f t="shared" si="105"/>
        <v>0</v>
      </c>
      <c r="T726" s="201">
        <f t="shared" si="105"/>
        <v>0</v>
      </c>
      <c r="U726" s="201">
        <f t="shared" si="105"/>
        <v>0</v>
      </c>
      <c r="V726" s="201">
        <f t="shared" si="105"/>
        <v>0</v>
      </c>
      <c r="W726" s="201">
        <f t="shared" si="105"/>
        <v>0</v>
      </c>
      <c r="X726" s="201">
        <f t="shared" si="105"/>
        <v>0</v>
      </c>
      <c r="Y726" s="201">
        <f t="shared" si="105"/>
        <v>0</v>
      </c>
      <c r="Z726" s="201">
        <f t="shared" si="105"/>
        <v>0</v>
      </c>
      <c r="AA726" s="201">
        <f t="shared" si="105"/>
        <v>0</v>
      </c>
      <c r="AB726" s="201">
        <f t="shared" si="105"/>
        <v>0</v>
      </c>
      <c r="AC726" s="201">
        <f t="shared" si="105"/>
        <v>0</v>
      </c>
      <c r="AD726" s="201">
        <f t="shared" si="105"/>
        <v>0</v>
      </c>
      <c r="AE726" s="201">
        <f t="shared" si="105"/>
        <v>0</v>
      </c>
      <c r="AF726" s="201">
        <f t="shared" si="105"/>
        <v>0</v>
      </c>
      <c r="AG726" s="201">
        <f t="shared" si="105"/>
        <v>0</v>
      </c>
      <c r="AH726" s="201">
        <f t="shared" si="105"/>
        <v>0</v>
      </c>
      <c r="AI726" s="201">
        <f t="shared" si="105"/>
        <v>0</v>
      </c>
      <c r="AJ726" s="201">
        <f t="shared" si="105"/>
        <v>0</v>
      </c>
      <c r="AK726" s="201">
        <f t="shared" si="105"/>
        <v>0</v>
      </c>
      <c r="AL726" s="201">
        <f t="shared" si="105"/>
        <v>0</v>
      </c>
      <c r="AM726" s="201">
        <f t="shared" si="105"/>
        <v>0</v>
      </c>
      <c r="AN726" s="201">
        <f t="shared" si="105"/>
        <v>0</v>
      </c>
      <c r="AO726" s="201">
        <f t="shared" si="105"/>
        <v>0</v>
      </c>
      <c r="AP726" s="201">
        <f t="shared" si="105"/>
        <v>0</v>
      </c>
      <c r="AQ726" s="201">
        <f t="shared" si="105"/>
        <v>0</v>
      </c>
      <c r="AR726" s="201">
        <f t="shared" si="105"/>
        <v>0</v>
      </c>
      <c r="AS726" s="201">
        <f t="shared" si="105"/>
        <v>0</v>
      </c>
      <c r="AT726" s="201">
        <f t="shared" si="105"/>
        <v>0</v>
      </c>
      <c r="AU726" s="201">
        <f t="shared" si="105"/>
        <v>0</v>
      </c>
      <c r="AV726" s="201">
        <f t="shared" si="105"/>
        <v>0</v>
      </c>
      <c r="AW726" s="201">
        <f t="shared" si="105"/>
        <v>0</v>
      </c>
      <c r="AX726" s="201">
        <f t="shared" si="105"/>
        <v>103890</v>
      </c>
      <c r="AY726" s="201">
        <f t="shared" si="105"/>
        <v>0</v>
      </c>
      <c r="AZ726" s="201">
        <f t="shared" si="105"/>
        <v>0</v>
      </c>
      <c r="BA726" s="201">
        <f t="shared" si="105"/>
        <v>0</v>
      </c>
      <c r="BB726" s="201">
        <f t="shared" si="105"/>
        <v>0</v>
      </c>
      <c r="BC726" s="201">
        <f t="shared" si="105"/>
        <v>0</v>
      </c>
      <c r="BD726" s="201">
        <f t="shared" si="105"/>
        <v>0</v>
      </c>
      <c r="BE726" s="201">
        <f t="shared" si="105"/>
        <v>0</v>
      </c>
      <c r="BF726" s="201">
        <f t="shared" si="105"/>
        <v>0</v>
      </c>
      <c r="BG726" s="201">
        <f t="shared" si="105"/>
        <v>0</v>
      </c>
      <c r="BH726" s="201">
        <f t="shared" si="105"/>
        <v>0</v>
      </c>
      <c r="BI726" s="201">
        <f t="shared" si="105"/>
        <v>0</v>
      </c>
      <c r="BJ726" s="201">
        <f t="shared" si="105"/>
        <v>0</v>
      </c>
      <c r="BK726" s="201">
        <f t="shared" si="105"/>
        <v>0</v>
      </c>
      <c r="BL726" s="201">
        <f t="shared" si="105"/>
        <v>0</v>
      </c>
      <c r="BM726" s="201">
        <f t="shared" si="105"/>
        <v>0</v>
      </c>
      <c r="BN726" s="201">
        <f t="shared" si="105"/>
        <v>0</v>
      </c>
      <c r="BO726" s="201">
        <f t="shared" si="105"/>
        <v>0</v>
      </c>
      <c r="BP726" s="201">
        <f t="shared" si="105"/>
        <v>0</v>
      </c>
      <c r="BQ726" s="201">
        <f t="shared" si="105"/>
        <v>0</v>
      </c>
      <c r="BR726" s="201">
        <f t="shared" si="105"/>
        <v>0</v>
      </c>
      <c r="BS726" s="201">
        <f t="shared" si="105"/>
        <v>0</v>
      </c>
      <c r="BT726" s="201">
        <f t="shared" si="106"/>
        <v>0</v>
      </c>
      <c r="BU726" s="201">
        <f t="shared" si="106"/>
        <v>0</v>
      </c>
      <c r="BV726" s="201">
        <f t="shared" si="106"/>
        <v>0</v>
      </c>
      <c r="BW726" s="201">
        <f t="shared" si="106"/>
        <v>0</v>
      </c>
      <c r="BX726" s="201">
        <f t="shared" si="106"/>
        <v>0</v>
      </c>
      <c r="BY726" s="201">
        <f t="shared" si="106"/>
        <v>0</v>
      </c>
      <c r="BZ726" s="201">
        <f t="shared" si="106"/>
        <v>0</v>
      </c>
      <c r="CA726" s="201">
        <f t="shared" si="106"/>
        <v>0</v>
      </c>
      <c r="CB726" s="201">
        <f t="shared" si="106"/>
        <v>0</v>
      </c>
      <c r="CC726" s="201">
        <f t="shared" si="86"/>
        <v>103890</v>
      </c>
    </row>
    <row r="727" spans="1:81" s="109" customFormat="1">
      <c r="A727" s="141"/>
      <c r="B727" s="319"/>
      <c r="C727" s="321"/>
      <c r="D727" s="331"/>
      <c r="E727" s="331"/>
      <c r="F727" s="332" t="s">
        <v>1264</v>
      </c>
      <c r="G727" s="333" t="s">
        <v>1265</v>
      </c>
      <c r="H727" s="201">
        <f t="shared" si="105"/>
        <v>0</v>
      </c>
      <c r="I727" s="201">
        <f t="shared" si="105"/>
        <v>0</v>
      </c>
      <c r="J727" s="201">
        <f t="shared" si="105"/>
        <v>0</v>
      </c>
      <c r="K727" s="201">
        <f t="shared" si="105"/>
        <v>0</v>
      </c>
      <c r="L727" s="201">
        <f t="shared" si="105"/>
        <v>0</v>
      </c>
      <c r="M727" s="201">
        <f t="shared" si="105"/>
        <v>0</v>
      </c>
      <c r="N727" s="201">
        <f t="shared" si="105"/>
        <v>0</v>
      </c>
      <c r="O727" s="201">
        <f t="shared" si="105"/>
        <v>0</v>
      </c>
      <c r="P727" s="201">
        <f t="shared" si="105"/>
        <v>0</v>
      </c>
      <c r="Q727" s="201">
        <f t="shared" si="105"/>
        <v>0</v>
      </c>
      <c r="R727" s="201">
        <f t="shared" si="105"/>
        <v>0</v>
      </c>
      <c r="S727" s="201">
        <f t="shared" si="105"/>
        <v>0</v>
      </c>
      <c r="T727" s="201">
        <f t="shared" si="105"/>
        <v>0</v>
      </c>
      <c r="U727" s="201">
        <f t="shared" si="105"/>
        <v>0</v>
      </c>
      <c r="V727" s="201">
        <f t="shared" si="105"/>
        <v>0</v>
      </c>
      <c r="W727" s="201">
        <f t="shared" si="105"/>
        <v>0</v>
      </c>
      <c r="X727" s="201">
        <f t="shared" si="105"/>
        <v>0</v>
      </c>
      <c r="Y727" s="201">
        <f t="shared" si="105"/>
        <v>0</v>
      </c>
      <c r="Z727" s="201">
        <f t="shared" si="105"/>
        <v>0</v>
      </c>
      <c r="AA727" s="201">
        <f t="shared" si="105"/>
        <v>0</v>
      </c>
      <c r="AB727" s="201">
        <f t="shared" si="105"/>
        <v>0</v>
      </c>
      <c r="AC727" s="201">
        <f t="shared" si="105"/>
        <v>0</v>
      </c>
      <c r="AD727" s="201">
        <f t="shared" si="105"/>
        <v>0</v>
      </c>
      <c r="AE727" s="201">
        <f t="shared" si="105"/>
        <v>0</v>
      </c>
      <c r="AF727" s="201">
        <f t="shared" si="105"/>
        <v>0</v>
      </c>
      <c r="AG727" s="201">
        <f t="shared" si="105"/>
        <v>0</v>
      </c>
      <c r="AH727" s="201">
        <f t="shared" si="105"/>
        <v>0</v>
      </c>
      <c r="AI727" s="201">
        <f t="shared" si="105"/>
        <v>0</v>
      </c>
      <c r="AJ727" s="201">
        <f t="shared" si="105"/>
        <v>0</v>
      </c>
      <c r="AK727" s="201">
        <f t="shared" si="105"/>
        <v>0</v>
      </c>
      <c r="AL727" s="201">
        <f t="shared" si="105"/>
        <v>0</v>
      </c>
      <c r="AM727" s="201">
        <f t="shared" si="105"/>
        <v>0</v>
      </c>
      <c r="AN727" s="201">
        <f t="shared" si="105"/>
        <v>0</v>
      </c>
      <c r="AO727" s="201">
        <f t="shared" si="105"/>
        <v>0</v>
      </c>
      <c r="AP727" s="201">
        <f t="shared" si="105"/>
        <v>0</v>
      </c>
      <c r="AQ727" s="201">
        <f t="shared" si="105"/>
        <v>0</v>
      </c>
      <c r="AR727" s="201">
        <f t="shared" si="105"/>
        <v>0</v>
      </c>
      <c r="AS727" s="201">
        <f t="shared" si="105"/>
        <v>0</v>
      </c>
      <c r="AT727" s="201">
        <f t="shared" si="105"/>
        <v>0</v>
      </c>
      <c r="AU727" s="201">
        <f t="shared" si="105"/>
        <v>0</v>
      </c>
      <c r="AV727" s="201">
        <f t="shared" si="105"/>
        <v>0</v>
      </c>
      <c r="AW727" s="201">
        <f t="shared" si="105"/>
        <v>0</v>
      </c>
      <c r="AX727" s="201">
        <f t="shared" si="105"/>
        <v>32710</v>
      </c>
      <c r="AY727" s="201">
        <f t="shared" si="105"/>
        <v>0</v>
      </c>
      <c r="AZ727" s="201">
        <f t="shared" si="105"/>
        <v>0</v>
      </c>
      <c r="BA727" s="201">
        <f t="shared" si="105"/>
        <v>0</v>
      </c>
      <c r="BB727" s="201">
        <f t="shared" si="105"/>
        <v>0</v>
      </c>
      <c r="BC727" s="201">
        <f t="shared" si="105"/>
        <v>0</v>
      </c>
      <c r="BD727" s="201">
        <f t="shared" si="105"/>
        <v>0</v>
      </c>
      <c r="BE727" s="201">
        <f t="shared" si="105"/>
        <v>0</v>
      </c>
      <c r="BF727" s="201">
        <f t="shared" si="105"/>
        <v>0</v>
      </c>
      <c r="BG727" s="201">
        <f t="shared" si="105"/>
        <v>0</v>
      </c>
      <c r="BH727" s="201">
        <f t="shared" si="105"/>
        <v>0</v>
      </c>
      <c r="BI727" s="201">
        <f t="shared" si="105"/>
        <v>0</v>
      </c>
      <c r="BJ727" s="201">
        <f t="shared" si="105"/>
        <v>0</v>
      </c>
      <c r="BK727" s="201">
        <f t="shared" si="105"/>
        <v>0</v>
      </c>
      <c r="BL727" s="201">
        <f t="shared" si="105"/>
        <v>0</v>
      </c>
      <c r="BM727" s="201">
        <f t="shared" si="105"/>
        <v>0</v>
      </c>
      <c r="BN727" s="201">
        <f t="shared" si="105"/>
        <v>0</v>
      </c>
      <c r="BO727" s="201">
        <f t="shared" si="105"/>
        <v>0</v>
      </c>
      <c r="BP727" s="201">
        <f t="shared" si="105"/>
        <v>0</v>
      </c>
      <c r="BQ727" s="201">
        <f t="shared" si="105"/>
        <v>0</v>
      </c>
      <c r="BR727" s="201">
        <f t="shared" si="105"/>
        <v>0</v>
      </c>
      <c r="BS727" s="201">
        <f t="shared" ref="BS727" si="107">BS617</f>
        <v>0</v>
      </c>
      <c r="BT727" s="201">
        <f t="shared" si="106"/>
        <v>0</v>
      </c>
      <c r="BU727" s="201">
        <f t="shared" si="106"/>
        <v>0</v>
      </c>
      <c r="BV727" s="201">
        <f t="shared" si="106"/>
        <v>0</v>
      </c>
      <c r="BW727" s="201">
        <f t="shared" si="106"/>
        <v>0</v>
      </c>
      <c r="BX727" s="201">
        <f t="shared" si="106"/>
        <v>0</v>
      </c>
      <c r="BY727" s="201">
        <f t="shared" si="106"/>
        <v>0</v>
      </c>
      <c r="BZ727" s="201">
        <f t="shared" si="106"/>
        <v>0</v>
      </c>
      <c r="CA727" s="201">
        <f t="shared" si="106"/>
        <v>0</v>
      </c>
      <c r="CB727" s="201">
        <f t="shared" si="106"/>
        <v>0</v>
      </c>
      <c r="CC727" s="201">
        <f t="shared" si="86"/>
        <v>32710</v>
      </c>
    </row>
    <row r="728" spans="1:81" s="109" customFormat="1">
      <c r="A728" s="141"/>
      <c r="B728" s="319"/>
      <c r="C728" s="321"/>
      <c r="D728" s="331"/>
      <c r="E728" s="331"/>
      <c r="F728" s="332" t="s">
        <v>1266</v>
      </c>
      <c r="G728" s="333" t="s">
        <v>1779</v>
      </c>
      <c r="H728" s="201">
        <f t="shared" ref="H728:BS731" si="108">H618</f>
        <v>0</v>
      </c>
      <c r="I728" s="201">
        <f t="shared" si="108"/>
        <v>0</v>
      </c>
      <c r="J728" s="201">
        <f t="shared" si="108"/>
        <v>0</v>
      </c>
      <c r="K728" s="201">
        <f t="shared" si="108"/>
        <v>0</v>
      </c>
      <c r="L728" s="201">
        <f t="shared" si="108"/>
        <v>0</v>
      </c>
      <c r="M728" s="201">
        <f t="shared" si="108"/>
        <v>0</v>
      </c>
      <c r="N728" s="201">
        <f t="shared" si="108"/>
        <v>0</v>
      </c>
      <c r="O728" s="201">
        <f t="shared" si="108"/>
        <v>0</v>
      </c>
      <c r="P728" s="201">
        <f t="shared" si="108"/>
        <v>0</v>
      </c>
      <c r="Q728" s="201">
        <f t="shared" si="108"/>
        <v>0</v>
      </c>
      <c r="R728" s="201">
        <f t="shared" si="108"/>
        <v>0</v>
      </c>
      <c r="S728" s="201">
        <f t="shared" si="108"/>
        <v>0</v>
      </c>
      <c r="T728" s="201">
        <f t="shared" si="108"/>
        <v>0</v>
      </c>
      <c r="U728" s="201">
        <f t="shared" si="108"/>
        <v>0</v>
      </c>
      <c r="V728" s="201">
        <f t="shared" si="108"/>
        <v>0</v>
      </c>
      <c r="W728" s="201">
        <f t="shared" si="108"/>
        <v>4520</v>
      </c>
      <c r="X728" s="201">
        <f t="shared" si="108"/>
        <v>0</v>
      </c>
      <c r="Y728" s="201">
        <f t="shared" si="108"/>
        <v>0</v>
      </c>
      <c r="Z728" s="201">
        <f t="shared" si="108"/>
        <v>0</v>
      </c>
      <c r="AA728" s="201">
        <f t="shared" si="108"/>
        <v>0</v>
      </c>
      <c r="AB728" s="201">
        <f t="shared" si="108"/>
        <v>0</v>
      </c>
      <c r="AC728" s="201">
        <f t="shared" si="108"/>
        <v>0</v>
      </c>
      <c r="AD728" s="201">
        <f t="shared" si="108"/>
        <v>0</v>
      </c>
      <c r="AE728" s="201">
        <f t="shared" si="108"/>
        <v>0</v>
      </c>
      <c r="AF728" s="201">
        <f t="shared" si="108"/>
        <v>0</v>
      </c>
      <c r="AG728" s="201">
        <f t="shared" si="108"/>
        <v>0</v>
      </c>
      <c r="AH728" s="201">
        <f t="shared" si="108"/>
        <v>0</v>
      </c>
      <c r="AI728" s="201">
        <f t="shared" si="108"/>
        <v>0</v>
      </c>
      <c r="AJ728" s="201">
        <f t="shared" si="108"/>
        <v>0</v>
      </c>
      <c r="AK728" s="201">
        <f t="shared" si="108"/>
        <v>0</v>
      </c>
      <c r="AL728" s="201">
        <f t="shared" si="108"/>
        <v>0</v>
      </c>
      <c r="AM728" s="201">
        <f t="shared" si="108"/>
        <v>0</v>
      </c>
      <c r="AN728" s="201">
        <f t="shared" si="108"/>
        <v>0</v>
      </c>
      <c r="AO728" s="201">
        <f t="shared" si="108"/>
        <v>0</v>
      </c>
      <c r="AP728" s="201">
        <f t="shared" si="108"/>
        <v>0</v>
      </c>
      <c r="AQ728" s="201">
        <f t="shared" si="108"/>
        <v>0</v>
      </c>
      <c r="AR728" s="201">
        <f t="shared" si="108"/>
        <v>0</v>
      </c>
      <c r="AS728" s="201">
        <f t="shared" si="108"/>
        <v>0</v>
      </c>
      <c r="AT728" s="201">
        <f t="shared" si="108"/>
        <v>0</v>
      </c>
      <c r="AU728" s="201">
        <f t="shared" si="108"/>
        <v>0</v>
      </c>
      <c r="AV728" s="201">
        <f t="shared" si="108"/>
        <v>0</v>
      </c>
      <c r="AW728" s="201">
        <f t="shared" si="108"/>
        <v>0</v>
      </c>
      <c r="AX728" s="201">
        <f t="shared" si="108"/>
        <v>0</v>
      </c>
      <c r="AY728" s="201">
        <f t="shared" si="108"/>
        <v>0</v>
      </c>
      <c r="AZ728" s="201">
        <f t="shared" si="108"/>
        <v>0</v>
      </c>
      <c r="BA728" s="201">
        <f t="shared" si="108"/>
        <v>0</v>
      </c>
      <c r="BB728" s="201">
        <f t="shared" si="108"/>
        <v>0</v>
      </c>
      <c r="BC728" s="201">
        <f t="shared" si="108"/>
        <v>0</v>
      </c>
      <c r="BD728" s="201">
        <f t="shared" si="108"/>
        <v>0</v>
      </c>
      <c r="BE728" s="201">
        <f t="shared" si="108"/>
        <v>0</v>
      </c>
      <c r="BF728" s="201">
        <f t="shared" si="108"/>
        <v>0</v>
      </c>
      <c r="BG728" s="201">
        <f t="shared" si="108"/>
        <v>0</v>
      </c>
      <c r="BH728" s="201">
        <f t="shared" si="108"/>
        <v>0</v>
      </c>
      <c r="BI728" s="201">
        <f t="shared" si="108"/>
        <v>0</v>
      </c>
      <c r="BJ728" s="201">
        <f t="shared" si="108"/>
        <v>0</v>
      </c>
      <c r="BK728" s="201">
        <f t="shared" si="108"/>
        <v>0</v>
      </c>
      <c r="BL728" s="201">
        <f t="shared" si="108"/>
        <v>0</v>
      </c>
      <c r="BM728" s="201">
        <f t="shared" si="108"/>
        <v>0</v>
      </c>
      <c r="BN728" s="201">
        <f t="shared" si="108"/>
        <v>0</v>
      </c>
      <c r="BO728" s="201">
        <f t="shared" si="108"/>
        <v>0</v>
      </c>
      <c r="BP728" s="201">
        <f t="shared" si="108"/>
        <v>0</v>
      </c>
      <c r="BQ728" s="201">
        <f t="shared" si="108"/>
        <v>0</v>
      </c>
      <c r="BR728" s="201">
        <f t="shared" si="108"/>
        <v>0</v>
      </c>
      <c r="BS728" s="201">
        <f t="shared" si="108"/>
        <v>0</v>
      </c>
      <c r="BT728" s="201">
        <f t="shared" si="106"/>
        <v>0</v>
      </c>
      <c r="BU728" s="201">
        <f t="shared" si="106"/>
        <v>0</v>
      </c>
      <c r="BV728" s="201">
        <f t="shared" si="106"/>
        <v>0</v>
      </c>
      <c r="BW728" s="201">
        <f t="shared" si="106"/>
        <v>0</v>
      </c>
      <c r="BX728" s="201">
        <f t="shared" si="106"/>
        <v>0</v>
      </c>
      <c r="BY728" s="201">
        <f t="shared" si="106"/>
        <v>0</v>
      </c>
      <c r="BZ728" s="201">
        <f t="shared" si="106"/>
        <v>0</v>
      </c>
      <c r="CA728" s="201">
        <f t="shared" si="106"/>
        <v>0</v>
      </c>
      <c r="CB728" s="201">
        <f t="shared" si="106"/>
        <v>0</v>
      </c>
      <c r="CC728" s="201">
        <f t="shared" si="86"/>
        <v>4520</v>
      </c>
    </row>
    <row r="729" spans="1:81" s="109" customFormat="1">
      <c r="A729" s="141"/>
      <c r="B729" s="319"/>
      <c r="C729" s="321"/>
      <c r="D729" s="331"/>
      <c r="E729" s="331"/>
      <c r="F729" s="332" t="s">
        <v>1267</v>
      </c>
      <c r="G729" s="333" t="s">
        <v>1780</v>
      </c>
      <c r="H729" s="201">
        <f t="shared" si="108"/>
        <v>0</v>
      </c>
      <c r="I729" s="201">
        <f t="shared" si="108"/>
        <v>0</v>
      </c>
      <c r="J729" s="201">
        <f t="shared" si="108"/>
        <v>0</v>
      </c>
      <c r="K729" s="201">
        <f t="shared" si="108"/>
        <v>0</v>
      </c>
      <c r="L729" s="201">
        <f t="shared" si="108"/>
        <v>0</v>
      </c>
      <c r="M729" s="201">
        <f t="shared" si="108"/>
        <v>0</v>
      </c>
      <c r="N729" s="201">
        <f t="shared" si="108"/>
        <v>0</v>
      </c>
      <c r="O729" s="201">
        <f t="shared" si="108"/>
        <v>0</v>
      </c>
      <c r="P729" s="201">
        <f t="shared" si="108"/>
        <v>0</v>
      </c>
      <c r="Q729" s="201">
        <f t="shared" si="108"/>
        <v>0</v>
      </c>
      <c r="R729" s="201">
        <f t="shared" si="108"/>
        <v>0</v>
      </c>
      <c r="S729" s="201">
        <f t="shared" si="108"/>
        <v>0</v>
      </c>
      <c r="T729" s="201">
        <f t="shared" si="108"/>
        <v>0</v>
      </c>
      <c r="U729" s="201">
        <f t="shared" si="108"/>
        <v>0</v>
      </c>
      <c r="V729" s="201">
        <f t="shared" si="108"/>
        <v>0</v>
      </c>
      <c r="W729" s="201">
        <f t="shared" si="108"/>
        <v>0</v>
      </c>
      <c r="X729" s="201">
        <f t="shared" si="108"/>
        <v>0</v>
      </c>
      <c r="Y729" s="201">
        <f t="shared" si="108"/>
        <v>0</v>
      </c>
      <c r="Z729" s="201">
        <f t="shared" si="108"/>
        <v>0</v>
      </c>
      <c r="AA729" s="201">
        <f t="shared" si="108"/>
        <v>0</v>
      </c>
      <c r="AB729" s="201">
        <f t="shared" si="108"/>
        <v>0</v>
      </c>
      <c r="AC729" s="201">
        <f t="shared" si="108"/>
        <v>0</v>
      </c>
      <c r="AD729" s="201">
        <f t="shared" si="108"/>
        <v>0</v>
      </c>
      <c r="AE729" s="201">
        <f t="shared" si="108"/>
        <v>0</v>
      </c>
      <c r="AF729" s="201">
        <f t="shared" si="108"/>
        <v>0</v>
      </c>
      <c r="AG729" s="201">
        <f t="shared" si="108"/>
        <v>0</v>
      </c>
      <c r="AH729" s="201">
        <f t="shared" si="108"/>
        <v>0</v>
      </c>
      <c r="AI729" s="201">
        <f t="shared" si="108"/>
        <v>0</v>
      </c>
      <c r="AJ729" s="201">
        <f t="shared" si="108"/>
        <v>0</v>
      </c>
      <c r="AK729" s="201">
        <f t="shared" si="108"/>
        <v>0</v>
      </c>
      <c r="AL729" s="201">
        <f t="shared" si="108"/>
        <v>0</v>
      </c>
      <c r="AM729" s="201">
        <f t="shared" si="108"/>
        <v>0</v>
      </c>
      <c r="AN729" s="201">
        <f t="shared" si="108"/>
        <v>0</v>
      </c>
      <c r="AO729" s="201">
        <f t="shared" si="108"/>
        <v>0</v>
      </c>
      <c r="AP729" s="201">
        <f t="shared" si="108"/>
        <v>0</v>
      </c>
      <c r="AQ729" s="201">
        <f t="shared" si="108"/>
        <v>0</v>
      </c>
      <c r="AR729" s="201">
        <f t="shared" si="108"/>
        <v>0</v>
      </c>
      <c r="AS729" s="201">
        <f t="shared" si="108"/>
        <v>0</v>
      </c>
      <c r="AT729" s="201">
        <f t="shared" si="108"/>
        <v>0</v>
      </c>
      <c r="AU729" s="201">
        <f t="shared" si="108"/>
        <v>0</v>
      </c>
      <c r="AV729" s="201">
        <f t="shared" si="108"/>
        <v>0</v>
      </c>
      <c r="AW729" s="201">
        <f t="shared" si="108"/>
        <v>0</v>
      </c>
      <c r="AX729" s="201">
        <f t="shared" si="108"/>
        <v>0</v>
      </c>
      <c r="AY729" s="201">
        <f t="shared" si="108"/>
        <v>0</v>
      </c>
      <c r="AZ729" s="201">
        <f t="shared" si="108"/>
        <v>0</v>
      </c>
      <c r="BA729" s="201">
        <f t="shared" si="108"/>
        <v>0</v>
      </c>
      <c r="BB729" s="201">
        <f t="shared" si="108"/>
        <v>0</v>
      </c>
      <c r="BC729" s="201">
        <f t="shared" si="108"/>
        <v>0</v>
      </c>
      <c r="BD729" s="201">
        <f t="shared" si="108"/>
        <v>0</v>
      </c>
      <c r="BE729" s="201">
        <f t="shared" si="108"/>
        <v>0</v>
      </c>
      <c r="BF729" s="201">
        <f t="shared" si="108"/>
        <v>0</v>
      </c>
      <c r="BG729" s="201">
        <f t="shared" si="108"/>
        <v>0</v>
      </c>
      <c r="BH729" s="201">
        <f t="shared" si="108"/>
        <v>0</v>
      </c>
      <c r="BI729" s="201">
        <f t="shared" si="108"/>
        <v>0</v>
      </c>
      <c r="BJ729" s="201">
        <f t="shared" si="108"/>
        <v>0</v>
      </c>
      <c r="BK729" s="201">
        <f t="shared" si="108"/>
        <v>0</v>
      </c>
      <c r="BL729" s="201">
        <f t="shared" si="108"/>
        <v>0</v>
      </c>
      <c r="BM729" s="201">
        <f t="shared" si="108"/>
        <v>0</v>
      </c>
      <c r="BN729" s="201">
        <f t="shared" si="108"/>
        <v>0</v>
      </c>
      <c r="BO729" s="201">
        <f t="shared" si="108"/>
        <v>0</v>
      </c>
      <c r="BP729" s="201">
        <f t="shared" si="108"/>
        <v>0</v>
      </c>
      <c r="BQ729" s="201">
        <f t="shared" si="108"/>
        <v>0</v>
      </c>
      <c r="BR729" s="201">
        <f t="shared" si="108"/>
        <v>0</v>
      </c>
      <c r="BS729" s="201">
        <f t="shared" si="108"/>
        <v>0</v>
      </c>
      <c r="BT729" s="201">
        <f t="shared" si="106"/>
        <v>0</v>
      </c>
      <c r="BU729" s="201">
        <f t="shared" si="106"/>
        <v>0</v>
      </c>
      <c r="BV729" s="201">
        <f t="shared" si="106"/>
        <v>0</v>
      </c>
      <c r="BW729" s="201">
        <f t="shared" si="106"/>
        <v>0</v>
      </c>
      <c r="BX729" s="201">
        <f t="shared" si="106"/>
        <v>0</v>
      </c>
      <c r="BY729" s="201">
        <f t="shared" si="106"/>
        <v>0</v>
      </c>
      <c r="BZ729" s="201">
        <f t="shared" si="106"/>
        <v>0</v>
      </c>
      <c r="CA729" s="201">
        <f t="shared" si="106"/>
        <v>0</v>
      </c>
      <c r="CB729" s="201">
        <f t="shared" si="106"/>
        <v>0</v>
      </c>
      <c r="CC729" s="201">
        <f t="shared" si="86"/>
        <v>0</v>
      </c>
    </row>
    <row r="730" spans="1:81" s="109" customFormat="1">
      <c r="A730" s="141"/>
      <c r="B730" s="319"/>
      <c r="C730" s="321"/>
      <c r="D730" s="331"/>
      <c r="E730" s="331"/>
      <c r="F730" s="332" t="s">
        <v>1268</v>
      </c>
      <c r="G730" s="333" t="s">
        <v>1781</v>
      </c>
      <c r="H730" s="201">
        <f t="shared" si="108"/>
        <v>0</v>
      </c>
      <c r="I730" s="201">
        <f t="shared" si="108"/>
        <v>0</v>
      </c>
      <c r="J730" s="201">
        <f t="shared" si="108"/>
        <v>0</v>
      </c>
      <c r="K730" s="201">
        <f t="shared" si="108"/>
        <v>0</v>
      </c>
      <c r="L730" s="201">
        <f t="shared" si="108"/>
        <v>0</v>
      </c>
      <c r="M730" s="201">
        <f t="shared" si="108"/>
        <v>0</v>
      </c>
      <c r="N730" s="201">
        <f t="shared" si="108"/>
        <v>0</v>
      </c>
      <c r="O730" s="201">
        <f t="shared" si="108"/>
        <v>0</v>
      </c>
      <c r="P730" s="201">
        <f t="shared" si="108"/>
        <v>0</v>
      </c>
      <c r="Q730" s="201">
        <f t="shared" si="108"/>
        <v>0</v>
      </c>
      <c r="R730" s="201">
        <f t="shared" si="108"/>
        <v>0</v>
      </c>
      <c r="S730" s="201">
        <f t="shared" si="108"/>
        <v>0</v>
      </c>
      <c r="T730" s="201">
        <f t="shared" si="108"/>
        <v>0</v>
      </c>
      <c r="U730" s="201">
        <f t="shared" si="108"/>
        <v>0</v>
      </c>
      <c r="V730" s="201">
        <f t="shared" si="108"/>
        <v>0</v>
      </c>
      <c r="W730" s="201">
        <f t="shared" si="108"/>
        <v>0</v>
      </c>
      <c r="X730" s="201">
        <f t="shared" si="108"/>
        <v>0</v>
      </c>
      <c r="Y730" s="201">
        <f t="shared" si="108"/>
        <v>0</v>
      </c>
      <c r="Z730" s="201">
        <f t="shared" si="108"/>
        <v>0</v>
      </c>
      <c r="AA730" s="201">
        <f t="shared" si="108"/>
        <v>0</v>
      </c>
      <c r="AB730" s="201">
        <f t="shared" si="108"/>
        <v>0</v>
      </c>
      <c r="AC730" s="201">
        <f t="shared" si="108"/>
        <v>0</v>
      </c>
      <c r="AD730" s="201">
        <f t="shared" si="108"/>
        <v>0</v>
      </c>
      <c r="AE730" s="201">
        <f t="shared" si="108"/>
        <v>0</v>
      </c>
      <c r="AF730" s="201">
        <f t="shared" si="108"/>
        <v>0</v>
      </c>
      <c r="AG730" s="201">
        <f t="shared" si="108"/>
        <v>0</v>
      </c>
      <c r="AH730" s="201">
        <f t="shared" si="108"/>
        <v>0</v>
      </c>
      <c r="AI730" s="201">
        <f t="shared" si="108"/>
        <v>0</v>
      </c>
      <c r="AJ730" s="201">
        <f t="shared" si="108"/>
        <v>0</v>
      </c>
      <c r="AK730" s="201">
        <f t="shared" si="108"/>
        <v>0</v>
      </c>
      <c r="AL730" s="201">
        <f t="shared" si="108"/>
        <v>0</v>
      </c>
      <c r="AM730" s="201">
        <f t="shared" si="108"/>
        <v>0</v>
      </c>
      <c r="AN730" s="201">
        <f t="shared" si="108"/>
        <v>0</v>
      </c>
      <c r="AO730" s="201">
        <f t="shared" si="108"/>
        <v>0</v>
      </c>
      <c r="AP730" s="201">
        <f t="shared" si="108"/>
        <v>0</v>
      </c>
      <c r="AQ730" s="201">
        <f t="shared" si="108"/>
        <v>0</v>
      </c>
      <c r="AR730" s="201">
        <f t="shared" si="108"/>
        <v>0</v>
      </c>
      <c r="AS730" s="201">
        <f t="shared" si="108"/>
        <v>0</v>
      </c>
      <c r="AT730" s="201">
        <f t="shared" si="108"/>
        <v>0</v>
      </c>
      <c r="AU730" s="201">
        <f t="shared" si="108"/>
        <v>0</v>
      </c>
      <c r="AV730" s="201">
        <f t="shared" si="108"/>
        <v>0</v>
      </c>
      <c r="AW730" s="201">
        <f t="shared" si="108"/>
        <v>0</v>
      </c>
      <c r="AX730" s="201">
        <f t="shared" si="108"/>
        <v>0</v>
      </c>
      <c r="AY730" s="201">
        <f t="shared" si="108"/>
        <v>0</v>
      </c>
      <c r="AZ730" s="201">
        <f t="shared" si="108"/>
        <v>0</v>
      </c>
      <c r="BA730" s="201">
        <f t="shared" si="108"/>
        <v>0</v>
      </c>
      <c r="BB730" s="201">
        <f t="shared" si="108"/>
        <v>0</v>
      </c>
      <c r="BC730" s="201">
        <f t="shared" si="108"/>
        <v>0</v>
      </c>
      <c r="BD730" s="201">
        <f t="shared" si="108"/>
        <v>0</v>
      </c>
      <c r="BE730" s="201">
        <f t="shared" si="108"/>
        <v>0</v>
      </c>
      <c r="BF730" s="201">
        <f t="shared" si="108"/>
        <v>0</v>
      </c>
      <c r="BG730" s="201">
        <f t="shared" si="108"/>
        <v>0</v>
      </c>
      <c r="BH730" s="201">
        <f t="shared" si="108"/>
        <v>0</v>
      </c>
      <c r="BI730" s="201">
        <f t="shared" si="108"/>
        <v>0</v>
      </c>
      <c r="BJ730" s="201">
        <f t="shared" si="108"/>
        <v>0</v>
      </c>
      <c r="BK730" s="201">
        <f t="shared" si="108"/>
        <v>0</v>
      </c>
      <c r="BL730" s="201">
        <f t="shared" si="108"/>
        <v>0</v>
      </c>
      <c r="BM730" s="201">
        <f t="shared" si="108"/>
        <v>0</v>
      </c>
      <c r="BN730" s="201">
        <f t="shared" si="108"/>
        <v>0</v>
      </c>
      <c r="BO730" s="201">
        <f t="shared" si="108"/>
        <v>0</v>
      </c>
      <c r="BP730" s="201">
        <f t="shared" si="108"/>
        <v>0</v>
      </c>
      <c r="BQ730" s="201">
        <f t="shared" si="108"/>
        <v>0</v>
      </c>
      <c r="BR730" s="201">
        <f t="shared" si="108"/>
        <v>0</v>
      </c>
      <c r="BS730" s="201">
        <f t="shared" si="108"/>
        <v>0</v>
      </c>
      <c r="BT730" s="201">
        <f t="shared" si="106"/>
        <v>0</v>
      </c>
      <c r="BU730" s="201">
        <f t="shared" si="106"/>
        <v>0</v>
      </c>
      <c r="BV730" s="201">
        <f t="shared" si="106"/>
        <v>0</v>
      </c>
      <c r="BW730" s="201">
        <f t="shared" si="106"/>
        <v>0</v>
      </c>
      <c r="BX730" s="201">
        <f t="shared" si="106"/>
        <v>0</v>
      </c>
      <c r="BY730" s="201">
        <f t="shared" si="106"/>
        <v>0</v>
      </c>
      <c r="BZ730" s="201">
        <f t="shared" si="106"/>
        <v>0</v>
      </c>
      <c r="CA730" s="201">
        <f t="shared" si="106"/>
        <v>0</v>
      </c>
      <c r="CB730" s="201">
        <f t="shared" si="106"/>
        <v>0</v>
      </c>
      <c r="CC730" s="201">
        <f t="shared" si="86"/>
        <v>0</v>
      </c>
    </row>
    <row r="731" spans="1:81" s="109" customFormat="1">
      <c r="A731" s="141"/>
      <c r="B731" s="319"/>
      <c r="C731" s="321"/>
      <c r="D731" s="331"/>
      <c r="E731" s="331"/>
      <c r="F731" s="332" t="s">
        <v>1269</v>
      </c>
      <c r="G731" s="333" t="s">
        <v>1782</v>
      </c>
      <c r="H731" s="201">
        <f t="shared" si="108"/>
        <v>0</v>
      </c>
      <c r="I731" s="201">
        <f t="shared" si="108"/>
        <v>0</v>
      </c>
      <c r="J731" s="201">
        <f t="shared" si="108"/>
        <v>0</v>
      </c>
      <c r="K731" s="201">
        <f t="shared" si="108"/>
        <v>0</v>
      </c>
      <c r="L731" s="201">
        <f t="shared" si="108"/>
        <v>0</v>
      </c>
      <c r="M731" s="201">
        <f t="shared" si="108"/>
        <v>0</v>
      </c>
      <c r="N731" s="201">
        <f t="shared" si="108"/>
        <v>0</v>
      </c>
      <c r="O731" s="201">
        <f t="shared" si="108"/>
        <v>0</v>
      </c>
      <c r="P731" s="201">
        <f t="shared" si="108"/>
        <v>0</v>
      </c>
      <c r="Q731" s="201">
        <f t="shared" si="108"/>
        <v>0</v>
      </c>
      <c r="R731" s="201">
        <f t="shared" si="108"/>
        <v>0</v>
      </c>
      <c r="S731" s="201">
        <f t="shared" si="108"/>
        <v>0</v>
      </c>
      <c r="T731" s="201">
        <f t="shared" si="108"/>
        <v>0</v>
      </c>
      <c r="U731" s="201">
        <f t="shared" si="108"/>
        <v>0</v>
      </c>
      <c r="V731" s="201">
        <f t="shared" si="108"/>
        <v>0</v>
      </c>
      <c r="W731" s="201">
        <f t="shared" si="108"/>
        <v>0</v>
      </c>
      <c r="X731" s="201">
        <f t="shared" si="108"/>
        <v>0</v>
      </c>
      <c r="Y731" s="201">
        <f t="shared" si="108"/>
        <v>0</v>
      </c>
      <c r="Z731" s="201">
        <f t="shared" si="108"/>
        <v>0</v>
      </c>
      <c r="AA731" s="201">
        <f t="shared" si="108"/>
        <v>0</v>
      </c>
      <c r="AB731" s="201">
        <f t="shared" si="108"/>
        <v>0</v>
      </c>
      <c r="AC731" s="201">
        <f t="shared" si="108"/>
        <v>0</v>
      </c>
      <c r="AD731" s="201">
        <f t="shared" si="108"/>
        <v>0</v>
      </c>
      <c r="AE731" s="201">
        <f t="shared" si="108"/>
        <v>0</v>
      </c>
      <c r="AF731" s="201">
        <f t="shared" si="108"/>
        <v>0</v>
      </c>
      <c r="AG731" s="201">
        <f t="shared" si="108"/>
        <v>0</v>
      </c>
      <c r="AH731" s="201">
        <f t="shared" si="108"/>
        <v>0</v>
      </c>
      <c r="AI731" s="201">
        <f t="shared" si="108"/>
        <v>0</v>
      </c>
      <c r="AJ731" s="201">
        <f t="shared" si="108"/>
        <v>0</v>
      </c>
      <c r="AK731" s="201">
        <f t="shared" si="108"/>
        <v>0</v>
      </c>
      <c r="AL731" s="201">
        <f t="shared" si="108"/>
        <v>0</v>
      </c>
      <c r="AM731" s="201">
        <f t="shared" si="108"/>
        <v>0</v>
      </c>
      <c r="AN731" s="201">
        <f t="shared" si="108"/>
        <v>0</v>
      </c>
      <c r="AO731" s="201">
        <f t="shared" si="108"/>
        <v>0</v>
      </c>
      <c r="AP731" s="201">
        <f t="shared" si="108"/>
        <v>0</v>
      </c>
      <c r="AQ731" s="201">
        <f t="shared" si="108"/>
        <v>0</v>
      </c>
      <c r="AR731" s="201">
        <f t="shared" si="108"/>
        <v>0</v>
      </c>
      <c r="AS731" s="201">
        <f t="shared" si="108"/>
        <v>0</v>
      </c>
      <c r="AT731" s="201">
        <f t="shared" si="108"/>
        <v>0</v>
      </c>
      <c r="AU731" s="201">
        <f t="shared" si="108"/>
        <v>0</v>
      </c>
      <c r="AV731" s="201">
        <f t="shared" si="108"/>
        <v>0</v>
      </c>
      <c r="AW731" s="201">
        <f t="shared" si="108"/>
        <v>0</v>
      </c>
      <c r="AX731" s="201">
        <f t="shared" si="108"/>
        <v>0</v>
      </c>
      <c r="AY731" s="201">
        <f t="shared" si="108"/>
        <v>0</v>
      </c>
      <c r="AZ731" s="201">
        <f t="shared" si="108"/>
        <v>0</v>
      </c>
      <c r="BA731" s="201">
        <f t="shared" si="108"/>
        <v>0</v>
      </c>
      <c r="BB731" s="201">
        <f t="shared" si="108"/>
        <v>0</v>
      </c>
      <c r="BC731" s="201">
        <f t="shared" si="108"/>
        <v>0</v>
      </c>
      <c r="BD731" s="201">
        <f t="shared" si="108"/>
        <v>0</v>
      </c>
      <c r="BE731" s="201">
        <f t="shared" si="108"/>
        <v>0</v>
      </c>
      <c r="BF731" s="201">
        <f t="shared" si="108"/>
        <v>0</v>
      </c>
      <c r="BG731" s="201">
        <f t="shared" si="108"/>
        <v>0</v>
      </c>
      <c r="BH731" s="201">
        <f t="shared" si="108"/>
        <v>0</v>
      </c>
      <c r="BI731" s="201">
        <f t="shared" si="108"/>
        <v>0</v>
      </c>
      <c r="BJ731" s="201">
        <f t="shared" si="108"/>
        <v>0</v>
      </c>
      <c r="BK731" s="201">
        <f t="shared" si="108"/>
        <v>0</v>
      </c>
      <c r="BL731" s="201">
        <f t="shared" si="108"/>
        <v>0</v>
      </c>
      <c r="BM731" s="201">
        <f t="shared" si="108"/>
        <v>0</v>
      </c>
      <c r="BN731" s="201">
        <f t="shared" si="108"/>
        <v>0</v>
      </c>
      <c r="BO731" s="201">
        <f t="shared" si="108"/>
        <v>0</v>
      </c>
      <c r="BP731" s="201">
        <f t="shared" si="108"/>
        <v>0</v>
      </c>
      <c r="BQ731" s="201">
        <f t="shared" si="108"/>
        <v>0</v>
      </c>
      <c r="BR731" s="201">
        <f t="shared" si="108"/>
        <v>0</v>
      </c>
      <c r="BS731" s="201">
        <f t="shared" ref="BS731" si="109">BS621</f>
        <v>0</v>
      </c>
      <c r="BT731" s="201">
        <f t="shared" si="106"/>
        <v>0</v>
      </c>
      <c r="BU731" s="201">
        <f t="shared" si="106"/>
        <v>0</v>
      </c>
      <c r="BV731" s="201">
        <f t="shared" si="106"/>
        <v>0</v>
      </c>
      <c r="BW731" s="201">
        <f t="shared" si="106"/>
        <v>0</v>
      </c>
      <c r="BX731" s="201">
        <f t="shared" si="106"/>
        <v>0</v>
      </c>
      <c r="BY731" s="201">
        <f t="shared" si="106"/>
        <v>0</v>
      </c>
      <c r="BZ731" s="201">
        <f t="shared" si="106"/>
        <v>0</v>
      </c>
      <c r="CA731" s="201">
        <f t="shared" si="106"/>
        <v>0</v>
      </c>
      <c r="CB731" s="201">
        <f t="shared" si="106"/>
        <v>0</v>
      </c>
      <c r="CC731" s="201">
        <f t="shared" si="86"/>
        <v>0</v>
      </c>
    </row>
    <row r="732" spans="1:81" s="109" customFormat="1">
      <c r="A732" s="141"/>
      <c r="B732" s="319"/>
      <c r="C732" s="321"/>
      <c r="D732" s="331"/>
      <c r="E732" s="331"/>
      <c r="F732" s="332" t="s">
        <v>1270</v>
      </c>
      <c r="G732" s="333" t="s">
        <v>1271</v>
      </c>
      <c r="H732" s="201">
        <f t="shared" ref="H732:BS735" si="110">H622</f>
        <v>15650849.050000001</v>
      </c>
      <c r="I732" s="201">
        <f t="shared" si="110"/>
        <v>18772783.52</v>
      </c>
      <c r="J732" s="201">
        <f t="shared" si="110"/>
        <v>22790171.449999999</v>
      </c>
      <c r="K732" s="201">
        <f t="shared" si="110"/>
        <v>6854016.5</v>
      </c>
      <c r="L732" s="201">
        <f t="shared" si="110"/>
        <v>7450057.04</v>
      </c>
      <c r="M732" s="201">
        <f t="shared" si="110"/>
        <v>3583957.72</v>
      </c>
      <c r="N732" s="201">
        <f t="shared" si="110"/>
        <v>10957148.699999999</v>
      </c>
      <c r="O732" s="201">
        <f t="shared" si="110"/>
        <v>3869701.35</v>
      </c>
      <c r="P732" s="201">
        <f t="shared" si="110"/>
        <v>1961235.27</v>
      </c>
      <c r="Q732" s="201">
        <f t="shared" si="110"/>
        <v>21785686.210000001</v>
      </c>
      <c r="R732" s="201">
        <f t="shared" si="110"/>
        <v>3502251.98</v>
      </c>
      <c r="S732" s="201">
        <f t="shared" si="110"/>
        <v>4601602.12</v>
      </c>
      <c r="T732" s="201">
        <f t="shared" si="110"/>
        <v>18286877.649999999</v>
      </c>
      <c r="U732" s="201">
        <f t="shared" si="110"/>
        <v>15592628.08</v>
      </c>
      <c r="V732" s="201">
        <f t="shared" si="110"/>
        <v>634500.15</v>
      </c>
      <c r="W732" s="201">
        <f t="shared" si="110"/>
        <v>5381228.3499999996</v>
      </c>
      <c r="X732" s="201">
        <f t="shared" si="110"/>
        <v>2728959.06</v>
      </c>
      <c r="Y732" s="201">
        <f t="shared" si="110"/>
        <v>2447064.67</v>
      </c>
      <c r="Z732" s="201">
        <f t="shared" si="110"/>
        <v>23783801.789999999</v>
      </c>
      <c r="AA732" s="201">
        <f t="shared" si="110"/>
        <v>29998046.68</v>
      </c>
      <c r="AB732" s="201">
        <f t="shared" si="110"/>
        <v>2777625.64</v>
      </c>
      <c r="AC732" s="201">
        <f t="shared" si="110"/>
        <v>14557331.220000001</v>
      </c>
      <c r="AD732" s="201">
        <f t="shared" si="110"/>
        <v>2056613.17</v>
      </c>
      <c r="AE732" s="201">
        <f t="shared" si="110"/>
        <v>3332324.52</v>
      </c>
      <c r="AF732" s="201">
        <f t="shared" si="110"/>
        <v>19787138.699999999</v>
      </c>
      <c r="AG732" s="201">
        <f t="shared" si="110"/>
        <v>4020610.83</v>
      </c>
      <c r="AH732" s="201">
        <f t="shared" si="110"/>
        <v>6193168.1699999999</v>
      </c>
      <c r="AI732" s="201">
        <f t="shared" si="110"/>
        <v>127821355.59</v>
      </c>
      <c r="AJ732" s="201">
        <f t="shared" si="110"/>
        <v>3633594.02</v>
      </c>
      <c r="AK732" s="201">
        <f t="shared" si="110"/>
        <v>2249910.12</v>
      </c>
      <c r="AL732" s="201">
        <f t="shared" si="110"/>
        <v>1753667.22</v>
      </c>
      <c r="AM732" s="201">
        <f t="shared" si="110"/>
        <v>1043342.45</v>
      </c>
      <c r="AN732" s="201">
        <f t="shared" si="110"/>
        <v>3010341.95</v>
      </c>
      <c r="AO732" s="201">
        <f t="shared" si="110"/>
        <v>2985604.85</v>
      </c>
      <c r="AP732" s="201">
        <f t="shared" si="110"/>
        <v>2036549.34</v>
      </c>
      <c r="AQ732" s="201">
        <f t="shared" si="110"/>
        <v>7896774.04</v>
      </c>
      <c r="AR732" s="201">
        <f t="shared" si="110"/>
        <v>3134363.14</v>
      </c>
      <c r="AS732" s="201">
        <f t="shared" si="110"/>
        <v>3715647.23</v>
      </c>
      <c r="AT732" s="201">
        <f t="shared" si="110"/>
        <v>3181934.68</v>
      </c>
      <c r="AU732" s="201">
        <f t="shared" si="110"/>
        <v>14473807.83</v>
      </c>
      <c r="AV732" s="201">
        <f t="shared" si="110"/>
        <v>2550265.08</v>
      </c>
      <c r="AW732" s="201">
        <f t="shared" si="110"/>
        <v>1243829.8799999999</v>
      </c>
      <c r="AX732" s="201">
        <f t="shared" si="110"/>
        <v>514127.22</v>
      </c>
      <c r="AY732" s="201">
        <f t="shared" si="110"/>
        <v>703753.09</v>
      </c>
      <c r="AZ732" s="201">
        <f t="shared" si="110"/>
        <v>204200.91</v>
      </c>
      <c r="BA732" s="201">
        <f t="shared" si="110"/>
        <v>508593.26</v>
      </c>
      <c r="BB732" s="201">
        <f t="shared" si="110"/>
        <v>5258449</v>
      </c>
      <c r="BC732" s="201">
        <f t="shared" si="110"/>
        <v>4541131.26</v>
      </c>
      <c r="BD732" s="201">
        <f t="shared" si="110"/>
        <v>3490325.65</v>
      </c>
      <c r="BE732" s="201">
        <f t="shared" si="110"/>
        <v>13715313.189999999</v>
      </c>
      <c r="BF732" s="201">
        <f t="shared" si="110"/>
        <v>9448210.3300000001</v>
      </c>
      <c r="BG732" s="201">
        <f t="shared" si="110"/>
        <v>6712677.4199999999</v>
      </c>
      <c r="BH732" s="201">
        <f t="shared" si="110"/>
        <v>8296588.6601999998</v>
      </c>
      <c r="BI732" s="201">
        <f t="shared" si="110"/>
        <v>13644904.439999999</v>
      </c>
      <c r="BJ732" s="201">
        <f t="shared" si="110"/>
        <v>4814389.96</v>
      </c>
      <c r="BK732" s="201">
        <f t="shared" si="110"/>
        <v>4340484.5599999996</v>
      </c>
      <c r="BL732" s="201">
        <f t="shared" si="110"/>
        <v>898010.58</v>
      </c>
      <c r="BM732" s="201">
        <f t="shared" si="110"/>
        <v>3835532.3</v>
      </c>
      <c r="BN732" s="201">
        <f t="shared" si="110"/>
        <v>25571244.289999999</v>
      </c>
      <c r="BO732" s="201">
        <f t="shared" si="110"/>
        <v>3166502.77</v>
      </c>
      <c r="BP732" s="201">
        <f t="shared" si="110"/>
        <v>2811614.29</v>
      </c>
      <c r="BQ732" s="201">
        <f t="shared" si="110"/>
        <v>2673322.73</v>
      </c>
      <c r="BR732" s="201">
        <f t="shared" si="110"/>
        <v>4142381.87</v>
      </c>
      <c r="BS732" s="201">
        <f t="shared" si="110"/>
        <v>3137205.75</v>
      </c>
      <c r="BT732" s="201">
        <f t="shared" si="106"/>
        <v>3510904.57</v>
      </c>
      <c r="BU732" s="201">
        <f t="shared" si="106"/>
        <v>3770238.7</v>
      </c>
      <c r="BV732" s="201">
        <f t="shared" si="106"/>
        <v>633162.77</v>
      </c>
      <c r="BW732" s="201">
        <f t="shared" si="106"/>
        <v>2087965.26</v>
      </c>
      <c r="BX732" s="201">
        <f t="shared" si="106"/>
        <v>4183840.52</v>
      </c>
      <c r="BY732" s="201">
        <f t="shared" si="106"/>
        <v>17149571.32</v>
      </c>
      <c r="BZ732" s="201">
        <f t="shared" si="106"/>
        <v>3915435.84</v>
      </c>
      <c r="CA732" s="201">
        <f t="shared" si="106"/>
        <v>2484816.69</v>
      </c>
      <c r="CB732" s="201">
        <f t="shared" si="106"/>
        <v>674455.76</v>
      </c>
      <c r="CC732" s="201">
        <f t="shared" si="86"/>
        <v>614927721.97020006</v>
      </c>
    </row>
    <row r="733" spans="1:81" s="109" customFormat="1">
      <c r="A733" s="141"/>
      <c r="B733" s="319"/>
      <c r="C733" s="321"/>
      <c r="D733" s="331"/>
      <c r="E733" s="331"/>
      <c r="F733" s="332" t="s">
        <v>1272</v>
      </c>
      <c r="G733" s="333" t="s">
        <v>1273</v>
      </c>
      <c r="H733" s="201">
        <f t="shared" si="110"/>
        <v>745058.21</v>
      </c>
      <c r="I733" s="201">
        <f t="shared" si="110"/>
        <v>5763513.1100000003</v>
      </c>
      <c r="J733" s="201">
        <f t="shared" si="110"/>
        <v>6763160.1600000001</v>
      </c>
      <c r="K733" s="201">
        <f t="shared" si="110"/>
        <v>2134286.9300000002</v>
      </c>
      <c r="L733" s="201">
        <f t="shared" si="110"/>
        <v>670853.66</v>
      </c>
      <c r="M733" s="201">
        <f t="shared" si="110"/>
        <v>1784559.91</v>
      </c>
      <c r="N733" s="201">
        <f t="shared" si="110"/>
        <v>649466</v>
      </c>
      <c r="O733" s="201">
        <f t="shared" si="110"/>
        <v>491557.3</v>
      </c>
      <c r="P733" s="201">
        <f t="shared" si="110"/>
        <v>379957.1</v>
      </c>
      <c r="Q733" s="201">
        <f t="shared" si="110"/>
        <v>28324054.98</v>
      </c>
      <c r="R733" s="201">
        <f t="shared" si="110"/>
        <v>1431973.51</v>
      </c>
      <c r="S733" s="201">
        <f t="shared" si="110"/>
        <v>1235186.83</v>
      </c>
      <c r="T733" s="201">
        <f t="shared" si="110"/>
        <v>12994460.960000001</v>
      </c>
      <c r="U733" s="201">
        <f t="shared" si="110"/>
        <v>7316143.1399999997</v>
      </c>
      <c r="V733" s="201">
        <f t="shared" si="110"/>
        <v>16130.5</v>
      </c>
      <c r="W733" s="201">
        <f t="shared" si="110"/>
        <v>259996</v>
      </c>
      <c r="X733" s="201">
        <f t="shared" si="110"/>
        <v>84150</v>
      </c>
      <c r="Y733" s="201">
        <f t="shared" si="110"/>
        <v>358703.01</v>
      </c>
      <c r="Z733" s="201">
        <f t="shared" si="110"/>
        <v>11390660.220000001</v>
      </c>
      <c r="AA733" s="201">
        <f t="shared" si="110"/>
        <v>19612886.960000001</v>
      </c>
      <c r="AB733" s="201">
        <f t="shared" si="110"/>
        <v>771347.51</v>
      </c>
      <c r="AC733" s="201">
        <f t="shared" si="110"/>
        <v>8645277.4900000002</v>
      </c>
      <c r="AD733" s="201">
        <f t="shared" si="110"/>
        <v>818089.53</v>
      </c>
      <c r="AE733" s="201">
        <f t="shared" si="110"/>
        <v>1918611.58</v>
      </c>
      <c r="AF733" s="201">
        <f t="shared" si="110"/>
        <v>7743583.54</v>
      </c>
      <c r="AG733" s="201">
        <f t="shared" si="110"/>
        <v>524622.63</v>
      </c>
      <c r="AH733" s="201">
        <f t="shared" si="110"/>
        <v>1418095</v>
      </c>
      <c r="AI733" s="201">
        <f t="shared" si="110"/>
        <v>73355009.040000007</v>
      </c>
      <c r="AJ733" s="201">
        <f t="shared" si="110"/>
        <v>780372.2</v>
      </c>
      <c r="AK733" s="201">
        <f t="shared" si="110"/>
        <v>270273.59999999998</v>
      </c>
      <c r="AL733" s="201">
        <f t="shared" si="110"/>
        <v>245428.47</v>
      </c>
      <c r="AM733" s="201">
        <f t="shared" si="110"/>
        <v>451139.36</v>
      </c>
      <c r="AN733" s="201">
        <f t="shared" si="110"/>
        <v>1125787.55</v>
      </c>
      <c r="AO733" s="201">
        <f t="shared" si="110"/>
        <v>824350.64</v>
      </c>
      <c r="AP733" s="201">
        <f t="shared" si="110"/>
        <v>740686.02</v>
      </c>
      <c r="AQ733" s="201">
        <f t="shared" si="110"/>
        <v>3927542.79</v>
      </c>
      <c r="AR733" s="201">
        <f t="shared" si="110"/>
        <v>1057732.0900000001</v>
      </c>
      <c r="AS733" s="201">
        <f t="shared" si="110"/>
        <v>43557</v>
      </c>
      <c r="AT733" s="201">
        <f t="shared" si="110"/>
        <v>260118.32</v>
      </c>
      <c r="AU733" s="201">
        <f t="shared" si="110"/>
        <v>8358288.5599999996</v>
      </c>
      <c r="AV733" s="201">
        <f t="shared" si="110"/>
        <v>53270.559999999998</v>
      </c>
      <c r="AW733" s="201">
        <f t="shared" si="110"/>
        <v>769230.95</v>
      </c>
      <c r="AX733" s="201">
        <f t="shared" si="110"/>
        <v>177487.2</v>
      </c>
      <c r="AY733" s="201">
        <f t="shared" si="110"/>
        <v>63461.79</v>
      </c>
      <c r="AZ733" s="201">
        <f t="shared" si="110"/>
        <v>48975.93</v>
      </c>
      <c r="BA733" s="201">
        <f t="shared" si="110"/>
        <v>222681.76</v>
      </c>
      <c r="BB733" s="201">
        <f t="shared" si="110"/>
        <v>0</v>
      </c>
      <c r="BC733" s="201">
        <f t="shared" si="110"/>
        <v>934588.15</v>
      </c>
      <c r="BD733" s="201">
        <f t="shared" si="110"/>
        <v>780748.87</v>
      </c>
      <c r="BE733" s="201">
        <f t="shared" si="110"/>
        <v>1683483.82</v>
      </c>
      <c r="BF733" s="201">
        <f t="shared" si="110"/>
        <v>2676512.5699999998</v>
      </c>
      <c r="BG733" s="201">
        <f t="shared" si="110"/>
        <v>1094360.68</v>
      </c>
      <c r="BH733" s="201">
        <f t="shared" si="110"/>
        <v>2004891.3396999999</v>
      </c>
      <c r="BI733" s="201">
        <f t="shared" si="110"/>
        <v>7203224.3099999996</v>
      </c>
      <c r="BJ733" s="201">
        <f t="shared" si="110"/>
        <v>1211539.1299999999</v>
      </c>
      <c r="BK733" s="201">
        <f t="shared" si="110"/>
        <v>374883.53</v>
      </c>
      <c r="BL733" s="201">
        <f t="shared" si="110"/>
        <v>304361.45</v>
      </c>
      <c r="BM733" s="201">
        <f t="shared" si="110"/>
        <v>7881.2</v>
      </c>
      <c r="BN733" s="201">
        <f t="shared" si="110"/>
        <v>5162723.18</v>
      </c>
      <c r="BO733" s="201">
        <f t="shared" si="110"/>
        <v>550367.5</v>
      </c>
      <c r="BP733" s="201">
        <f t="shared" si="110"/>
        <v>1003691.68</v>
      </c>
      <c r="BQ733" s="201">
        <f t="shared" si="110"/>
        <v>1086856</v>
      </c>
      <c r="BR733" s="201">
        <f t="shared" si="110"/>
        <v>1335806.33</v>
      </c>
      <c r="BS733" s="201">
        <f t="shared" si="110"/>
        <v>651754.96</v>
      </c>
      <c r="BT733" s="201">
        <f t="shared" si="106"/>
        <v>986590.66</v>
      </c>
      <c r="BU733" s="201">
        <f t="shared" si="106"/>
        <v>1398167.2</v>
      </c>
      <c r="BV733" s="201">
        <f t="shared" si="106"/>
        <v>431529.87</v>
      </c>
      <c r="BW733" s="201">
        <f t="shared" si="106"/>
        <v>698847.7</v>
      </c>
      <c r="BX733" s="201">
        <f t="shared" si="106"/>
        <v>2336884.7999999998</v>
      </c>
      <c r="BY733" s="201">
        <f t="shared" si="106"/>
        <v>6890460.0700000003</v>
      </c>
      <c r="BZ733" s="201">
        <f t="shared" si="106"/>
        <v>1500988.67</v>
      </c>
      <c r="CA733" s="201">
        <f t="shared" si="106"/>
        <v>973640.58</v>
      </c>
      <c r="CB733" s="201">
        <f t="shared" si="106"/>
        <v>32130</v>
      </c>
      <c r="CC733" s="201">
        <f t="shared" si="86"/>
        <v>260338693.84969997</v>
      </c>
    </row>
    <row r="734" spans="1:81" s="109" customFormat="1">
      <c r="A734" s="141"/>
      <c r="B734" s="319"/>
      <c r="C734" s="321"/>
      <c r="D734" s="331"/>
      <c r="E734" s="331"/>
      <c r="F734" s="332" t="s">
        <v>1274</v>
      </c>
      <c r="G734" s="333" t="s">
        <v>1275</v>
      </c>
      <c r="H734" s="201">
        <f t="shared" si="110"/>
        <v>488310</v>
      </c>
      <c r="I734" s="201">
        <f t="shared" si="110"/>
        <v>5869221.4199999999</v>
      </c>
      <c r="J734" s="201">
        <f t="shared" si="110"/>
        <v>8084189.7699999996</v>
      </c>
      <c r="K734" s="201">
        <f t="shared" si="110"/>
        <v>2435923.06</v>
      </c>
      <c r="L734" s="201">
        <f t="shared" si="110"/>
        <v>2004317.6</v>
      </c>
      <c r="M734" s="201">
        <f t="shared" si="110"/>
        <v>2183306.0299999998</v>
      </c>
      <c r="N734" s="201">
        <f t="shared" si="110"/>
        <v>50086.7</v>
      </c>
      <c r="O734" s="201">
        <f t="shared" si="110"/>
        <v>368252</v>
      </c>
      <c r="P734" s="201">
        <f t="shared" si="110"/>
        <v>758468</v>
      </c>
      <c r="Q734" s="201">
        <f t="shared" si="110"/>
        <v>17066641.940000001</v>
      </c>
      <c r="R734" s="201">
        <f t="shared" si="110"/>
        <v>986473.25</v>
      </c>
      <c r="S734" s="201">
        <f t="shared" si="110"/>
        <v>808730</v>
      </c>
      <c r="T734" s="201">
        <f t="shared" si="110"/>
        <v>4402334.5</v>
      </c>
      <c r="U734" s="201">
        <f t="shared" si="110"/>
        <v>3563536</v>
      </c>
      <c r="V734" s="201">
        <f t="shared" si="110"/>
        <v>190835</v>
      </c>
      <c r="W734" s="201">
        <f t="shared" si="110"/>
        <v>2757929.89</v>
      </c>
      <c r="X734" s="201">
        <f t="shared" si="110"/>
        <v>895121.5</v>
      </c>
      <c r="Y734" s="201">
        <f t="shared" si="110"/>
        <v>530417.4</v>
      </c>
      <c r="Z734" s="201">
        <f t="shared" si="110"/>
        <v>7434908.0999999996</v>
      </c>
      <c r="AA734" s="201">
        <f t="shared" si="110"/>
        <v>6744400.5999999996</v>
      </c>
      <c r="AB734" s="201">
        <f t="shared" si="110"/>
        <v>1147456</v>
      </c>
      <c r="AC734" s="201">
        <f t="shared" si="110"/>
        <v>6700384.7599999998</v>
      </c>
      <c r="AD734" s="201">
        <f t="shared" si="110"/>
        <v>1271771.3600000001</v>
      </c>
      <c r="AE734" s="201">
        <f t="shared" si="110"/>
        <v>1595921.24</v>
      </c>
      <c r="AF734" s="201">
        <f t="shared" si="110"/>
        <v>7769719.6900000004</v>
      </c>
      <c r="AG734" s="201">
        <f t="shared" si="110"/>
        <v>1544162.8</v>
      </c>
      <c r="AH734" s="201">
        <f t="shared" si="110"/>
        <v>4735838.82</v>
      </c>
      <c r="AI734" s="201">
        <f t="shared" si="110"/>
        <v>49863045.729999997</v>
      </c>
      <c r="AJ734" s="201">
        <f t="shared" si="110"/>
        <v>1097674.68</v>
      </c>
      <c r="AK734" s="201">
        <f t="shared" si="110"/>
        <v>372170</v>
      </c>
      <c r="AL734" s="201">
        <f t="shared" si="110"/>
        <v>570758</v>
      </c>
      <c r="AM734" s="201">
        <f t="shared" si="110"/>
        <v>350903</v>
      </c>
      <c r="AN734" s="201">
        <f t="shared" si="110"/>
        <v>3114062.5</v>
      </c>
      <c r="AO734" s="201">
        <f t="shared" si="110"/>
        <v>1969122.3</v>
      </c>
      <c r="AP734" s="201">
        <f t="shared" si="110"/>
        <v>620540.99</v>
      </c>
      <c r="AQ734" s="201">
        <f t="shared" si="110"/>
        <v>3125897.64</v>
      </c>
      <c r="AR734" s="201">
        <f t="shared" si="110"/>
        <v>551619</v>
      </c>
      <c r="AS734" s="201">
        <f t="shared" si="110"/>
        <v>1562755.4</v>
      </c>
      <c r="AT734" s="201">
        <f t="shared" si="110"/>
        <v>388940</v>
      </c>
      <c r="AU734" s="201">
        <f t="shared" si="110"/>
        <v>21524991.789999999</v>
      </c>
      <c r="AV734" s="201">
        <f t="shared" si="110"/>
        <v>1291130.1000000001</v>
      </c>
      <c r="AW734" s="201">
        <f t="shared" si="110"/>
        <v>618168</v>
      </c>
      <c r="AX734" s="201">
        <f t="shared" si="110"/>
        <v>64023</v>
      </c>
      <c r="AY734" s="201">
        <f t="shared" si="110"/>
        <v>80270</v>
      </c>
      <c r="AZ734" s="201">
        <f t="shared" si="110"/>
        <v>75977</v>
      </c>
      <c r="BA734" s="201">
        <f t="shared" si="110"/>
        <v>29035</v>
      </c>
      <c r="BB734" s="201">
        <f t="shared" si="110"/>
        <v>1906170</v>
      </c>
      <c r="BC734" s="201">
        <f t="shared" si="110"/>
        <v>1440722</v>
      </c>
      <c r="BD734" s="201">
        <f t="shared" si="110"/>
        <v>1136095</v>
      </c>
      <c r="BE734" s="201">
        <f t="shared" si="110"/>
        <v>1051206.06</v>
      </c>
      <c r="BF734" s="201">
        <f t="shared" si="110"/>
        <v>2455885.2000000002</v>
      </c>
      <c r="BG734" s="201">
        <f t="shared" si="110"/>
        <v>957929.44</v>
      </c>
      <c r="BH734" s="201">
        <f t="shared" si="110"/>
        <v>1490061</v>
      </c>
      <c r="BI734" s="201">
        <f t="shared" si="110"/>
        <v>2551880.5</v>
      </c>
      <c r="BJ734" s="201">
        <f t="shared" si="110"/>
        <v>1423202.4</v>
      </c>
      <c r="BK734" s="201">
        <f t="shared" si="110"/>
        <v>736385.9</v>
      </c>
      <c r="BL734" s="201">
        <f t="shared" si="110"/>
        <v>133217</v>
      </c>
      <c r="BM734" s="201">
        <f t="shared" si="110"/>
        <v>2120509</v>
      </c>
      <c r="BN734" s="201">
        <f t="shared" si="110"/>
        <v>9262799</v>
      </c>
      <c r="BO734" s="201">
        <f t="shared" si="110"/>
        <v>1379699.38</v>
      </c>
      <c r="BP734" s="201">
        <f t="shared" si="110"/>
        <v>1313034.6000000001</v>
      </c>
      <c r="BQ734" s="201">
        <f t="shared" si="110"/>
        <v>665208</v>
      </c>
      <c r="BR734" s="201">
        <f t="shared" si="110"/>
        <v>1517241.37</v>
      </c>
      <c r="BS734" s="201">
        <f t="shared" si="110"/>
        <v>540766.80000000005</v>
      </c>
      <c r="BT734" s="201">
        <f t="shared" si="106"/>
        <v>935982</v>
      </c>
      <c r="BU734" s="201">
        <f t="shared" si="106"/>
        <v>838413.32</v>
      </c>
      <c r="BV734" s="201">
        <f t="shared" si="106"/>
        <v>20000</v>
      </c>
      <c r="BW734" s="201">
        <f t="shared" si="106"/>
        <v>2016452.91</v>
      </c>
      <c r="BX734" s="201">
        <f t="shared" si="106"/>
        <v>734516.64</v>
      </c>
      <c r="BY734" s="201">
        <f t="shared" si="106"/>
        <v>5774007.7999999998</v>
      </c>
      <c r="BZ734" s="201">
        <f t="shared" si="106"/>
        <v>547998.9</v>
      </c>
      <c r="CA734" s="201">
        <f t="shared" si="106"/>
        <v>452864.6</v>
      </c>
      <c r="CB734" s="201">
        <f t="shared" si="106"/>
        <v>573064.92000000004</v>
      </c>
      <c r="CC734" s="201">
        <f t="shared" si="86"/>
        <v>223635055.29999998</v>
      </c>
    </row>
    <row r="735" spans="1:81" s="109" customFormat="1">
      <c r="A735" s="141"/>
      <c r="B735" s="319"/>
      <c r="C735" s="321"/>
      <c r="D735" s="331"/>
      <c r="E735" s="331"/>
      <c r="F735" s="332" t="s">
        <v>1276</v>
      </c>
      <c r="G735" s="333" t="s">
        <v>1277</v>
      </c>
      <c r="H735" s="201">
        <f t="shared" si="110"/>
        <v>372181.67</v>
      </c>
      <c r="I735" s="201">
        <f t="shared" si="110"/>
        <v>1748305.21</v>
      </c>
      <c r="J735" s="201">
        <f t="shared" si="110"/>
        <v>1199735.6499999999</v>
      </c>
      <c r="K735" s="201">
        <f t="shared" si="110"/>
        <v>1116723.6599999999</v>
      </c>
      <c r="L735" s="201">
        <f t="shared" si="110"/>
        <v>428387.53</v>
      </c>
      <c r="M735" s="201">
        <f t="shared" si="110"/>
        <v>1051967.8999999999</v>
      </c>
      <c r="N735" s="201">
        <f t="shared" si="110"/>
        <v>4189278.4</v>
      </c>
      <c r="O735" s="201">
        <f t="shared" si="110"/>
        <v>187845.9</v>
      </c>
      <c r="P735" s="201">
        <f t="shared" si="110"/>
        <v>653396.98</v>
      </c>
      <c r="Q735" s="201">
        <f t="shared" si="110"/>
        <v>6660126.9000000004</v>
      </c>
      <c r="R735" s="201">
        <f t="shared" si="110"/>
        <v>717448.4</v>
      </c>
      <c r="S735" s="201">
        <f t="shared" si="110"/>
        <v>1356738.05</v>
      </c>
      <c r="T735" s="201">
        <f t="shared" si="110"/>
        <v>1646895.61</v>
      </c>
      <c r="U735" s="201">
        <f t="shared" si="110"/>
        <v>1686511.63</v>
      </c>
      <c r="V735" s="201">
        <f t="shared" si="110"/>
        <v>46405.93</v>
      </c>
      <c r="W735" s="201">
        <f t="shared" si="110"/>
        <v>528681.93000000005</v>
      </c>
      <c r="X735" s="201">
        <f t="shared" si="110"/>
        <v>452080.37</v>
      </c>
      <c r="Y735" s="201">
        <f t="shared" si="110"/>
        <v>1615996.57</v>
      </c>
      <c r="Z735" s="201">
        <f t="shared" si="110"/>
        <v>1658111.02</v>
      </c>
      <c r="AA735" s="201">
        <f t="shared" si="110"/>
        <v>9253457.3100000005</v>
      </c>
      <c r="AB735" s="201">
        <f t="shared" si="110"/>
        <v>993956.96</v>
      </c>
      <c r="AC735" s="201">
        <f t="shared" si="110"/>
        <v>5313175.8099999996</v>
      </c>
      <c r="AD735" s="201">
        <f t="shared" si="110"/>
        <v>386662.71</v>
      </c>
      <c r="AE735" s="201">
        <f t="shared" si="110"/>
        <v>1805079.81</v>
      </c>
      <c r="AF735" s="201">
        <f t="shared" si="110"/>
        <v>2823347.71</v>
      </c>
      <c r="AG735" s="201">
        <f t="shared" si="110"/>
        <v>240936.98</v>
      </c>
      <c r="AH735" s="201">
        <f t="shared" si="110"/>
        <v>1313259.26</v>
      </c>
      <c r="AI735" s="201">
        <f t="shared" si="110"/>
        <v>6467689.9199999999</v>
      </c>
      <c r="AJ735" s="201">
        <f t="shared" si="110"/>
        <v>856544.6</v>
      </c>
      <c r="AK735" s="201">
        <f t="shared" si="110"/>
        <v>247672.67</v>
      </c>
      <c r="AL735" s="201">
        <f t="shared" si="110"/>
        <v>241107</v>
      </c>
      <c r="AM735" s="201">
        <f t="shared" si="110"/>
        <v>235140</v>
      </c>
      <c r="AN735" s="201">
        <f t="shared" si="110"/>
        <v>493772.3</v>
      </c>
      <c r="AO735" s="201">
        <f t="shared" si="110"/>
        <v>792032.17</v>
      </c>
      <c r="AP735" s="201">
        <f t="shared" si="110"/>
        <v>388311.71</v>
      </c>
      <c r="AQ735" s="201">
        <f t="shared" si="110"/>
        <v>1289141.1299999999</v>
      </c>
      <c r="AR735" s="201">
        <f t="shared" si="110"/>
        <v>654885.37</v>
      </c>
      <c r="AS735" s="201">
        <f t="shared" si="110"/>
        <v>376146</v>
      </c>
      <c r="AT735" s="201">
        <f t="shared" si="110"/>
        <v>398855.6</v>
      </c>
      <c r="AU735" s="201">
        <f t="shared" si="110"/>
        <v>3577884.28</v>
      </c>
      <c r="AV735" s="201">
        <f t="shared" si="110"/>
        <v>349483.8</v>
      </c>
      <c r="AW735" s="201">
        <f t="shared" si="110"/>
        <v>1155044.3</v>
      </c>
      <c r="AX735" s="201">
        <f t="shared" si="110"/>
        <v>221790</v>
      </c>
      <c r="AY735" s="201">
        <f t="shared" si="110"/>
        <v>114692</v>
      </c>
      <c r="AZ735" s="201">
        <f t="shared" si="110"/>
        <v>83070</v>
      </c>
      <c r="BA735" s="201">
        <f t="shared" si="110"/>
        <v>33666</v>
      </c>
      <c r="BB735" s="201">
        <f t="shared" si="110"/>
        <v>118557.33</v>
      </c>
      <c r="BC735" s="201">
        <f t="shared" si="110"/>
        <v>420710.75</v>
      </c>
      <c r="BD735" s="201">
        <f t="shared" si="110"/>
        <v>311892.40000000002</v>
      </c>
      <c r="BE735" s="201">
        <f t="shared" si="110"/>
        <v>1406911.55</v>
      </c>
      <c r="BF735" s="201">
        <f t="shared" si="110"/>
        <v>1550503.43</v>
      </c>
      <c r="BG735" s="201">
        <f t="shared" si="110"/>
        <v>198437.86</v>
      </c>
      <c r="BH735" s="201">
        <f t="shared" si="110"/>
        <v>1025886.3201</v>
      </c>
      <c r="BI735" s="201">
        <f t="shared" si="110"/>
        <v>1448445.84</v>
      </c>
      <c r="BJ735" s="201">
        <f t="shared" si="110"/>
        <v>1218649.8999999999</v>
      </c>
      <c r="BK735" s="201">
        <f t="shared" si="110"/>
        <v>392610.07</v>
      </c>
      <c r="BL735" s="201">
        <f t="shared" si="110"/>
        <v>69320.33</v>
      </c>
      <c r="BM735" s="201">
        <f t="shared" si="110"/>
        <v>303606.09999999998</v>
      </c>
      <c r="BN735" s="201">
        <f t="shared" si="110"/>
        <v>4177353.18</v>
      </c>
      <c r="BO735" s="201">
        <f t="shared" si="110"/>
        <v>385596.19</v>
      </c>
      <c r="BP735" s="201">
        <f t="shared" si="110"/>
        <v>164484.85</v>
      </c>
      <c r="BQ735" s="201">
        <f t="shared" si="110"/>
        <v>178085.95</v>
      </c>
      <c r="BR735" s="201">
        <f t="shared" si="110"/>
        <v>481269.32</v>
      </c>
      <c r="BS735" s="201">
        <f t="shared" ref="BS735" si="111">BS625</f>
        <v>257651.5</v>
      </c>
      <c r="BT735" s="201">
        <f t="shared" si="106"/>
        <v>956185.3</v>
      </c>
      <c r="BU735" s="201">
        <f t="shared" si="106"/>
        <v>540380.80000000005</v>
      </c>
      <c r="BV735" s="201">
        <f t="shared" si="106"/>
        <v>551306</v>
      </c>
      <c r="BW735" s="201">
        <f t="shared" si="106"/>
        <v>464479.9</v>
      </c>
      <c r="BX735" s="201">
        <f t="shared" si="106"/>
        <v>678913.3</v>
      </c>
      <c r="BY735" s="201">
        <f t="shared" si="106"/>
        <v>2230984.36</v>
      </c>
      <c r="BZ735" s="201">
        <f t="shared" si="106"/>
        <v>208489.60000000001</v>
      </c>
      <c r="CA735" s="201">
        <f t="shared" si="106"/>
        <v>331375</v>
      </c>
      <c r="CB735" s="201">
        <f t="shared" si="106"/>
        <v>340351.74</v>
      </c>
      <c r="CC735" s="201">
        <f t="shared" si="86"/>
        <v>87836063.580099985</v>
      </c>
    </row>
    <row r="736" spans="1:81" s="109" customFormat="1">
      <c r="A736" s="141"/>
      <c r="B736" s="319"/>
      <c r="C736" s="321"/>
      <c r="D736" s="331"/>
      <c r="E736" s="331"/>
      <c r="F736" s="332" t="s">
        <v>1278</v>
      </c>
      <c r="G736" s="333" t="s">
        <v>1279</v>
      </c>
      <c r="H736" s="201">
        <f t="shared" ref="H736:BS739" si="112">H626</f>
        <v>490730.94</v>
      </c>
      <c r="I736" s="201">
        <f t="shared" si="112"/>
        <v>1355774.35</v>
      </c>
      <c r="J736" s="201">
        <f t="shared" si="112"/>
        <v>11601471.25</v>
      </c>
      <c r="K736" s="201">
        <f t="shared" si="112"/>
        <v>813597.02</v>
      </c>
      <c r="L736" s="201">
        <f t="shared" si="112"/>
        <v>526024.41</v>
      </c>
      <c r="M736" s="201">
        <f t="shared" si="112"/>
        <v>1238505.33</v>
      </c>
      <c r="N736" s="201">
        <f t="shared" si="112"/>
        <v>8440637.6400000006</v>
      </c>
      <c r="O736" s="201">
        <f t="shared" si="112"/>
        <v>2045195.51</v>
      </c>
      <c r="P736" s="201">
        <f t="shared" si="112"/>
        <v>2079951.22</v>
      </c>
      <c r="Q736" s="201">
        <f t="shared" si="112"/>
        <v>4861997.75</v>
      </c>
      <c r="R736" s="201">
        <f t="shared" si="112"/>
        <v>730957.93</v>
      </c>
      <c r="S736" s="201">
        <f t="shared" si="112"/>
        <v>1349909.9</v>
      </c>
      <c r="T736" s="201">
        <f t="shared" si="112"/>
        <v>1503455.91</v>
      </c>
      <c r="U736" s="201">
        <f t="shared" si="112"/>
        <v>5197963.09</v>
      </c>
      <c r="V736" s="201">
        <f t="shared" si="112"/>
        <v>250521.97</v>
      </c>
      <c r="W736" s="201">
        <f t="shared" si="112"/>
        <v>936340.41</v>
      </c>
      <c r="X736" s="201">
        <f t="shared" si="112"/>
        <v>434889.13</v>
      </c>
      <c r="Y736" s="201">
        <f t="shared" si="112"/>
        <v>682014.53</v>
      </c>
      <c r="Z736" s="201">
        <f t="shared" si="112"/>
        <v>1746106.84</v>
      </c>
      <c r="AA736" s="201">
        <f t="shared" si="112"/>
        <v>7940312.5999999996</v>
      </c>
      <c r="AB736" s="201">
        <f t="shared" si="112"/>
        <v>477429.15</v>
      </c>
      <c r="AC736" s="201">
        <f t="shared" si="112"/>
        <v>6554004.7000000002</v>
      </c>
      <c r="AD736" s="201">
        <f t="shared" si="112"/>
        <v>528811.16</v>
      </c>
      <c r="AE736" s="201">
        <f t="shared" si="112"/>
        <v>903586.86</v>
      </c>
      <c r="AF736" s="201">
        <f t="shared" si="112"/>
        <v>1560146.5</v>
      </c>
      <c r="AG736" s="201">
        <f t="shared" si="112"/>
        <v>79810.2</v>
      </c>
      <c r="AH736" s="201">
        <f t="shared" si="112"/>
        <v>748184.07</v>
      </c>
      <c r="AI736" s="201">
        <f t="shared" si="112"/>
        <v>23534782.140000001</v>
      </c>
      <c r="AJ736" s="201">
        <f t="shared" si="112"/>
        <v>403631.02</v>
      </c>
      <c r="AK736" s="201">
        <f t="shared" si="112"/>
        <v>414689.28000000003</v>
      </c>
      <c r="AL736" s="201">
        <f t="shared" si="112"/>
        <v>500396.32</v>
      </c>
      <c r="AM736" s="201">
        <f t="shared" si="112"/>
        <v>202655.67</v>
      </c>
      <c r="AN736" s="201">
        <f t="shared" si="112"/>
        <v>774154.4</v>
      </c>
      <c r="AO736" s="201">
        <f t="shared" si="112"/>
        <v>614819.25</v>
      </c>
      <c r="AP736" s="201">
        <f t="shared" si="112"/>
        <v>167762.16</v>
      </c>
      <c r="AQ736" s="201">
        <f t="shared" si="112"/>
        <v>994589.48</v>
      </c>
      <c r="AR736" s="201">
        <f t="shared" si="112"/>
        <v>439759.46</v>
      </c>
      <c r="AS736" s="201">
        <f t="shared" si="112"/>
        <v>624154.69999999995</v>
      </c>
      <c r="AT736" s="201">
        <f t="shared" si="112"/>
        <v>281357.40000000002</v>
      </c>
      <c r="AU736" s="201">
        <f t="shared" si="112"/>
        <v>2057451.73</v>
      </c>
      <c r="AV736" s="201">
        <f t="shared" si="112"/>
        <v>455791.35</v>
      </c>
      <c r="AW736" s="201">
        <f t="shared" si="112"/>
        <v>348898.82</v>
      </c>
      <c r="AX736" s="201">
        <f t="shared" si="112"/>
        <v>74387.55</v>
      </c>
      <c r="AY736" s="201">
        <f t="shared" si="112"/>
        <v>43256</v>
      </c>
      <c r="AZ736" s="201">
        <f t="shared" si="112"/>
        <v>91013.77</v>
      </c>
      <c r="BA736" s="201">
        <f t="shared" si="112"/>
        <v>25250</v>
      </c>
      <c r="BB736" s="201">
        <f t="shared" si="112"/>
        <v>419440</v>
      </c>
      <c r="BC736" s="201">
        <f t="shared" si="112"/>
        <v>1691140.08</v>
      </c>
      <c r="BD736" s="201">
        <f t="shared" si="112"/>
        <v>62933.15</v>
      </c>
      <c r="BE736" s="201">
        <f t="shared" si="112"/>
        <v>1247405.93</v>
      </c>
      <c r="BF736" s="201">
        <f t="shared" si="112"/>
        <v>4365954.8</v>
      </c>
      <c r="BG736" s="201">
        <f t="shared" si="112"/>
        <v>392493.79</v>
      </c>
      <c r="BH736" s="201">
        <f t="shared" si="112"/>
        <v>3391230.73</v>
      </c>
      <c r="BI736" s="201">
        <f t="shared" si="112"/>
        <v>3982211.37</v>
      </c>
      <c r="BJ736" s="201">
        <f t="shared" si="112"/>
        <v>1101095.3799999999</v>
      </c>
      <c r="BK736" s="201">
        <f t="shared" si="112"/>
        <v>315077.34999999998</v>
      </c>
      <c r="BL736" s="201">
        <f t="shared" si="112"/>
        <v>119733</v>
      </c>
      <c r="BM736" s="201">
        <f t="shared" si="112"/>
        <v>2866500.04</v>
      </c>
      <c r="BN736" s="201">
        <f t="shared" si="112"/>
        <v>5967350.71</v>
      </c>
      <c r="BO736" s="201">
        <f t="shared" si="112"/>
        <v>1117079.05</v>
      </c>
      <c r="BP736" s="201">
        <f t="shared" si="112"/>
        <v>120792.5</v>
      </c>
      <c r="BQ736" s="201">
        <f t="shared" si="112"/>
        <v>204701.77</v>
      </c>
      <c r="BR736" s="201">
        <f t="shared" si="112"/>
        <v>634577.93000000005</v>
      </c>
      <c r="BS736" s="201">
        <f t="shared" si="112"/>
        <v>795322.71</v>
      </c>
      <c r="BT736" s="201">
        <f t="shared" si="106"/>
        <v>575813.62</v>
      </c>
      <c r="BU736" s="201">
        <f t="shared" si="106"/>
        <v>149415.88</v>
      </c>
      <c r="BV736" s="201">
        <f t="shared" si="106"/>
        <v>97460.9</v>
      </c>
      <c r="BW736" s="201">
        <f t="shared" si="106"/>
        <v>625447.81000000006</v>
      </c>
      <c r="BX736" s="201">
        <f t="shared" si="106"/>
        <v>187541.07</v>
      </c>
      <c r="BY736" s="201">
        <f t="shared" si="106"/>
        <v>682233.17</v>
      </c>
      <c r="BZ736" s="201">
        <f t="shared" si="106"/>
        <v>213517.35</v>
      </c>
      <c r="CA736" s="201">
        <f t="shared" si="106"/>
        <v>832140.32</v>
      </c>
      <c r="CB736" s="201">
        <f t="shared" si="106"/>
        <v>159029.45000000001</v>
      </c>
      <c r="CC736" s="201">
        <f t="shared" si="86"/>
        <v>129444770.72999999</v>
      </c>
    </row>
    <row r="737" spans="1:81" s="109" customFormat="1">
      <c r="A737" s="141"/>
      <c r="B737" s="319"/>
      <c r="C737" s="321"/>
      <c r="D737" s="331"/>
      <c r="E737" s="331"/>
      <c r="F737" s="332" t="s">
        <v>1280</v>
      </c>
      <c r="G737" s="333" t="s">
        <v>1281</v>
      </c>
      <c r="H737" s="201">
        <f t="shared" si="112"/>
        <v>29800</v>
      </c>
      <c r="I737" s="201">
        <f t="shared" si="112"/>
        <v>227750.99</v>
      </c>
      <c r="J737" s="201">
        <f t="shared" si="112"/>
        <v>4337859.6399999997</v>
      </c>
      <c r="K737" s="201">
        <f t="shared" si="112"/>
        <v>28000</v>
      </c>
      <c r="L737" s="201">
        <f t="shared" si="112"/>
        <v>573596.4</v>
      </c>
      <c r="M737" s="201">
        <f t="shared" si="112"/>
        <v>934933.6</v>
      </c>
      <c r="N737" s="201">
        <f t="shared" si="112"/>
        <v>16380943.77</v>
      </c>
      <c r="O737" s="201">
        <f t="shared" si="112"/>
        <v>106575</v>
      </c>
      <c r="P737" s="201">
        <f t="shared" si="112"/>
        <v>2417503</v>
      </c>
      <c r="Q737" s="201">
        <f t="shared" si="112"/>
        <v>14026780.189999999</v>
      </c>
      <c r="R737" s="201">
        <f t="shared" si="112"/>
        <v>172190</v>
      </c>
      <c r="S737" s="201">
        <f t="shared" si="112"/>
        <v>4311262</v>
      </c>
      <c r="T737" s="201">
        <f t="shared" si="112"/>
        <v>1069840</v>
      </c>
      <c r="U737" s="201">
        <f t="shared" si="112"/>
        <v>866534.9</v>
      </c>
      <c r="V737" s="201">
        <f t="shared" si="112"/>
        <v>5000</v>
      </c>
      <c r="W737" s="201">
        <f t="shared" si="112"/>
        <v>94027.19</v>
      </c>
      <c r="X737" s="201">
        <f t="shared" si="112"/>
        <v>10400</v>
      </c>
      <c r="Y737" s="201">
        <f t="shared" si="112"/>
        <v>248323.48</v>
      </c>
      <c r="Z737" s="201">
        <f t="shared" si="112"/>
        <v>1924924</v>
      </c>
      <c r="AA737" s="201">
        <f t="shared" si="112"/>
        <v>15943993.9</v>
      </c>
      <c r="AB737" s="201">
        <f t="shared" si="112"/>
        <v>261831.2</v>
      </c>
      <c r="AC737" s="201">
        <f t="shared" si="112"/>
        <v>8678544.3300000001</v>
      </c>
      <c r="AD737" s="201">
        <f t="shared" si="112"/>
        <v>299694</v>
      </c>
      <c r="AE737" s="201">
        <f t="shared" si="112"/>
        <v>1705167.85</v>
      </c>
      <c r="AF737" s="201">
        <f t="shared" si="112"/>
        <v>3893960.23</v>
      </c>
      <c r="AG737" s="201">
        <f t="shared" si="112"/>
        <v>74875.17</v>
      </c>
      <c r="AH737" s="201">
        <f t="shared" si="112"/>
        <v>1366006</v>
      </c>
      <c r="AI737" s="201">
        <f t="shared" si="112"/>
        <v>28176486.5</v>
      </c>
      <c r="AJ737" s="201">
        <f t="shared" si="112"/>
        <v>2390150</v>
      </c>
      <c r="AK737" s="201">
        <f t="shared" si="112"/>
        <v>71610</v>
      </c>
      <c r="AL737" s="201">
        <f t="shared" si="112"/>
        <v>189700</v>
      </c>
      <c r="AM737" s="201">
        <f t="shared" si="112"/>
        <v>136588</v>
      </c>
      <c r="AN737" s="201">
        <f t="shared" si="112"/>
        <v>617895</v>
      </c>
      <c r="AO737" s="201">
        <f t="shared" si="112"/>
        <v>643208</v>
      </c>
      <c r="AP737" s="201">
        <f t="shared" si="112"/>
        <v>2129481.6</v>
      </c>
      <c r="AQ737" s="201">
        <f t="shared" si="112"/>
        <v>272315.3</v>
      </c>
      <c r="AR737" s="201">
        <f t="shared" si="112"/>
        <v>371560</v>
      </c>
      <c r="AS737" s="201">
        <f t="shared" si="112"/>
        <v>1219610</v>
      </c>
      <c r="AT737" s="201">
        <f t="shared" si="112"/>
        <v>86300</v>
      </c>
      <c r="AU737" s="201">
        <f t="shared" si="112"/>
        <v>0</v>
      </c>
      <c r="AV737" s="201">
        <f t="shared" si="112"/>
        <v>140084</v>
      </c>
      <c r="AW737" s="201">
        <f t="shared" si="112"/>
        <v>1714080</v>
      </c>
      <c r="AX737" s="201">
        <f t="shared" si="112"/>
        <v>166110</v>
      </c>
      <c r="AY737" s="201">
        <f t="shared" si="112"/>
        <v>3500</v>
      </c>
      <c r="AZ737" s="201">
        <f t="shared" si="112"/>
        <v>12900</v>
      </c>
      <c r="BA737" s="201">
        <f t="shared" si="112"/>
        <v>47400</v>
      </c>
      <c r="BB737" s="201">
        <f t="shared" si="112"/>
        <v>1698000</v>
      </c>
      <c r="BC737" s="201">
        <f t="shared" si="112"/>
        <v>382514</v>
      </c>
      <c r="BD737" s="201">
        <f t="shared" si="112"/>
        <v>204580</v>
      </c>
      <c r="BE737" s="201">
        <f t="shared" si="112"/>
        <v>717070.23</v>
      </c>
      <c r="BF737" s="201">
        <f t="shared" si="112"/>
        <v>1322120.5</v>
      </c>
      <c r="BG737" s="201">
        <f t="shared" si="112"/>
        <v>261600</v>
      </c>
      <c r="BH737" s="201">
        <f t="shared" si="112"/>
        <v>424054.65</v>
      </c>
      <c r="BI737" s="201">
        <f t="shared" si="112"/>
        <v>55200</v>
      </c>
      <c r="BJ737" s="201">
        <f t="shared" si="112"/>
        <v>525227.88</v>
      </c>
      <c r="BK737" s="201">
        <f t="shared" si="112"/>
        <v>46690.400000000001</v>
      </c>
      <c r="BL737" s="201">
        <f t="shared" si="112"/>
        <v>430500</v>
      </c>
      <c r="BM737" s="201">
        <f t="shared" si="112"/>
        <v>151445.6</v>
      </c>
      <c r="BN737" s="201">
        <f t="shared" si="112"/>
        <v>6067401</v>
      </c>
      <c r="BO737" s="201">
        <f t="shared" si="112"/>
        <v>397171.72</v>
      </c>
      <c r="BP737" s="201">
        <f t="shared" si="112"/>
        <v>280400</v>
      </c>
      <c r="BQ737" s="201">
        <f t="shared" si="112"/>
        <v>495480</v>
      </c>
      <c r="BR737" s="201">
        <f t="shared" si="112"/>
        <v>189900</v>
      </c>
      <c r="BS737" s="201">
        <f t="shared" si="112"/>
        <v>654176.5</v>
      </c>
      <c r="BT737" s="201">
        <f t="shared" si="106"/>
        <v>28821400</v>
      </c>
      <c r="BU737" s="201">
        <f t="shared" si="106"/>
        <v>207400</v>
      </c>
      <c r="BV737" s="201">
        <f t="shared" si="106"/>
        <v>124120</v>
      </c>
      <c r="BW737" s="201">
        <f t="shared" si="106"/>
        <v>1513589</v>
      </c>
      <c r="BX737" s="201">
        <f t="shared" si="106"/>
        <v>433391.6</v>
      </c>
      <c r="BY737" s="201">
        <f t="shared" si="106"/>
        <v>243270.2</v>
      </c>
      <c r="BZ737" s="201">
        <f t="shared" si="106"/>
        <v>116490</v>
      </c>
      <c r="CA737" s="201">
        <f t="shared" si="106"/>
        <v>353736</v>
      </c>
      <c r="CB737" s="201">
        <f t="shared" si="106"/>
        <v>221979</v>
      </c>
      <c r="CC737" s="201">
        <f t="shared" si="86"/>
        <v>164718203.51999995</v>
      </c>
    </row>
    <row r="738" spans="1:81" s="109" customFormat="1">
      <c r="A738" s="141"/>
      <c r="B738" s="319"/>
      <c r="C738" s="321"/>
      <c r="D738" s="331"/>
      <c r="E738" s="331"/>
      <c r="F738" s="332" t="s">
        <v>1282</v>
      </c>
      <c r="G738" s="333" t="s">
        <v>1283</v>
      </c>
      <c r="H738" s="201">
        <f t="shared" si="112"/>
        <v>0</v>
      </c>
      <c r="I738" s="201">
        <f t="shared" si="112"/>
        <v>0</v>
      </c>
      <c r="J738" s="201">
        <f t="shared" si="112"/>
        <v>0</v>
      </c>
      <c r="K738" s="201">
        <f t="shared" si="112"/>
        <v>0</v>
      </c>
      <c r="L738" s="201">
        <f t="shared" si="112"/>
        <v>0</v>
      </c>
      <c r="M738" s="201">
        <f t="shared" si="112"/>
        <v>0</v>
      </c>
      <c r="N738" s="201">
        <f t="shared" si="112"/>
        <v>0</v>
      </c>
      <c r="O738" s="201">
        <f t="shared" si="112"/>
        <v>0</v>
      </c>
      <c r="P738" s="201">
        <f t="shared" si="112"/>
        <v>0</v>
      </c>
      <c r="Q738" s="201">
        <f t="shared" si="112"/>
        <v>7510700</v>
      </c>
      <c r="R738" s="201">
        <f t="shared" si="112"/>
        <v>0</v>
      </c>
      <c r="S738" s="201">
        <f t="shared" si="112"/>
        <v>0</v>
      </c>
      <c r="T738" s="201">
        <f t="shared" si="112"/>
        <v>0</v>
      </c>
      <c r="U738" s="201">
        <f t="shared" si="112"/>
        <v>5848884</v>
      </c>
      <c r="V738" s="201">
        <f t="shared" si="112"/>
        <v>0</v>
      </c>
      <c r="W738" s="201">
        <f t="shared" si="112"/>
        <v>0</v>
      </c>
      <c r="X738" s="201">
        <f t="shared" si="112"/>
        <v>0</v>
      </c>
      <c r="Y738" s="201">
        <f t="shared" si="112"/>
        <v>0</v>
      </c>
      <c r="Z738" s="201">
        <f t="shared" si="112"/>
        <v>0</v>
      </c>
      <c r="AA738" s="201">
        <f t="shared" si="112"/>
        <v>0</v>
      </c>
      <c r="AB738" s="201">
        <f t="shared" si="112"/>
        <v>0</v>
      </c>
      <c r="AC738" s="201">
        <f t="shared" si="112"/>
        <v>284000</v>
      </c>
      <c r="AD738" s="201">
        <f t="shared" si="112"/>
        <v>0</v>
      </c>
      <c r="AE738" s="201">
        <f t="shared" si="112"/>
        <v>0</v>
      </c>
      <c r="AF738" s="201">
        <f t="shared" si="112"/>
        <v>0</v>
      </c>
      <c r="AG738" s="201">
        <f t="shared" si="112"/>
        <v>61860</v>
      </c>
      <c r="AH738" s="201">
        <f t="shared" si="112"/>
        <v>0</v>
      </c>
      <c r="AI738" s="201">
        <f t="shared" si="112"/>
        <v>0</v>
      </c>
      <c r="AJ738" s="201">
        <f t="shared" si="112"/>
        <v>0</v>
      </c>
      <c r="AK738" s="201">
        <f t="shared" si="112"/>
        <v>144000</v>
      </c>
      <c r="AL738" s="201">
        <f t="shared" si="112"/>
        <v>0</v>
      </c>
      <c r="AM738" s="201">
        <f t="shared" si="112"/>
        <v>0</v>
      </c>
      <c r="AN738" s="201">
        <f t="shared" si="112"/>
        <v>0</v>
      </c>
      <c r="AO738" s="201">
        <f t="shared" si="112"/>
        <v>0</v>
      </c>
      <c r="AP738" s="201">
        <f t="shared" si="112"/>
        <v>0</v>
      </c>
      <c r="AQ738" s="201">
        <f t="shared" si="112"/>
        <v>0</v>
      </c>
      <c r="AR738" s="201">
        <f t="shared" si="112"/>
        <v>0</v>
      </c>
      <c r="AS738" s="201">
        <f t="shared" si="112"/>
        <v>0</v>
      </c>
      <c r="AT738" s="201">
        <f t="shared" si="112"/>
        <v>0</v>
      </c>
      <c r="AU738" s="201">
        <f t="shared" si="112"/>
        <v>0</v>
      </c>
      <c r="AV738" s="201">
        <f t="shared" si="112"/>
        <v>0</v>
      </c>
      <c r="AW738" s="201">
        <f t="shared" si="112"/>
        <v>26000</v>
      </c>
      <c r="AX738" s="201">
        <f t="shared" si="112"/>
        <v>0</v>
      </c>
      <c r="AY738" s="201">
        <f t="shared" si="112"/>
        <v>0</v>
      </c>
      <c r="AZ738" s="201">
        <f t="shared" si="112"/>
        <v>0</v>
      </c>
      <c r="BA738" s="201">
        <f t="shared" si="112"/>
        <v>0</v>
      </c>
      <c r="BB738" s="201">
        <f t="shared" si="112"/>
        <v>0</v>
      </c>
      <c r="BC738" s="201">
        <f t="shared" si="112"/>
        <v>0</v>
      </c>
      <c r="BD738" s="201">
        <f t="shared" si="112"/>
        <v>0</v>
      </c>
      <c r="BE738" s="201">
        <f t="shared" si="112"/>
        <v>0</v>
      </c>
      <c r="BF738" s="201">
        <f t="shared" si="112"/>
        <v>0</v>
      </c>
      <c r="BG738" s="201">
        <f t="shared" si="112"/>
        <v>0</v>
      </c>
      <c r="BH738" s="201">
        <f t="shared" si="112"/>
        <v>321000</v>
      </c>
      <c r="BI738" s="201">
        <f t="shared" si="112"/>
        <v>0</v>
      </c>
      <c r="BJ738" s="201">
        <f t="shared" si="112"/>
        <v>0</v>
      </c>
      <c r="BK738" s="201">
        <f t="shared" si="112"/>
        <v>0</v>
      </c>
      <c r="BL738" s="201">
        <f t="shared" si="112"/>
        <v>0</v>
      </c>
      <c r="BM738" s="201">
        <f t="shared" si="112"/>
        <v>0</v>
      </c>
      <c r="BN738" s="201">
        <f t="shared" si="112"/>
        <v>0</v>
      </c>
      <c r="BO738" s="201">
        <f t="shared" si="112"/>
        <v>0</v>
      </c>
      <c r="BP738" s="201">
        <f t="shared" si="112"/>
        <v>0</v>
      </c>
      <c r="BQ738" s="201">
        <f t="shared" si="112"/>
        <v>0</v>
      </c>
      <c r="BR738" s="201">
        <f t="shared" si="112"/>
        <v>0</v>
      </c>
      <c r="BS738" s="201">
        <f t="shared" si="112"/>
        <v>0</v>
      </c>
      <c r="BT738" s="201">
        <f t="shared" si="106"/>
        <v>0</v>
      </c>
      <c r="BU738" s="201">
        <f t="shared" si="106"/>
        <v>0</v>
      </c>
      <c r="BV738" s="201">
        <f t="shared" si="106"/>
        <v>0</v>
      </c>
      <c r="BW738" s="201">
        <f t="shared" si="106"/>
        <v>0</v>
      </c>
      <c r="BX738" s="201">
        <f t="shared" si="106"/>
        <v>0</v>
      </c>
      <c r="BY738" s="201">
        <f t="shared" si="106"/>
        <v>0</v>
      </c>
      <c r="BZ738" s="201">
        <f t="shared" si="106"/>
        <v>0</v>
      </c>
      <c r="CA738" s="201">
        <f t="shared" si="106"/>
        <v>0</v>
      </c>
      <c r="CB738" s="201">
        <f t="shared" si="106"/>
        <v>0</v>
      </c>
      <c r="CC738" s="201">
        <f t="shared" si="86"/>
        <v>14196444</v>
      </c>
    </row>
    <row r="739" spans="1:81" s="109" customFormat="1">
      <c r="A739" s="141"/>
      <c r="B739" s="319"/>
      <c r="C739" s="321"/>
      <c r="D739" s="331"/>
      <c r="E739" s="331"/>
      <c r="F739" s="332" t="s">
        <v>1284</v>
      </c>
      <c r="G739" s="333" t="s">
        <v>1285</v>
      </c>
      <c r="H739" s="201">
        <f t="shared" si="112"/>
        <v>0</v>
      </c>
      <c r="I739" s="201">
        <f t="shared" si="112"/>
        <v>0</v>
      </c>
      <c r="J739" s="201">
        <f t="shared" si="112"/>
        <v>0</v>
      </c>
      <c r="K739" s="201">
        <f t="shared" si="112"/>
        <v>0</v>
      </c>
      <c r="L739" s="201">
        <f t="shared" si="112"/>
        <v>0</v>
      </c>
      <c r="M739" s="201">
        <f t="shared" si="112"/>
        <v>0</v>
      </c>
      <c r="N739" s="201">
        <f t="shared" si="112"/>
        <v>0</v>
      </c>
      <c r="O739" s="201">
        <f t="shared" si="112"/>
        <v>0</v>
      </c>
      <c r="P739" s="201">
        <f t="shared" si="112"/>
        <v>0</v>
      </c>
      <c r="Q739" s="201">
        <f t="shared" si="112"/>
        <v>0</v>
      </c>
      <c r="R739" s="201">
        <f t="shared" si="112"/>
        <v>0</v>
      </c>
      <c r="S739" s="201">
        <f t="shared" si="112"/>
        <v>0</v>
      </c>
      <c r="T739" s="201">
        <f t="shared" si="112"/>
        <v>0</v>
      </c>
      <c r="U739" s="201">
        <f t="shared" si="112"/>
        <v>0</v>
      </c>
      <c r="V739" s="201">
        <f t="shared" si="112"/>
        <v>0</v>
      </c>
      <c r="W739" s="201">
        <f t="shared" si="112"/>
        <v>0</v>
      </c>
      <c r="X739" s="201">
        <f t="shared" si="112"/>
        <v>0</v>
      </c>
      <c r="Y739" s="201">
        <f t="shared" si="112"/>
        <v>0</v>
      </c>
      <c r="Z739" s="201">
        <f t="shared" si="112"/>
        <v>0</v>
      </c>
      <c r="AA739" s="201">
        <f t="shared" si="112"/>
        <v>0</v>
      </c>
      <c r="AB739" s="201">
        <f t="shared" si="112"/>
        <v>0</v>
      </c>
      <c r="AC739" s="201">
        <f t="shared" si="112"/>
        <v>0</v>
      </c>
      <c r="AD739" s="201">
        <f t="shared" si="112"/>
        <v>0</v>
      </c>
      <c r="AE739" s="201">
        <f t="shared" si="112"/>
        <v>0</v>
      </c>
      <c r="AF739" s="201">
        <f t="shared" si="112"/>
        <v>0</v>
      </c>
      <c r="AG739" s="201">
        <f t="shared" si="112"/>
        <v>0</v>
      </c>
      <c r="AH739" s="201">
        <f t="shared" si="112"/>
        <v>0</v>
      </c>
      <c r="AI739" s="201">
        <f t="shared" si="112"/>
        <v>0</v>
      </c>
      <c r="AJ739" s="201">
        <f t="shared" si="112"/>
        <v>0</v>
      </c>
      <c r="AK739" s="201">
        <f t="shared" si="112"/>
        <v>0</v>
      </c>
      <c r="AL739" s="201">
        <f t="shared" si="112"/>
        <v>0</v>
      </c>
      <c r="AM739" s="201">
        <f t="shared" si="112"/>
        <v>0</v>
      </c>
      <c r="AN739" s="201">
        <f t="shared" si="112"/>
        <v>0</v>
      </c>
      <c r="AO739" s="201">
        <f t="shared" si="112"/>
        <v>0</v>
      </c>
      <c r="AP739" s="201">
        <f t="shared" si="112"/>
        <v>0</v>
      </c>
      <c r="AQ739" s="201">
        <f t="shared" si="112"/>
        <v>0</v>
      </c>
      <c r="AR739" s="201">
        <f t="shared" si="112"/>
        <v>0</v>
      </c>
      <c r="AS739" s="201">
        <f t="shared" si="112"/>
        <v>0</v>
      </c>
      <c r="AT739" s="201">
        <f t="shared" si="112"/>
        <v>744243.6</v>
      </c>
      <c r="AU739" s="201">
        <f t="shared" si="112"/>
        <v>0</v>
      </c>
      <c r="AV739" s="201">
        <f t="shared" si="112"/>
        <v>0</v>
      </c>
      <c r="AW739" s="201">
        <f t="shared" si="112"/>
        <v>0</v>
      </c>
      <c r="AX739" s="201">
        <f t="shared" si="112"/>
        <v>0</v>
      </c>
      <c r="AY739" s="201">
        <f t="shared" si="112"/>
        <v>0</v>
      </c>
      <c r="AZ739" s="201">
        <f t="shared" si="112"/>
        <v>0</v>
      </c>
      <c r="BA739" s="201">
        <f t="shared" si="112"/>
        <v>0</v>
      </c>
      <c r="BB739" s="201">
        <f t="shared" si="112"/>
        <v>0</v>
      </c>
      <c r="BC739" s="201">
        <f t="shared" si="112"/>
        <v>0</v>
      </c>
      <c r="BD739" s="201">
        <f t="shared" si="112"/>
        <v>0</v>
      </c>
      <c r="BE739" s="201">
        <f t="shared" si="112"/>
        <v>0</v>
      </c>
      <c r="BF739" s="201">
        <f t="shared" si="112"/>
        <v>0</v>
      </c>
      <c r="BG739" s="201">
        <f t="shared" si="112"/>
        <v>0</v>
      </c>
      <c r="BH739" s="201">
        <f t="shared" si="112"/>
        <v>0</v>
      </c>
      <c r="BI739" s="201">
        <f t="shared" si="112"/>
        <v>0</v>
      </c>
      <c r="BJ739" s="201">
        <f t="shared" si="112"/>
        <v>0</v>
      </c>
      <c r="BK739" s="201">
        <f t="shared" si="112"/>
        <v>0</v>
      </c>
      <c r="BL739" s="201">
        <f t="shared" si="112"/>
        <v>0</v>
      </c>
      <c r="BM739" s="201">
        <f t="shared" si="112"/>
        <v>0</v>
      </c>
      <c r="BN739" s="201">
        <f t="shared" si="112"/>
        <v>0</v>
      </c>
      <c r="BO739" s="201">
        <f t="shared" si="112"/>
        <v>0</v>
      </c>
      <c r="BP739" s="201">
        <f t="shared" si="112"/>
        <v>0</v>
      </c>
      <c r="BQ739" s="201">
        <f t="shared" si="112"/>
        <v>0</v>
      </c>
      <c r="BR739" s="201">
        <f t="shared" si="112"/>
        <v>0</v>
      </c>
      <c r="BS739" s="201">
        <f t="shared" ref="BS739" si="113">BS629</f>
        <v>0</v>
      </c>
      <c r="BT739" s="201">
        <f t="shared" si="106"/>
        <v>0</v>
      </c>
      <c r="BU739" s="201">
        <f t="shared" si="106"/>
        <v>0</v>
      </c>
      <c r="BV739" s="201">
        <f t="shared" si="106"/>
        <v>0</v>
      </c>
      <c r="BW739" s="201">
        <f t="shared" si="106"/>
        <v>196146.6</v>
      </c>
      <c r="BX739" s="201">
        <f t="shared" si="106"/>
        <v>0</v>
      </c>
      <c r="BY739" s="201">
        <f t="shared" si="106"/>
        <v>0</v>
      </c>
      <c r="BZ739" s="201">
        <f t="shared" si="106"/>
        <v>0</v>
      </c>
      <c r="CA739" s="201">
        <f t="shared" si="106"/>
        <v>0</v>
      </c>
      <c r="CB739" s="201">
        <f t="shared" si="106"/>
        <v>0</v>
      </c>
      <c r="CC739" s="201">
        <f t="shared" si="86"/>
        <v>940390.2</v>
      </c>
    </row>
    <row r="740" spans="1:81" s="109" customFormat="1">
      <c r="A740" s="141"/>
      <c r="B740" s="319"/>
      <c r="C740" s="321"/>
      <c r="D740" s="331"/>
      <c r="E740" s="331"/>
      <c r="F740" s="332" t="s">
        <v>1286</v>
      </c>
      <c r="G740" s="333" t="s">
        <v>1287</v>
      </c>
      <c r="H740" s="201">
        <f t="shared" ref="H740:BS743" si="114">H630</f>
        <v>0</v>
      </c>
      <c r="I740" s="201">
        <f t="shared" si="114"/>
        <v>0</v>
      </c>
      <c r="J740" s="201">
        <f t="shared" si="114"/>
        <v>0</v>
      </c>
      <c r="K740" s="201">
        <f t="shared" si="114"/>
        <v>0</v>
      </c>
      <c r="L740" s="201">
        <f t="shared" si="114"/>
        <v>0</v>
      </c>
      <c r="M740" s="201">
        <f t="shared" si="114"/>
        <v>0</v>
      </c>
      <c r="N740" s="201">
        <f t="shared" si="114"/>
        <v>0</v>
      </c>
      <c r="O740" s="201">
        <f t="shared" si="114"/>
        <v>0</v>
      </c>
      <c r="P740" s="201">
        <f t="shared" si="114"/>
        <v>0</v>
      </c>
      <c r="Q740" s="201">
        <f t="shared" si="114"/>
        <v>0</v>
      </c>
      <c r="R740" s="201">
        <f t="shared" si="114"/>
        <v>0</v>
      </c>
      <c r="S740" s="201">
        <f t="shared" si="114"/>
        <v>0</v>
      </c>
      <c r="T740" s="201">
        <f t="shared" si="114"/>
        <v>0</v>
      </c>
      <c r="U740" s="201">
        <f t="shared" si="114"/>
        <v>0</v>
      </c>
      <c r="V740" s="201">
        <f t="shared" si="114"/>
        <v>0</v>
      </c>
      <c r="W740" s="201">
        <f t="shared" si="114"/>
        <v>0</v>
      </c>
      <c r="X740" s="201">
        <f t="shared" si="114"/>
        <v>0</v>
      </c>
      <c r="Y740" s="201">
        <f t="shared" si="114"/>
        <v>0</v>
      </c>
      <c r="Z740" s="201">
        <f t="shared" si="114"/>
        <v>0</v>
      </c>
      <c r="AA740" s="201">
        <f t="shared" si="114"/>
        <v>0</v>
      </c>
      <c r="AB740" s="201">
        <f t="shared" si="114"/>
        <v>0</v>
      </c>
      <c r="AC740" s="201">
        <f t="shared" si="114"/>
        <v>0</v>
      </c>
      <c r="AD740" s="201">
        <f t="shared" si="114"/>
        <v>0</v>
      </c>
      <c r="AE740" s="201">
        <f t="shared" si="114"/>
        <v>0</v>
      </c>
      <c r="AF740" s="201">
        <f t="shared" si="114"/>
        <v>0</v>
      </c>
      <c r="AG740" s="201">
        <f t="shared" si="114"/>
        <v>0</v>
      </c>
      <c r="AH740" s="201">
        <f t="shared" si="114"/>
        <v>0</v>
      </c>
      <c r="AI740" s="201">
        <f t="shared" si="114"/>
        <v>0</v>
      </c>
      <c r="AJ740" s="201">
        <f t="shared" si="114"/>
        <v>0</v>
      </c>
      <c r="AK740" s="201">
        <f t="shared" si="114"/>
        <v>0</v>
      </c>
      <c r="AL740" s="201">
        <f t="shared" si="114"/>
        <v>0</v>
      </c>
      <c r="AM740" s="201">
        <f t="shared" si="114"/>
        <v>0</v>
      </c>
      <c r="AN740" s="201">
        <f t="shared" si="114"/>
        <v>0</v>
      </c>
      <c r="AO740" s="201">
        <f t="shared" si="114"/>
        <v>0</v>
      </c>
      <c r="AP740" s="201">
        <f t="shared" si="114"/>
        <v>0</v>
      </c>
      <c r="AQ740" s="201">
        <f t="shared" si="114"/>
        <v>0</v>
      </c>
      <c r="AR740" s="201">
        <f t="shared" si="114"/>
        <v>0</v>
      </c>
      <c r="AS740" s="201">
        <f t="shared" si="114"/>
        <v>0</v>
      </c>
      <c r="AT740" s="201">
        <f t="shared" si="114"/>
        <v>0</v>
      </c>
      <c r="AU740" s="201">
        <f t="shared" si="114"/>
        <v>0</v>
      </c>
      <c r="AV740" s="201">
        <f t="shared" si="114"/>
        <v>0</v>
      </c>
      <c r="AW740" s="201">
        <f t="shared" si="114"/>
        <v>0</v>
      </c>
      <c r="AX740" s="201">
        <f t="shared" si="114"/>
        <v>0</v>
      </c>
      <c r="AY740" s="201">
        <f t="shared" si="114"/>
        <v>0</v>
      </c>
      <c r="AZ740" s="201">
        <f t="shared" si="114"/>
        <v>0</v>
      </c>
      <c r="BA740" s="201">
        <f t="shared" si="114"/>
        <v>0</v>
      </c>
      <c r="BB740" s="201">
        <f t="shared" si="114"/>
        <v>0</v>
      </c>
      <c r="BC740" s="201">
        <f t="shared" si="114"/>
        <v>0</v>
      </c>
      <c r="BD740" s="201">
        <f t="shared" si="114"/>
        <v>0</v>
      </c>
      <c r="BE740" s="201">
        <f t="shared" si="114"/>
        <v>0</v>
      </c>
      <c r="BF740" s="201">
        <f t="shared" si="114"/>
        <v>0</v>
      </c>
      <c r="BG740" s="201">
        <f t="shared" si="114"/>
        <v>0</v>
      </c>
      <c r="BH740" s="201">
        <f t="shared" si="114"/>
        <v>0</v>
      </c>
      <c r="BI740" s="201">
        <f t="shared" si="114"/>
        <v>0</v>
      </c>
      <c r="BJ740" s="201">
        <f t="shared" si="114"/>
        <v>0</v>
      </c>
      <c r="BK740" s="201">
        <f t="shared" si="114"/>
        <v>0</v>
      </c>
      <c r="BL740" s="201">
        <f t="shared" si="114"/>
        <v>0</v>
      </c>
      <c r="BM740" s="201">
        <f t="shared" si="114"/>
        <v>0</v>
      </c>
      <c r="BN740" s="201">
        <f t="shared" si="114"/>
        <v>0</v>
      </c>
      <c r="BO740" s="201">
        <f t="shared" si="114"/>
        <v>0</v>
      </c>
      <c r="BP740" s="201">
        <f t="shared" si="114"/>
        <v>0</v>
      </c>
      <c r="BQ740" s="201">
        <f t="shared" si="114"/>
        <v>0</v>
      </c>
      <c r="BR740" s="201">
        <f t="shared" si="114"/>
        <v>0</v>
      </c>
      <c r="BS740" s="201">
        <f t="shared" si="114"/>
        <v>0</v>
      </c>
      <c r="BT740" s="201">
        <f t="shared" ref="BT740:CB755" si="115">BT630</f>
        <v>0</v>
      </c>
      <c r="BU740" s="201">
        <f t="shared" si="115"/>
        <v>0</v>
      </c>
      <c r="BV740" s="201">
        <f t="shared" si="115"/>
        <v>0</v>
      </c>
      <c r="BW740" s="201">
        <f t="shared" si="115"/>
        <v>0</v>
      </c>
      <c r="BX740" s="201">
        <f t="shared" si="115"/>
        <v>0</v>
      </c>
      <c r="BY740" s="201">
        <f t="shared" si="115"/>
        <v>0</v>
      </c>
      <c r="BZ740" s="201">
        <f t="shared" si="115"/>
        <v>0</v>
      </c>
      <c r="CA740" s="201">
        <f t="shared" si="115"/>
        <v>0</v>
      </c>
      <c r="CB740" s="201">
        <f t="shared" si="115"/>
        <v>0</v>
      </c>
      <c r="CC740" s="201">
        <f t="shared" si="86"/>
        <v>0</v>
      </c>
    </row>
    <row r="741" spans="1:81" s="109" customFormat="1">
      <c r="A741" s="141"/>
      <c r="B741" s="319"/>
      <c r="C741" s="321"/>
      <c r="D741" s="331"/>
      <c r="E741" s="331"/>
      <c r="F741" s="332" t="s">
        <v>1288</v>
      </c>
      <c r="G741" s="333" t="s">
        <v>1289</v>
      </c>
      <c r="H741" s="201">
        <f t="shared" si="114"/>
        <v>3402372.41</v>
      </c>
      <c r="I741" s="201">
        <f t="shared" si="114"/>
        <v>381729.2</v>
      </c>
      <c r="J741" s="201">
        <f t="shared" si="114"/>
        <v>6896979.2199999997</v>
      </c>
      <c r="K741" s="201">
        <f t="shared" si="114"/>
        <v>0</v>
      </c>
      <c r="L741" s="201">
        <f t="shared" si="114"/>
        <v>0</v>
      </c>
      <c r="M741" s="201">
        <f t="shared" si="114"/>
        <v>0</v>
      </c>
      <c r="N741" s="201">
        <f t="shared" si="114"/>
        <v>383293</v>
      </c>
      <c r="O741" s="201">
        <f t="shared" si="114"/>
        <v>2868668.42</v>
      </c>
      <c r="P741" s="201">
        <f t="shared" si="114"/>
        <v>962711.6</v>
      </c>
      <c r="Q741" s="201">
        <f t="shared" si="114"/>
        <v>427140.04</v>
      </c>
      <c r="R741" s="201">
        <f t="shared" si="114"/>
        <v>0</v>
      </c>
      <c r="S741" s="201">
        <f t="shared" si="114"/>
        <v>36144.6</v>
      </c>
      <c r="T741" s="201">
        <f t="shared" si="114"/>
        <v>1313021.96</v>
      </c>
      <c r="U741" s="201">
        <f t="shared" si="114"/>
        <v>298086.15000000002</v>
      </c>
      <c r="V741" s="201">
        <f t="shared" si="114"/>
        <v>120554.73</v>
      </c>
      <c r="W741" s="201">
        <f t="shared" si="114"/>
        <v>1434868.93</v>
      </c>
      <c r="X741" s="201">
        <f t="shared" si="114"/>
        <v>1622442.06</v>
      </c>
      <c r="Y741" s="201">
        <f t="shared" si="114"/>
        <v>705062.83</v>
      </c>
      <c r="Z741" s="201">
        <f t="shared" si="114"/>
        <v>66587.039999999994</v>
      </c>
      <c r="AA741" s="201">
        <f t="shared" si="114"/>
        <v>106478.81</v>
      </c>
      <c r="AB741" s="201">
        <f t="shared" si="114"/>
        <v>716778.31</v>
      </c>
      <c r="AC741" s="201">
        <f t="shared" si="114"/>
        <v>263839.48</v>
      </c>
      <c r="AD741" s="201">
        <f t="shared" si="114"/>
        <v>0</v>
      </c>
      <c r="AE741" s="201">
        <f t="shared" si="114"/>
        <v>392310.93</v>
      </c>
      <c r="AF741" s="201">
        <f t="shared" si="114"/>
        <v>0</v>
      </c>
      <c r="AG741" s="201">
        <f t="shared" si="114"/>
        <v>0</v>
      </c>
      <c r="AH741" s="201">
        <f t="shared" si="114"/>
        <v>0</v>
      </c>
      <c r="AI741" s="201">
        <f t="shared" si="114"/>
        <v>1247292.7</v>
      </c>
      <c r="AJ741" s="201">
        <f t="shared" si="114"/>
        <v>65205</v>
      </c>
      <c r="AK741" s="201">
        <f t="shared" si="114"/>
        <v>601055.19999999995</v>
      </c>
      <c r="AL741" s="201">
        <f t="shared" si="114"/>
        <v>0</v>
      </c>
      <c r="AM741" s="201">
        <f t="shared" si="114"/>
        <v>38495.800000000003</v>
      </c>
      <c r="AN741" s="201">
        <f t="shared" si="114"/>
        <v>27930</v>
      </c>
      <c r="AO741" s="201">
        <f t="shared" si="114"/>
        <v>48625</v>
      </c>
      <c r="AP741" s="201">
        <f t="shared" si="114"/>
        <v>0</v>
      </c>
      <c r="AQ741" s="201">
        <f t="shared" si="114"/>
        <v>109264</v>
      </c>
      <c r="AR741" s="201">
        <f t="shared" si="114"/>
        <v>22450</v>
      </c>
      <c r="AS741" s="201">
        <f t="shared" si="114"/>
        <v>1096631.6000000001</v>
      </c>
      <c r="AT741" s="201">
        <f t="shared" si="114"/>
        <v>1229098.99</v>
      </c>
      <c r="AU741" s="201">
        <f t="shared" si="114"/>
        <v>0</v>
      </c>
      <c r="AV741" s="201">
        <f t="shared" si="114"/>
        <v>0</v>
      </c>
      <c r="AW741" s="201">
        <f t="shared" si="114"/>
        <v>0</v>
      </c>
      <c r="AX741" s="201">
        <f t="shared" si="114"/>
        <v>0</v>
      </c>
      <c r="AY741" s="201">
        <f t="shared" si="114"/>
        <v>0</v>
      </c>
      <c r="AZ741" s="201">
        <f t="shared" si="114"/>
        <v>0</v>
      </c>
      <c r="BA741" s="201">
        <f t="shared" si="114"/>
        <v>0</v>
      </c>
      <c r="BB741" s="201">
        <f t="shared" si="114"/>
        <v>0</v>
      </c>
      <c r="BC741" s="201">
        <f t="shared" si="114"/>
        <v>0</v>
      </c>
      <c r="BD741" s="201">
        <f t="shared" si="114"/>
        <v>0</v>
      </c>
      <c r="BE741" s="201">
        <f t="shared" si="114"/>
        <v>0</v>
      </c>
      <c r="BF741" s="201">
        <f t="shared" si="114"/>
        <v>0</v>
      </c>
      <c r="BG741" s="201">
        <f t="shared" si="114"/>
        <v>0</v>
      </c>
      <c r="BH741" s="201">
        <f t="shared" si="114"/>
        <v>1587760.7001</v>
      </c>
      <c r="BI741" s="201">
        <f t="shared" si="114"/>
        <v>106650</v>
      </c>
      <c r="BJ741" s="201">
        <f t="shared" si="114"/>
        <v>103321.3</v>
      </c>
      <c r="BK741" s="201">
        <f t="shared" si="114"/>
        <v>26250</v>
      </c>
      <c r="BL741" s="201">
        <f t="shared" si="114"/>
        <v>0</v>
      </c>
      <c r="BM741" s="201">
        <f t="shared" si="114"/>
        <v>641573.99</v>
      </c>
      <c r="BN741" s="201">
        <f t="shared" si="114"/>
        <v>10367809.25</v>
      </c>
      <c r="BO741" s="201">
        <f t="shared" si="114"/>
        <v>780012.1</v>
      </c>
      <c r="BP741" s="201">
        <f t="shared" si="114"/>
        <v>0</v>
      </c>
      <c r="BQ741" s="201">
        <f t="shared" si="114"/>
        <v>166170</v>
      </c>
      <c r="BR741" s="201">
        <f t="shared" si="114"/>
        <v>0</v>
      </c>
      <c r="BS741" s="201">
        <f t="shared" si="114"/>
        <v>0</v>
      </c>
      <c r="BT741" s="201">
        <f t="shared" si="115"/>
        <v>179200</v>
      </c>
      <c r="BU741" s="201">
        <f t="shared" si="115"/>
        <v>3000</v>
      </c>
      <c r="BV741" s="201">
        <f t="shared" si="115"/>
        <v>0</v>
      </c>
      <c r="BW741" s="201">
        <f t="shared" si="115"/>
        <v>0</v>
      </c>
      <c r="BX741" s="201">
        <f t="shared" si="115"/>
        <v>104725</v>
      </c>
      <c r="BY741" s="201">
        <f t="shared" si="115"/>
        <v>174831.9</v>
      </c>
      <c r="BZ741" s="201">
        <f t="shared" si="115"/>
        <v>36000</v>
      </c>
      <c r="CA741" s="201">
        <f t="shared" si="115"/>
        <v>0</v>
      </c>
      <c r="CB741" s="201">
        <f t="shared" si="115"/>
        <v>316497.06</v>
      </c>
      <c r="CC741" s="201">
        <f t="shared" si="86"/>
        <v>41478919.310099989</v>
      </c>
    </row>
    <row r="742" spans="1:81" s="109" customFormat="1">
      <c r="A742" s="141"/>
      <c r="B742" s="319"/>
      <c r="C742" s="321"/>
      <c r="D742" s="331"/>
      <c r="E742" s="331"/>
      <c r="F742" s="332" t="s">
        <v>1290</v>
      </c>
      <c r="G742" s="333" t="s">
        <v>1291</v>
      </c>
      <c r="H742" s="201">
        <f t="shared" si="114"/>
        <v>101474.6</v>
      </c>
      <c r="I742" s="201">
        <f t="shared" si="114"/>
        <v>317839.59999999998</v>
      </c>
      <c r="J742" s="201">
        <f t="shared" si="114"/>
        <v>935593.12</v>
      </c>
      <c r="K742" s="201">
        <f t="shared" si="114"/>
        <v>174790</v>
      </c>
      <c r="L742" s="201">
        <f t="shared" si="114"/>
        <v>65805.05</v>
      </c>
      <c r="M742" s="201">
        <f t="shared" si="114"/>
        <v>215109.52</v>
      </c>
      <c r="N742" s="201">
        <f t="shared" si="114"/>
        <v>57917.9</v>
      </c>
      <c r="O742" s="201">
        <f t="shared" si="114"/>
        <v>418400</v>
      </c>
      <c r="P742" s="201">
        <f t="shared" si="114"/>
        <v>209446.45</v>
      </c>
      <c r="Q742" s="201">
        <f t="shared" si="114"/>
        <v>214381.9</v>
      </c>
      <c r="R742" s="201">
        <f t="shared" si="114"/>
        <v>52792.7</v>
      </c>
      <c r="S742" s="201">
        <f t="shared" si="114"/>
        <v>339739.3</v>
      </c>
      <c r="T742" s="201">
        <f t="shared" si="114"/>
        <v>634922.5</v>
      </c>
      <c r="U742" s="201">
        <f t="shared" si="114"/>
        <v>779826.02</v>
      </c>
      <c r="V742" s="201">
        <f t="shared" si="114"/>
        <v>11009.87</v>
      </c>
      <c r="W742" s="201">
        <f t="shared" si="114"/>
        <v>713943.77</v>
      </c>
      <c r="X742" s="201">
        <f t="shared" si="114"/>
        <v>194554.32</v>
      </c>
      <c r="Y742" s="201">
        <f t="shared" si="114"/>
        <v>98915.02</v>
      </c>
      <c r="Z742" s="201">
        <f t="shared" si="114"/>
        <v>371791</v>
      </c>
      <c r="AA742" s="201">
        <f t="shared" si="114"/>
        <v>901038.37</v>
      </c>
      <c r="AB742" s="201">
        <f t="shared" si="114"/>
        <v>110896.5</v>
      </c>
      <c r="AC742" s="201">
        <f t="shared" si="114"/>
        <v>714334.3</v>
      </c>
      <c r="AD742" s="201">
        <f t="shared" si="114"/>
        <v>86293.759999999995</v>
      </c>
      <c r="AE742" s="201">
        <f t="shared" si="114"/>
        <v>262268.21000000002</v>
      </c>
      <c r="AF742" s="201">
        <f t="shared" si="114"/>
        <v>83072</v>
      </c>
      <c r="AG742" s="201">
        <f t="shared" si="114"/>
        <v>67390.12</v>
      </c>
      <c r="AH742" s="201">
        <f t="shared" si="114"/>
        <v>211868.42</v>
      </c>
      <c r="AI742" s="201">
        <f t="shared" si="114"/>
        <v>1466357.78</v>
      </c>
      <c r="AJ742" s="201">
        <f t="shared" si="114"/>
        <v>147520</v>
      </c>
      <c r="AK742" s="201">
        <f t="shared" si="114"/>
        <v>82867.91</v>
      </c>
      <c r="AL742" s="201">
        <f t="shared" si="114"/>
        <v>28490</v>
      </c>
      <c r="AM742" s="201">
        <f t="shared" si="114"/>
        <v>113352</v>
      </c>
      <c r="AN742" s="201">
        <f t="shared" si="114"/>
        <v>245175.82</v>
      </c>
      <c r="AO742" s="201">
        <f t="shared" si="114"/>
        <v>300228.45</v>
      </c>
      <c r="AP742" s="201">
        <f t="shared" si="114"/>
        <v>152361.78</v>
      </c>
      <c r="AQ742" s="201">
        <f t="shared" si="114"/>
        <v>242648.77</v>
      </c>
      <c r="AR742" s="201">
        <f t="shared" si="114"/>
        <v>86750</v>
      </c>
      <c r="AS742" s="201">
        <f t="shared" si="114"/>
        <v>147447.34</v>
      </c>
      <c r="AT742" s="201">
        <f t="shared" si="114"/>
        <v>90323.85</v>
      </c>
      <c r="AU742" s="201">
        <f t="shared" si="114"/>
        <v>92800</v>
      </c>
      <c r="AV742" s="201">
        <f t="shared" si="114"/>
        <v>15450</v>
      </c>
      <c r="AW742" s="201">
        <f t="shared" si="114"/>
        <v>209381.1</v>
      </c>
      <c r="AX742" s="201">
        <f t="shared" si="114"/>
        <v>132579.37</v>
      </c>
      <c r="AY742" s="201">
        <f t="shared" si="114"/>
        <v>21595.9</v>
      </c>
      <c r="AZ742" s="201">
        <f t="shared" si="114"/>
        <v>0</v>
      </c>
      <c r="BA742" s="201">
        <f t="shared" si="114"/>
        <v>60459.360000000001</v>
      </c>
      <c r="BB742" s="201">
        <f t="shared" si="114"/>
        <v>160400</v>
      </c>
      <c r="BC742" s="201">
        <f t="shared" si="114"/>
        <v>304492.55</v>
      </c>
      <c r="BD742" s="201">
        <f t="shared" si="114"/>
        <v>190698.21</v>
      </c>
      <c r="BE742" s="201">
        <f t="shared" si="114"/>
        <v>342903.68</v>
      </c>
      <c r="BF742" s="201">
        <f t="shared" si="114"/>
        <v>271353.53000000003</v>
      </c>
      <c r="BG742" s="201">
        <f t="shared" si="114"/>
        <v>175714.27</v>
      </c>
      <c r="BH742" s="201">
        <f t="shared" si="114"/>
        <v>165846.5</v>
      </c>
      <c r="BI742" s="201">
        <f t="shared" si="114"/>
        <v>263805.94</v>
      </c>
      <c r="BJ742" s="201">
        <f t="shared" si="114"/>
        <v>274220.39</v>
      </c>
      <c r="BK742" s="201">
        <f t="shared" si="114"/>
        <v>130582.63</v>
      </c>
      <c r="BL742" s="201">
        <f t="shared" si="114"/>
        <v>34370.400000000001</v>
      </c>
      <c r="BM742" s="201">
        <f t="shared" si="114"/>
        <v>6378</v>
      </c>
      <c r="BN742" s="201">
        <f t="shared" si="114"/>
        <v>722944.01</v>
      </c>
      <c r="BO742" s="201">
        <f t="shared" si="114"/>
        <v>549096.98</v>
      </c>
      <c r="BP742" s="201">
        <f t="shared" si="114"/>
        <v>55521.7</v>
      </c>
      <c r="BQ742" s="201">
        <f t="shared" si="114"/>
        <v>205698.05</v>
      </c>
      <c r="BR742" s="201">
        <f t="shared" si="114"/>
        <v>152936.18</v>
      </c>
      <c r="BS742" s="201">
        <f t="shared" si="114"/>
        <v>181685.7</v>
      </c>
      <c r="BT742" s="201">
        <f t="shared" si="115"/>
        <v>1880</v>
      </c>
      <c r="BU742" s="201">
        <f t="shared" si="115"/>
        <v>155687.91</v>
      </c>
      <c r="BV742" s="201">
        <f t="shared" si="115"/>
        <v>46908.639999999999</v>
      </c>
      <c r="BW742" s="201">
        <f t="shared" si="115"/>
        <v>409024</v>
      </c>
      <c r="BX742" s="201">
        <f t="shared" si="115"/>
        <v>117041.17</v>
      </c>
      <c r="BY742" s="201">
        <f t="shared" si="115"/>
        <v>143100.5</v>
      </c>
      <c r="BZ742" s="201">
        <f t="shared" si="115"/>
        <v>142661.94</v>
      </c>
      <c r="CA742" s="201">
        <f t="shared" si="115"/>
        <v>62103</v>
      </c>
      <c r="CB742" s="201">
        <f t="shared" si="115"/>
        <v>79003.600000000006</v>
      </c>
      <c r="CC742" s="201">
        <f t="shared" si="86"/>
        <v>17327263.23</v>
      </c>
    </row>
    <row r="743" spans="1:81" s="109" customFormat="1">
      <c r="A743" s="141"/>
      <c r="B743" s="319"/>
      <c r="C743" s="321"/>
      <c r="D743" s="331"/>
      <c r="E743" s="331"/>
      <c r="F743" s="332" t="s">
        <v>1292</v>
      </c>
      <c r="G743" s="333" t="s">
        <v>1293</v>
      </c>
      <c r="H743" s="201">
        <f t="shared" si="114"/>
        <v>0</v>
      </c>
      <c r="I743" s="201">
        <f t="shared" si="114"/>
        <v>0</v>
      </c>
      <c r="J743" s="201">
        <f t="shared" si="114"/>
        <v>0</v>
      </c>
      <c r="K743" s="201">
        <f t="shared" si="114"/>
        <v>0</v>
      </c>
      <c r="L743" s="201">
        <f t="shared" si="114"/>
        <v>0</v>
      </c>
      <c r="M743" s="201">
        <f t="shared" si="114"/>
        <v>0</v>
      </c>
      <c r="N743" s="201">
        <f t="shared" si="114"/>
        <v>0</v>
      </c>
      <c r="O743" s="201">
        <f t="shared" si="114"/>
        <v>0</v>
      </c>
      <c r="P743" s="201">
        <f t="shared" si="114"/>
        <v>0</v>
      </c>
      <c r="Q743" s="201">
        <f t="shared" si="114"/>
        <v>0</v>
      </c>
      <c r="R743" s="201">
        <f t="shared" si="114"/>
        <v>0</v>
      </c>
      <c r="S743" s="201">
        <f t="shared" si="114"/>
        <v>0</v>
      </c>
      <c r="T743" s="201">
        <f t="shared" si="114"/>
        <v>0</v>
      </c>
      <c r="U743" s="201">
        <f t="shared" si="114"/>
        <v>0</v>
      </c>
      <c r="V743" s="201">
        <f t="shared" si="114"/>
        <v>0</v>
      </c>
      <c r="W743" s="201">
        <f t="shared" si="114"/>
        <v>0</v>
      </c>
      <c r="X743" s="201">
        <f t="shared" si="114"/>
        <v>0</v>
      </c>
      <c r="Y743" s="201">
        <f t="shared" si="114"/>
        <v>0</v>
      </c>
      <c r="Z743" s="201">
        <f t="shared" si="114"/>
        <v>0</v>
      </c>
      <c r="AA743" s="201">
        <f t="shared" si="114"/>
        <v>0</v>
      </c>
      <c r="AB743" s="201">
        <f t="shared" si="114"/>
        <v>0</v>
      </c>
      <c r="AC743" s="201">
        <f t="shared" si="114"/>
        <v>0</v>
      </c>
      <c r="AD743" s="201">
        <f t="shared" si="114"/>
        <v>0</v>
      </c>
      <c r="AE743" s="201">
        <f t="shared" si="114"/>
        <v>1307.9000000000001</v>
      </c>
      <c r="AF743" s="201">
        <f t="shared" si="114"/>
        <v>0</v>
      </c>
      <c r="AG743" s="201">
        <f t="shared" si="114"/>
        <v>0</v>
      </c>
      <c r="AH743" s="201">
        <f t="shared" si="114"/>
        <v>0</v>
      </c>
      <c r="AI743" s="201">
        <f t="shared" si="114"/>
        <v>0</v>
      </c>
      <c r="AJ743" s="201">
        <f t="shared" si="114"/>
        <v>0</v>
      </c>
      <c r="AK743" s="201">
        <f t="shared" si="114"/>
        <v>0</v>
      </c>
      <c r="AL743" s="201">
        <f t="shared" si="114"/>
        <v>0</v>
      </c>
      <c r="AM743" s="201">
        <f t="shared" si="114"/>
        <v>0</v>
      </c>
      <c r="AN743" s="201">
        <f t="shared" si="114"/>
        <v>0</v>
      </c>
      <c r="AO743" s="201">
        <f t="shared" si="114"/>
        <v>0</v>
      </c>
      <c r="AP743" s="201">
        <f t="shared" si="114"/>
        <v>0</v>
      </c>
      <c r="AQ743" s="201">
        <f t="shared" si="114"/>
        <v>0</v>
      </c>
      <c r="AR743" s="201">
        <f t="shared" si="114"/>
        <v>0</v>
      </c>
      <c r="AS743" s="201">
        <f t="shared" si="114"/>
        <v>0</v>
      </c>
      <c r="AT743" s="201">
        <f t="shared" si="114"/>
        <v>0</v>
      </c>
      <c r="AU743" s="201">
        <f t="shared" si="114"/>
        <v>0</v>
      </c>
      <c r="AV743" s="201">
        <f t="shared" si="114"/>
        <v>0</v>
      </c>
      <c r="AW743" s="201">
        <f t="shared" si="114"/>
        <v>0</v>
      </c>
      <c r="AX743" s="201">
        <f t="shared" si="114"/>
        <v>0</v>
      </c>
      <c r="AY743" s="201">
        <f t="shared" si="114"/>
        <v>0</v>
      </c>
      <c r="AZ743" s="201">
        <f t="shared" si="114"/>
        <v>0</v>
      </c>
      <c r="BA743" s="201">
        <f t="shared" si="114"/>
        <v>0</v>
      </c>
      <c r="BB743" s="201">
        <f t="shared" si="114"/>
        <v>0</v>
      </c>
      <c r="BC743" s="201">
        <f t="shared" si="114"/>
        <v>0</v>
      </c>
      <c r="BD743" s="201">
        <f t="shared" si="114"/>
        <v>0</v>
      </c>
      <c r="BE743" s="201">
        <f t="shared" si="114"/>
        <v>0</v>
      </c>
      <c r="BF743" s="201">
        <f t="shared" si="114"/>
        <v>0</v>
      </c>
      <c r="BG743" s="201">
        <f t="shared" si="114"/>
        <v>0</v>
      </c>
      <c r="BH743" s="201">
        <f t="shared" si="114"/>
        <v>0</v>
      </c>
      <c r="BI743" s="201">
        <f t="shared" si="114"/>
        <v>0</v>
      </c>
      <c r="BJ743" s="201">
        <f t="shared" si="114"/>
        <v>0</v>
      </c>
      <c r="BK743" s="201">
        <f t="shared" si="114"/>
        <v>0</v>
      </c>
      <c r="BL743" s="201">
        <f t="shared" si="114"/>
        <v>0</v>
      </c>
      <c r="BM743" s="201">
        <f t="shared" si="114"/>
        <v>0</v>
      </c>
      <c r="BN743" s="201">
        <f t="shared" si="114"/>
        <v>0</v>
      </c>
      <c r="BO743" s="201">
        <f t="shared" si="114"/>
        <v>0</v>
      </c>
      <c r="BP743" s="201">
        <f t="shared" si="114"/>
        <v>0</v>
      </c>
      <c r="BQ743" s="201">
        <f t="shared" si="114"/>
        <v>52680</v>
      </c>
      <c r="BR743" s="201">
        <f t="shared" si="114"/>
        <v>0</v>
      </c>
      <c r="BS743" s="201">
        <f t="shared" ref="BS743" si="116">BS633</f>
        <v>0</v>
      </c>
      <c r="BT743" s="201">
        <f t="shared" si="115"/>
        <v>0</v>
      </c>
      <c r="BU743" s="201">
        <f t="shared" si="115"/>
        <v>4535</v>
      </c>
      <c r="BV743" s="201">
        <f t="shared" si="115"/>
        <v>0</v>
      </c>
      <c r="BW743" s="201">
        <f t="shared" si="115"/>
        <v>0</v>
      </c>
      <c r="BX743" s="201">
        <f t="shared" si="115"/>
        <v>0</v>
      </c>
      <c r="BY743" s="201">
        <f t="shared" si="115"/>
        <v>0</v>
      </c>
      <c r="BZ743" s="201">
        <f t="shared" si="115"/>
        <v>0</v>
      </c>
      <c r="CA743" s="201">
        <f t="shared" si="115"/>
        <v>0</v>
      </c>
      <c r="CB743" s="201">
        <f t="shared" si="115"/>
        <v>0</v>
      </c>
      <c r="CC743" s="201">
        <f t="shared" si="86"/>
        <v>58522.9</v>
      </c>
    </row>
    <row r="744" spans="1:81" s="109" customFormat="1">
      <c r="A744" s="141"/>
      <c r="B744" s="319"/>
      <c r="C744" s="321"/>
      <c r="D744" s="331"/>
      <c r="E744" s="331"/>
      <c r="F744" s="332" t="s">
        <v>1294</v>
      </c>
      <c r="G744" s="333" t="s">
        <v>1295</v>
      </c>
      <c r="H744" s="201">
        <f t="shared" ref="H744:BS747" si="117">H634</f>
        <v>1661146.05</v>
      </c>
      <c r="I744" s="201">
        <f t="shared" si="117"/>
        <v>2278700</v>
      </c>
      <c r="J744" s="201">
        <f t="shared" si="117"/>
        <v>35718305.079999998</v>
      </c>
      <c r="K744" s="201">
        <f t="shared" si="117"/>
        <v>0</v>
      </c>
      <c r="L744" s="201">
        <f t="shared" si="117"/>
        <v>54489.73</v>
      </c>
      <c r="M744" s="201">
        <f t="shared" si="117"/>
        <v>23950</v>
      </c>
      <c r="N744" s="201">
        <f t="shared" si="117"/>
        <v>1169426.74</v>
      </c>
      <c r="O744" s="201">
        <f t="shared" si="117"/>
        <v>0</v>
      </c>
      <c r="P744" s="201">
        <f t="shared" si="117"/>
        <v>0</v>
      </c>
      <c r="Q744" s="201">
        <f t="shared" si="117"/>
        <v>138120</v>
      </c>
      <c r="R744" s="201">
        <f t="shared" si="117"/>
        <v>0</v>
      </c>
      <c r="S744" s="201">
        <f t="shared" si="117"/>
        <v>0</v>
      </c>
      <c r="T744" s="201">
        <f t="shared" si="117"/>
        <v>0</v>
      </c>
      <c r="U744" s="201">
        <f t="shared" si="117"/>
        <v>0</v>
      </c>
      <c r="V744" s="201">
        <f t="shared" si="117"/>
        <v>0</v>
      </c>
      <c r="W744" s="201">
        <f t="shared" si="117"/>
        <v>0</v>
      </c>
      <c r="X744" s="201">
        <f t="shared" si="117"/>
        <v>0</v>
      </c>
      <c r="Y744" s="201">
        <f t="shared" si="117"/>
        <v>0</v>
      </c>
      <c r="Z744" s="201">
        <f t="shared" si="117"/>
        <v>0</v>
      </c>
      <c r="AA744" s="201">
        <f t="shared" si="117"/>
        <v>0</v>
      </c>
      <c r="AB744" s="201">
        <f t="shared" si="117"/>
        <v>0</v>
      </c>
      <c r="AC744" s="201">
        <f t="shared" si="117"/>
        <v>910455.85</v>
      </c>
      <c r="AD744" s="201">
        <f t="shared" si="117"/>
        <v>819627.5</v>
      </c>
      <c r="AE744" s="201">
        <f t="shared" si="117"/>
        <v>0</v>
      </c>
      <c r="AF744" s="201">
        <f t="shared" si="117"/>
        <v>0</v>
      </c>
      <c r="AG744" s="201">
        <f t="shared" si="117"/>
        <v>0</v>
      </c>
      <c r="AH744" s="201">
        <f t="shared" si="117"/>
        <v>0</v>
      </c>
      <c r="AI744" s="201">
        <f t="shared" si="117"/>
        <v>333000</v>
      </c>
      <c r="AJ744" s="201">
        <f t="shared" si="117"/>
        <v>0</v>
      </c>
      <c r="AK744" s="201">
        <f t="shared" si="117"/>
        <v>0</v>
      </c>
      <c r="AL744" s="201">
        <f t="shared" si="117"/>
        <v>0</v>
      </c>
      <c r="AM744" s="201">
        <f t="shared" si="117"/>
        <v>16097.6</v>
      </c>
      <c r="AN744" s="201">
        <f t="shared" si="117"/>
        <v>0</v>
      </c>
      <c r="AO744" s="201">
        <f t="shared" si="117"/>
        <v>0</v>
      </c>
      <c r="AP744" s="201">
        <f t="shared" si="117"/>
        <v>19076</v>
      </c>
      <c r="AQ744" s="201">
        <f t="shared" si="117"/>
        <v>0</v>
      </c>
      <c r="AR744" s="201">
        <f t="shared" si="117"/>
        <v>0</v>
      </c>
      <c r="AS744" s="201">
        <f t="shared" si="117"/>
        <v>0</v>
      </c>
      <c r="AT744" s="201">
        <f t="shared" si="117"/>
        <v>0</v>
      </c>
      <c r="AU744" s="201">
        <f t="shared" si="117"/>
        <v>75669.100000000006</v>
      </c>
      <c r="AV744" s="201">
        <f t="shared" si="117"/>
        <v>0</v>
      </c>
      <c r="AW744" s="201">
        <f t="shared" si="117"/>
        <v>0</v>
      </c>
      <c r="AX744" s="201">
        <f t="shared" si="117"/>
        <v>4140</v>
      </c>
      <c r="AY744" s="201">
        <f t="shared" si="117"/>
        <v>0</v>
      </c>
      <c r="AZ744" s="201">
        <f t="shared" si="117"/>
        <v>0</v>
      </c>
      <c r="BA744" s="201">
        <f t="shared" si="117"/>
        <v>0</v>
      </c>
      <c r="BB744" s="201">
        <f t="shared" si="117"/>
        <v>0</v>
      </c>
      <c r="BC744" s="201">
        <f t="shared" si="117"/>
        <v>0</v>
      </c>
      <c r="BD744" s="201">
        <f t="shared" si="117"/>
        <v>0</v>
      </c>
      <c r="BE744" s="201">
        <f t="shared" si="117"/>
        <v>0</v>
      </c>
      <c r="BF744" s="201">
        <f t="shared" si="117"/>
        <v>433700</v>
      </c>
      <c r="BG744" s="201">
        <f t="shared" si="117"/>
        <v>0</v>
      </c>
      <c r="BH744" s="201">
        <f t="shared" si="117"/>
        <v>32215</v>
      </c>
      <c r="BI744" s="201">
        <f t="shared" si="117"/>
        <v>0</v>
      </c>
      <c r="BJ744" s="201">
        <f t="shared" si="117"/>
        <v>0</v>
      </c>
      <c r="BK744" s="201">
        <f t="shared" si="117"/>
        <v>0</v>
      </c>
      <c r="BL744" s="201">
        <f t="shared" si="117"/>
        <v>0</v>
      </c>
      <c r="BM744" s="201">
        <f t="shared" si="117"/>
        <v>6691600</v>
      </c>
      <c r="BN744" s="201">
        <f t="shared" si="117"/>
        <v>0</v>
      </c>
      <c r="BO744" s="201">
        <f t="shared" si="117"/>
        <v>0</v>
      </c>
      <c r="BP744" s="201">
        <f t="shared" si="117"/>
        <v>0</v>
      </c>
      <c r="BQ744" s="201">
        <f t="shared" si="117"/>
        <v>0</v>
      </c>
      <c r="BR744" s="201">
        <f t="shared" si="117"/>
        <v>0</v>
      </c>
      <c r="BS744" s="201">
        <f t="shared" si="117"/>
        <v>0</v>
      </c>
      <c r="BT744" s="201">
        <f t="shared" si="115"/>
        <v>1396800</v>
      </c>
      <c r="BU744" s="201">
        <f t="shared" si="115"/>
        <v>368698</v>
      </c>
      <c r="BV744" s="201">
        <f t="shared" si="115"/>
        <v>0</v>
      </c>
      <c r="BW744" s="201">
        <f t="shared" si="115"/>
        <v>0</v>
      </c>
      <c r="BX744" s="201">
        <f t="shared" si="115"/>
        <v>0</v>
      </c>
      <c r="BY744" s="201">
        <f t="shared" si="115"/>
        <v>1027625</v>
      </c>
      <c r="BZ744" s="201">
        <f t="shared" si="115"/>
        <v>0</v>
      </c>
      <c r="CA744" s="201">
        <f t="shared" si="115"/>
        <v>25000</v>
      </c>
      <c r="CB744" s="201">
        <f t="shared" si="115"/>
        <v>0</v>
      </c>
      <c r="CC744" s="201">
        <f t="shared" si="86"/>
        <v>53197841.649999999</v>
      </c>
    </row>
    <row r="745" spans="1:81" s="109" customFormat="1">
      <c r="A745" s="141"/>
      <c r="B745" s="319"/>
      <c r="C745" s="321"/>
      <c r="D745" s="331"/>
      <c r="E745" s="331"/>
      <c r="F745" s="332" t="s">
        <v>1296</v>
      </c>
      <c r="G745" s="333" t="s">
        <v>1783</v>
      </c>
      <c r="H745" s="201">
        <f t="shared" si="117"/>
        <v>914600</v>
      </c>
      <c r="I745" s="201">
        <f t="shared" si="117"/>
        <v>2367756.89</v>
      </c>
      <c r="J745" s="201">
        <f t="shared" si="117"/>
        <v>1908170.4</v>
      </c>
      <c r="K745" s="201">
        <f t="shared" si="117"/>
        <v>441239.4</v>
      </c>
      <c r="L745" s="201">
        <f t="shared" si="117"/>
        <v>368955</v>
      </c>
      <c r="M745" s="201">
        <f t="shared" si="117"/>
        <v>452078</v>
      </c>
      <c r="N745" s="201">
        <f t="shared" si="117"/>
        <v>1503405</v>
      </c>
      <c r="O745" s="201">
        <f t="shared" si="117"/>
        <v>103655</v>
      </c>
      <c r="P745" s="201">
        <f t="shared" si="117"/>
        <v>83055</v>
      </c>
      <c r="Q745" s="201">
        <f t="shared" si="117"/>
        <v>2722963</v>
      </c>
      <c r="R745" s="201">
        <f t="shared" si="117"/>
        <v>188400</v>
      </c>
      <c r="S745" s="201">
        <f t="shared" si="117"/>
        <v>2441235.3199999998</v>
      </c>
      <c r="T745" s="201">
        <f t="shared" si="117"/>
        <v>1483972.2</v>
      </c>
      <c r="U745" s="201">
        <f t="shared" si="117"/>
        <v>1741003</v>
      </c>
      <c r="V745" s="201">
        <f t="shared" si="117"/>
        <v>17568</v>
      </c>
      <c r="W745" s="201">
        <f t="shared" si="117"/>
        <v>43212</v>
      </c>
      <c r="X745" s="201">
        <f t="shared" si="117"/>
        <v>256971.69</v>
      </c>
      <c r="Y745" s="201">
        <f t="shared" si="117"/>
        <v>109703.9</v>
      </c>
      <c r="Z745" s="201">
        <f t="shared" si="117"/>
        <v>0</v>
      </c>
      <c r="AA745" s="201">
        <f t="shared" si="117"/>
        <v>3678882</v>
      </c>
      <c r="AB745" s="201">
        <f t="shared" si="117"/>
        <v>398458</v>
      </c>
      <c r="AC745" s="201">
        <f t="shared" si="117"/>
        <v>410020.67</v>
      </c>
      <c r="AD745" s="201">
        <f t="shared" si="117"/>
        <v>327310</v>
      </c>
      <c r="AE745" s="201">
        <f t="shared" si="117"/>
        <v>196100</v>
      </c>
      <c r="AF745" s="201">
        <f t="shared" si="117"/>
        <v>1633393.15</v>
      </c>
      <c r="AG745" s="201">
        <f t="shared" si="117"/>
        <v>106088.2</v>
      </c>
      <c r="AH745" s="201">
        <f t="shared" si="117"/>
        <v>0</v>
      </c>
      <c r="AI745" s="201">
        <f t="shared" si="117"/>
        <v>5631036.7999999998</v>
      </c>
      <c r="AJ745" s="201">
        <f t="shared" si="117"/>
        <v>56355</v>
      </c>
      <c r="AK745" s="201">
        <f t="shared" si="117"/>
        <v>267866.5</v>
      </c>
      <c r="AL745" s="201">
        <f t="shared" si="117"/>
        <v>4000</v>
      </c>
      <c r="AM745" s="201">
        <f t="shared" si="117"/>
        <v>842842.7</v>
      </c>
      <c r="AN745" s="201">
        <f t="shared" si="117"/>
        <v>1080081.5</v>
      </c>
      <c r="AO745" s="201">
        <f t="shared" si="117"/>
        <v>624486.55000000005</v>
      </c>
      <c r="AP745" s="201">
        <f t="shared" si="117"/>
        <v>92365.35</v>
      </c>
      <c r="AQ745" s="201">
        <f t="shared" si="117"/>
        <v>215354</v>
      </c>
      <c r="AR745" s="201">
        <f t="shared" si="117"/>
        <v>175517.5</v>
      </c>
      <c r="AS745" s="201">
        <f t="shared" si="117"/>
        <v>1056771</v>
      </c>
      <c r="AT745" s="201">
        <f t="shared" si="117"/>
        <v>303092</v>
      </c>
      <c r="AU745" s="201">
        <f t="shared" si="117"/>
        <v>2255701</v>
      </c>
      <c r="AV745" s="201">
        <f t="shared" si="117"/>
        <v>540</v>
      </c>
      <c r="AW745" s="201">
        <f t="shared" si="117"/>
        <v>183454.53</v>
      </c>
      <c r="AX745" s="201">
        <f t="shared" si="117"/>
        <v>211282.8</v>
      </c>
      <c r="AY745" s="201">
        <f t="shared" si="117"/>
        <v>40495</v>
      </c>
      <c r="AZ745" s="201">
        <f t="shared" si="117"/>
        <v>420</v>
      </c>
      <c r="BA745" s="201">
        <f t="shared" si="117"/>
        <v>33641.4</v>
      </c>
      <c r="BB745" s="201">
        <f t="shared" si="117"/>
        <v>1367335</v>
      </c>
      <c r="BC745" s="201">
        <f t="shared" si="117"/>
        <v>128975</v>
      </c>
      <c r="BD745" s="201">
        <f t="shared" si="117"/>
        <v>528350</v>
      </c>
      <c r="BE745" s="201">
        <f t="shared" si="117"/>
        <v>1065738.6000000001</v>
      </c>
      <c r="BF745" s="201">
        <f t="shared" si="117"/>
        <v>719143.1</v>
      </c>
      <c r="BG745" s="201">
        <f t="shared" si="117"/>
        <v>442325.5</v>
      </c>
      <c r="BH745" s="201">
        <f t="shared" si="117"/>
        <v>2623757</v>
      </c>
      <c r="BI745" s="201">
        <f t="shared" si="117"/>
        <v>4805845.3600000003</v>
      </c>
      <c r="BJ745" s="201">
        <f t="shared" si="117"/>
        <v>946528.5</v>
      </c>
      <c r="BK745" s="201">
        <f t="shared" si="117"/>
        <v>383364</v>
      </c>
      <c r="BL745" s="201">
        <f t="shared" si="117"/>
        <v>89690</v>
      </c>
      <c r="BM745" s="201">
        <f t="shared" si="117"/>
        <v>2205980</v>
      </c>
      <c r="BN745" s="201">
        <f t="shared" si="117"/>
        <v>2223216</v>
      </c>
      <c r="BO745" s="201">
        <f t="shared" si="117"/>
        <v>139368.75</v>
      </c>
      <c r="BP745" s="201">
        <f t="shared" si="117"/>
        <v>78652</v>
      </c>
      <c r="BQ745" s="201">
        <f t="shared" si="117"/>
        <v>0</v>
      </c>
      <c r="BR745" s="201">
        <f t="shared" si="117"/>
        <v>1184796.3</v>
      </c>
      <c r="BS745" s="201">
        <f t="shared" si="117"/>
        <v>294146.93</v>
      </c>
      <c r="BT745" s="201">
        <f t="shared" si="115"/>
        <v>638894</v>
      </c>
      <c r="BU745" s="201">
        <f t="shared" si="115"/>
        <v>973719.66</v>
      </c>
      <c r="BV745" s="201">
        <f t="shared" si="115"/>
        <v>100970.6</v>
      </c>
      <c r="BW745" s="201">
        <f t="shared" si="115"/>
        <v>353597</v>
      </c>
      <c r="BX745" s="201">
        <f t="shared" si="115"/>
        <v>172254.3</v>
      </c>
      <c r="BY745" s="201">
        <f t="shared" si="115"/>
        <v>1093814</v>
      </c>
      <c r="BZ745" s="201">
        <f t="shared" si="115"/>
        <v>168795.3</v>
      </c>
      <c r="CA745" s="201">
        <f t="shared" si="115"/>
        <v>212658.2</v>
      </c>
      <c r="CB745" s="201">
        <f t="shared" si="115"/>
        <v>143604.79999999999</v>
      </c>
      <c r="CC745" s="201">
        <f t="shared" si="86"/>
        <v>60059019.349999987</v>
      </c>
    </row>
    <row r="746" spans="1:81" s="109" customFormat="1">
      <c r="A746" s="141"/>
      <c r="B746" s="319"/>
      <c r="C746" s="321"/>
      <c r="D746" s="331"/>
      <c r="E746" s="331"/>
      <c r="F746" s="332" t="s">
        <v>1297</v>
      </c>
      <c r="G746" s="333" t="s">
        <v>1784</v>
      </c>
      <c r="H746" s="201">
        <f t="shared" si="117"/>
        <v>208510</v>
      </c>
      <c r="I746" s="201">
        <f t="shared" si="117"/>
        <v>4460344.0999999996</v>
      </c>
      <c r="J746" s="201">
        <f t="shared" si="117"/>
        <v>897897</v>
      </c>
      <c r="K746" s="201">
        <f t="shared" si="117"/>
        <v>834750</v>
      </c>
      <c r="L746" s="201">
        <f t="shared" si="117"/>
        <v>74930</v>
      </c>
      <c r="M746" s="201">
        <f t="shared" si="117"/>
        <v>744211</v>
      </c>
      <c r="N746" s="201">
        <f t="shared" si="117"/>
        <v>1683483</v>
      </c>
      <c r="O746" s="201">
        <f t="shared" si="117"/>
        <v>324100</v>
      </c>
      <c r="P746" s="201">
        <f t="shared" si="117"/>
        <v>83000</v>
      </c>
      <c r="Q746" s="201">
        <f t="shared" si="117"/>
        <v>2743200</v>
      </c>
      <c r="R746" s="201">
        <f t="shared" si="117"/>
        <v>0</v>
      </c>
      <c r="S746" s="201">
        <f t="shared" si="117"/>
        <v>165000</v>
      </c>
      <c r="T746" s="201">
        <f t="shared" si="117"/>
        <v>734800</v>
      </c>
      <c r="U746" s="201">
        <f t="shared" si="117"/>
        <v>423741</v>
      </c>
      <c r="V746" s="201">
        <f t="shared" si="117"/>
        <v>0</v>
      </c>
      <c r="W746" s="201">
        <f t="shared" si="117"/>
        <v>0</v>
      </c>
      <c r="X746" s="201">
        <f t="shared" si="117"/>
        <v>0</v>
      </c>
      <c r="Y746" s="201">
        <f t="shared" si="117"/>
        <v>31000</v>
      </c>
      <c r="Z746" s="201">
        <f t="shared" si="117"/>
        <v>0</v>
      </c>
      <c r="AA746" s="201">
        <f t="shared" si="117"/>
        <v>5469232.0999999996</v>
      </c>
      <c r="AB746" s="201">
        <f t="shared" si="117"/>
        <v>371080</v>
      </c>
      <c r="AC746" s="201">
        <f t="shared" si="117"/>
        <v>840436.5</v>
      </c>
      <c r="AD746" s="201">
        <f t="shared" si="117"/>
        <v>2425612.5</v>
      </c>
      <c r="AE746" s="201">
        <f t="shared" si="117"/>
        <v>24216.6</v>
      </c>
      <c r="AF746" s="201">
        <f t="shared" si="117"/>
        <v>3625527.3</v>
      </c>
      <c r="AG746" s="201">
        <f t="shared" si="117"/>
        <v>0</v>
      </c>
      <c r="AH746" s="201">
        <f t="shared" si="117"/>
        <v>0</v>
      </c>
      <c r="AI746" s="201">
        <f t="shared" si="117"/>
        <v>11610361</v>
      </c>
      <c r="AJ746" s="201">
        <f t="shared" si="117"/>
        <v>0</v>
      </c>
      <c r="AK746" s="201">
        <f t="shared" si="117"/>
        <v>0</v>
      </c>
      <c r="AL746" s="201">
        <f t="shared" si="117"/>
        <v>0</v>
      </c>
      <c r="AM746" s="201">
        <f t="shared" si="117"/>
        <v>349778</v>
      </c>
      <c r="AN746" s="201">
        <f t="shared" si="117"/>
        <v>0</v>
      </c>
      <c r="AO746" s="201">
        <f t="shared" si="117"/>
        <v>314222.2</v>
      </c>
      <c r="AP746" s="201">
        <f t="shared" si="117"/>
        <v>0</v>
      </c>
      <c r="AQ746" s="201">
        <f t="shared" si="117"/>
        <v>236396</v>
      </c>
      <c r="AR746" s="201">
        <f t="shared" si="117"/>
        <v>59855.4</v>
      </c>
      <c r="AS746" s="201">
        <f t="shared" si="117"/>
        <v>427689.9</v>
      </c>
      <c r="AT746" s="201">
        <f t="shared" si="117"/>
        <v>432535.4</v>
      </c>
      <c r="AU746" s="201">
        <f t="shared" si="117"/>
        <v>1901380</v>
      </c>
      <c r="AV746" s="201">
        <f t="shared" si="117"/>
        <v>0</v>
      </c>
      <c r="AW746" s="201">
        <f t="shared" si="117"/>
        <v>0</v>
      </c>
      <c r="AX746" s="201">
        <f t="shared" si="117"/>
        <v>0</v>
      </c>
      <c r="AY746" s="201">
        <f t="shared" si="117"/>
        <v>0</v>
      </c>
      <c r="AZ746" s="201">
        <f t="shared" si="117"/>
        <v>0</v>
      </c>
      <c r="BA746" s="201">
        <f t="shared" si="117"/>
        <v>0</v>
      </c>
      <c r="BB746" s="201">
        <f t="shared" si="117"/>
        <v>0</v>
      </c>
      <c r="BC746" s="201">
        <f t="shared" si="117"/>
        <v>17558</v>
      </c>
      <c r="BD746" s="201">
        <f t="shared" si="117"/>
        <v>70000</v>
      </c>
      <c r="BE746" s="201">
        <f t="shared" si="117"/>
        <v>650800</v>
      </c>
      <c r="BF746" s="201">
        <f t="shared" si="117"/>
        <v>0</v>
      </c>
      <c r="BG746" s="201">
        <f t="shared" si="117"/>
        <v>338238</v>
      </c>
      <c r="BH746" s="201">
        <f t="shared" si="117"/>
        <v>1546695</v>
      </c>
      <c r="BI746" s="201">
        <f t="shared" si="117"/>
        <v>1811113</v>
      </c>
      <c r="BJ746" s="201">
        <f t="shared" si="117"/>
        <v>441586</v>
      </c>
      <c r="BK746" s="201">
        <f t="shared" si="117"/>
        <v>383901.5</v>
      </c>
      <c r="BL746" s="201">
        <f t="shared" si="117"/>
        <v>29300</v>
      </c>
      <c r="BM746" s="201">
        <f t="shared" si="117"/>
        <v>49500</v>
      </c>
      <c r="BN746" s="201">
        <f t="shared" si="117"/>
        <v>2885980</v>
      </c>
      <c r="BO746" s="201">
        <f t="shared" si="117"/>
        <v>578325</v>
      </c>
      <c r="BP746" s="201">
        <f t="shared" si="117"/>
        <v>86500</v>
      </c>
      <c r="BQ746" s="201">
        <f t="shared" si="117"/>
        <v>75150</v>
      </c>
      <c r="BR746" s="201">
        <f t="shared" si="117"/>
        <v>0</v>
      </c>
      <c r="BS746" s="201">
        <f t="shared" si="117"/>
        <v>258855</v>
      </c>
      <c r="BT746" s="201">
        <f t="shared" si="115"/>
        <v>9240</v>
      </c>
      <c r="BU746" s="201">
        <f t="shared" si="115"/>
        <v>213064.5</v>
      </c>
      <c r="BV746" s="201">
        <f t="shared" si="115"/>
        <v>181184.5</v>
      </c>
      <c r="BW746" s="201">
        <f t="shared" si="115"/>
        <v>261301.5</v>
      </c>
      <c r="BX746" s="201">
        <f t="shared" si="115"/>
        <v>335973</v>
      </c>
      <c r="BY746" s="201">
        <f t="shared" si="115"/>
        <v>1279892</v>
      </c>
      <c r="BZ746" s="201">
        <f t="shared" si="115"/>
        <v>207520.5</v>
      </c>
      <c r="CA746" s="201">
        <f t="shared" si="115"/>
        <v>0</v>
      </c>
      <c r="CB746" s="201">
        <f t="shared" si="115"/>
        <v>58925</v>
      </c>
      <c r="CC746" s="201">
        <f t="shared" si="86"/>
        <v>53267891.5</v>
      </c>
    </row>
    <row r="747" spans="1:81" s="109" customFormat="1">
      <c r="A747" s="141"/>
      <c r="B747" s="319"/>
      <c r="C747" s="321"/>
      <c r="D747" s="331"/>
      <c r="E747" s="331"/>
      <c r="F747" s="332" t="s">
        <v>1298</v>
      </c>
      <c r="G747" s="333" t="s">
        <v>1299</v>
      </c>
      <c r="H747" s="201">
        <f t="shared" si="117"/>
        <v>0</v>
      </c>
      <c r="I747" s="201">
        <f t="shared" si="117"/>
        <v>0</v>
      </c>
      <c r="J747" s="201">
        <f t="shared" si="117"/>
        <v>0</v>
      </c>
      <c r="K747" s="201">
        <f t="shared" si="117"/>
        <v>0</v>
      </c>
      <c r="L747" s="201">
        <f t="shared" si="117"/>
        <v>0</v>
      </c>
      <c r="M747" s="201">
        <f t="shared" si="117"/>
        <v>0</v>
      </c>
      <c r="N747" s="201">
        <f t="shared" si="117"/>
        <v>0</v>
      </c>
      <c r="O747" s="201">
        <f t="shared" si="117"/>
        <v>0</v>
      </c>
      <c r="P747" s="201">
        <f t="shared" si="117"/>
        <v>0</v>
      </c>
      <c r="Q747" s="201">
        <f t="shared" si="117"/>
        <v>0</v>
      </c>
      <c r="R747" s="201">
        <f t="shared" si="117"/>
        <v>0</v>
      </c>
      <c r="S747" s="201">
        <f t="shared" si="117"/>
        <v>0</v>
      </c>
      <c r="T747" s="201">
        <f t="shared" si="117"/>
        <v>0</v>
      </c>
      <c r="U747" s="201">
        <f t="shared" si="117"/>
        <v>0</v>
      </c>
      <c r="V747" s="201">
        <f t="shared" si="117"/>
        <v>0</v>
      </c>
      <c r="W747" s="201">
        <f t="shared" si="117"/>
        <v>0</v>
      </c>
      <c r="X747" s="201">
        <f t="shared" si="117"/>
        <v>0</v>
      </c>
      <c r="Y747" s="201">
        <f t="shared" si="117"/>
        <v>0</v>
      </c>
      <c r="Z747" s="201">
        <f t="shared" si="117"/>
        <v>0</v>
      </c>
      <c r="AA747" s="201">
        <f t="shared" si="117"/>
        <v>0</v>
      </c>
      <c r="AB747" s="201">
        <f t="shared" si="117"/>
        <v>0</v>
      </c>
      <c r="AC747" s="201">
        <f t="shared" si="117"/>
        <v>0</v>
      </c>
      <c r="AD747" s="201">
        <f t="shared" si="117"/>
        <v>0</v>
      </c>
      <c r="AE747" s="201">
        <f t="shared" si="117"/>
        <v>0</v>
      </c>
      <c r="AF747" s="201">
        <f t="shared" si="117"/>
        <v>0</v>
      </c>
      <c r="AG747" s="201">
        <f t="shared" si="117"/>
        <v>0</v>
      </c>
      <c r="AH747" s="201">
        <f t="shared" si="117"/>
        <v>0</v>
      </c>
      <c r="AI747" s="201">
        <f t="shared" si="117"/>
        <v>0</v>
      </c>
      <c r="AJ747" s="201">
        <f t="shared" si="117"/>
        <v>0</v>
      </c>
      <c r="AK747" s="201">
        <f t="shared" si="117"/>
        <v>0</v>
      </c>
      <c r="AL747" s="201">
        <f t="shared" si="117"/>
        <v>0</v>
      </c>
      <c r="AM747" s="201">
        <f t="shared" si="117"/>
        <v>0</v>
      </c>
      <c r="AN747" s="201">
        <f t="shared" si="117"/>
        <v>0</v>
      </c>
      <c r="AO747" s="201">
        <f t="shared" si="117"/>
        <v>0</v>
      </c>
      <c r="AP747" s="201">
        <f t="shared" si="117"/>
        <v>0</v>
      </c>
      <c r="AQ747" s="201">
        <f t="shared" si="117"/>
        <v>0</v>
      </c>
      <c r="AR747" s="201">
        <f t="shared" si="117"/>
        <v>0</v>
      </c>
      <c r="AS747" s="201">
        <f t="shared" si="117"/>
        <v>0</v>
      </c>
      <c r="AT747" s="201">
        <f t="shared" si="117"/>
        <v>0</v>
      </c>
      <c r="AU747" s="201">
        <f t="shared" si="117"/>
        <v>0</v>
      </c>
      <c r="AV747" s="201">
        <f t="shared" si="117"/>
        <v>0</v>
      </c>
      <c r="AW747" s="201">
        <f t="shared" si="117"/>
        <v>0</v>
      </c>
      <c r="AX747" s="201">
        <f t="shared" si="117"/>
        <v>0</v>
      </c>
      <c r="AY747" s="201">
        <f t="shared" si="117"/>
        <v>0</v>
      </c>
      <c r="AZ747" s="201">
        <f t="shared" si="117"/>
        <v>0</v>
      </c>
      <c r="BA747" s="201">
        <f t="shared" si="117"/>
        <v>0</v>
      </c>
      <c r="BB747" s="201">
        <f t="shared" si="117"/>
        <v>0</v>
      </c>
      <c r="BC747" s="201">
        <f t="shared" si="117"/>
        <v>2138392</v>
      </c>
      <c r="BD747" s="201">
        <f t="shared" si="117"/>
        <v>0</v>
      </c>
      <c r="BE747" s="201">
        <f t="shared" si="117"/>
        <v>0</v>
      </c>
      <c r="BF747" s="201">
        <f t="shared" si="117"/>
        <v>0</v>
      </c>
      <c r="BG747" s="201">
        <f t="shared" si="117"/>
        <v>0</v>
      </c>
      <c r="BH747" s="201">
        <f t="shared" si="117"/>
        <v>0</v>
      </c>
      <c r="BI747" s="201">
        <f t="shared" si="117"/>
        <v>0</v>
      </c>
      <c r="BJ747" s="201">
        <f t="shared" si="117"/>
        <v>0</v>
      </c>
      <c r="BK747" s="201">
        <f t="shared" si="117"/>
        <v>58877</v>
      </c>
      <c r="BL747" s="201">
        <f t="shared" si="117"/>
        <v>0</v>
      </c>
      <c r="BM747" s="201">
        <f t="shared" si="117"/>
        <v>202583.25</v>
      </c>
      <c r="BN747" s="201">
        <f t="shared" si="117"/>
        <v>0</v>
      </c>
      <c r="BO747" s="201">
        <f t="shared" si="117"/>
        <v>0</v>
      </c>
      <c r="BP747" s="201">
        <f t="shared" si="117"/>
        <v>0</v>
      </c>
      <c r="BQ747" s="201">
        <f t="shared" si="117"/>
        <v>0</v>
      </c>
      <c r="BR747" s="201">
        <f t="shared" si="117"/>
        <v>0</v>
      </c>
      <c r="BS747" s="201">
        <f t="shared" ref="BS747" si="118">BS637</f>
        <v>0</v>
      </c>
      <c r="BT747" s="201">
        <f t="shared" si="115"/>
        <v>0</v>
      </c>
      <c r="BU747" s="201">
        <f t="shared" si="115"/>
        <v>0</v>
      </c>
      <c r="BV747" s="201">
        <f t="shared" si="115"/>
        <v>0</v>
      </c>
      <c r="BW747" s="201">
        <f t="shared" si="115"/>
        <v>0</v>
      </c>
      <c r="BX747" s="201">
        <f t="shared" si="115"/>
        <v>0</v>
      </c>
      <c r="BY747" s="201">
        <f t="shared" si="115"/>
        <v>0</v>
      </c>
      <c r="BZ747" s="201">
        <f t="shared" si="115"/>
        <v>0</v>
      </c>
      <c r="CA747" s="201">
        <f t="shared" si="115"/>
        <v>0</v>
      </c>
      <c r="CB747" s="201">
        <f t="shared" si="115"/>
        <v>0</v>
      </c>
      <c r="CC747" s="201">
        <f t="shared" si="86"/>
        <v>2399852.25</v>
      </c>
    </row>
    <row r="748" spans="1:81" s="109" customFormat="1">
      <c r="A748" s="141"/>
      <c r="B748" s="319"/>
      <c r="C748" s="321"/>
      <c r="D748" s="331"/>
      <c r="E748" s="331"/>
      <c r="F748" s="332" t="s">
        <v>1300</v>
      </c>
      <c r="G748" s="333" t="s">
        <v>1301</v>
      </c>
      <c r="H748" s="201">
        <f t="shared" ref="H748:BS751" si="119">H638</f>
        <v>0</v>
      </c>
      <c r="I748" s="201">
        <f t="shared" si="119"/>
        <v>0</v>
      </c>
      <c r="J748" s="201">
        <f t="shared" si="119"/>
        <v>0</v>
      </c>
      <c r="K748" s="201">
        <f t="shared" si="119"/>
        <v>0</v>
      </c>
      <c r="L748" s="201">
        <f t="shared" si="119"/>
        <v>0</v>
      </c>
      <c r="M748" s="201">
        <f t="shared" si="119"/>
        <v>0</v>
      </c>
      <c r="N748" s="201">
        <f t="shared" si="119"/>
        <v>0</v>
      </c>
      <c r="O748" s="201">
        <f t="shared" si="119"/>
        <v>0</v>
      </c>
      <c r="P748" s="201">
        <f t="shared" si="119"/>
        <v>0</v>
      </c>
      <c r="Q748" s="201">
        <f t="shared" si="119"/>
        <v>0</v>
      </c>
      <c r="R748" s="201">
        <f t="shared" si="119"/>
        <v>0</v>
      </c>
      <c r="S748" s="201">
        <f t="shared" si="119"/>
        <v>0</v>
      </c>
      <c r="T748" s="201">
        <f t="shared" si="119"/>
        <v>0</v>
      </c>
      <c r="U748" s="201">
        <f t="shared" si="119"/>
        <v>0</v>
      </c>
      <c r="V748" s="201">
        <f t="shared" si="119"/>
        <v>0</v>
      </c>
      <c r="W748" s="201">
        <f t="shared" si="119"/>
        <v>0</v>
      </c>
      <c r="X748" s="201">
        <f t="shared" si="119"/>
        <v>0</v>
      </c>
      <c r="Y748" s="201">
        <f t="shared" si="119"/>
        <v>0</v>
      </c>
      <c r="Z748" s="201">
        <f t="shared" si="119"/>
        <v>0</v>
      </c>
      <c r="AA748" s="201">
        <f t="shared" si="119"/>
        <v>0</v>
      </c>
      <c r="AB748" s="201">
        <f t="shared" si="119"/>
        <v>0</v>
      </c>
      <c r="AC748" s="201">
        <f t="shared" si="119"/>
        <v>0</v>
      </c>
      <c r="AD748" s="201">
        <f t="shared" si="119"/>
        <v>0</v>
      </c>
      <c r="AE748" s="201">
        <f t="shared" si="119"/>
        <v>0</v>
      </c>
      <c r="AF748" s="201">
        <f t="shared" si="119"/>
        <v>51090</v>
      </c>
      <c r="AG748" s="201">
        <f t="shared" si="119"/>
        <v>0</v>
      </c>
      <c r="AH748" s="201">
        <f t="shared" si="119"/>
        <v>0</v>
      </c>
      <c r="AI748" s="201">
        <f t="shared" si="119"/>
        <v>0</v>
      </c>
      <c r="AJ748" s="201">
        <f t="shared" si="119"/>
        <v>0</v>
      </c>
      <c r="AK748" s="201">
        <f t="shared" si="119"/>
        <v>0</v>
      </c>
      <c r="AL748" s="201">
        <f t="shared" si="119"/>
        <v>0</v>
      </c>
      <c r="AM748" s="201">
        <f t="shared" si="119"/>
        <v>0</v>
      </c>
      <c r="AN748" s="201">
        <f t="shared" si="119"/>
        <v>0</v>
      </c>
      <c r="AO748" s="201">
        <f t="shared" si="119"/>
        <v>0</v>
      </c>
      <c r="AP748" s="201">
        <f t="shared" si="119"/>
        <v>0</v>
      </c>
      <c r="AQ748" s="201">
        <f t="shared" si="119"/>
        <v>0</v>
      </c>
      <c r="AR748" s="201">
        <f t="shared" si="119"/>
        <v>0</v>
      </c>
      <c r="AS748" s="201">
        <f t="shared" si="119"/>
        <v>0</v>
      </c>
      <c r="AT748" s="201">
        <f t="shared" si="119"/>
        <v>0</v>
      </c>
      <c r="AU748" s="201">
        <f t="shared" si="119"/>
        <v>0</v>
      </c>
      <c r="AV748" s="201">
        <f t="shared" si="119"/>
        <v>0</v>
      </c>
      <c r="AW748" s="201">
        <f t="shared" si="119"/>
        <v>0</v>
      </c>
      <c r="AX748" s="201">
        <f t="shared" si="119"/>
        <v>0</v>
      </c>
      <c r="AY748" s="201">
        <f t="shared" si="119"/>
        <v>0</v>
      </c>
      <c r="AZ748" s="201">
        <f t="shared" si="119"/>
        <v>0</v>
      </c>
      <c r="BA748" s="201">
        <f t="shared" si="119"/>
        <v>0</v>
      </c>
      <c r="BB748" s="201">
        <f t="shared" si="119"/>
        <v>0</v>
      </c>
      <c r="BC748" s="201">
        <f t="shared" si="119"/>
        <v>0</v>
      </c>
      <c r="BD748" s="201">
        <f t="shared" si="119"/>
        <v>0</v>
      </c>
      <c r="BE748" s="201">
        <f t="shared" si="119"/>
        <v>0</v>
      </c>
      <c r="BF748" s="201">
        <f t="shared" si="119"/>
        <v>0</v>
      </c>
      <c r="BG748" s="201">
        <f t="shared" si="119"/>
        <v>0</v>
      </c>
      <c r="BH748" s="201">
        <f t="shared" si="119"/>
        <v>0</v>
      </c>
      <c r="BI748" s="201">
        <f t="shared" si="119"/>
        <v>0</v>
      </c>
      <c r="BJ748" s="201">
        <f t="shared" si="119"/>
        <v>0</v>
      </c>
      <c r="BK748" s="201">
        <f t="shared" si="119"/>
        <v>0</v>
      </c>
      <c r="BL748" s="201">
        <f t="shared" si="119"/>
        <v>0</v>
      </c>
      <c r="BM748" s="201">
        <f t="shared" si="119"/>
        <v>0</v>
      </c>
      <c r="BN748" s="201">
        <f t="shared" si="119"/>
        <v>0</v>
      </c>
      <c r="BO748" s="201">
        <f t="shared" si="119"/>
        <v>0</v>
      </c>
      <c r="BP748" s="201">
        <f t="shared" si="119"/>
        <v>0</v>
      </c>
      <c r="BQ748" s="201">
        <f t="shared" si="119"/>
        <v>0</v>
      </c>
      <c r="BR748" s="201">
        <f t="shared" si="119"/>
        <v>0</v>
      </c>
      <c r="BS748" s="201">
        <f t="shared" si="119"/>
        <v>0</v>
      </c>
      <c r="BT748" s="201">
        <f t="shared" si="115"/>
        <v>0</v>
      </c>
      <c r="BU748" s="201">
        <f t="shared" si="115"/>
        <v>0</v>
      </c>
      <c r="BV748" s="201">
        <f t="shared" si="115"/>
        <v>0</v>
      </c>
      <c r="BW748" s="201">
        <f t="shared" si="115"/>
        <v>0</v>
      </c>
      <c r="BX748" s="201">
        <f t="shared" si="115"/>
        <v>0</v>
      </c>
      <c r="BY748" s="201">
        <f t="shared" si="115"/>
        <v>0</v>
      </c>
      <c r="BZ748" s="201">
        <f t="shared" si="115"/>
        <v>0</v>
      </c>
      <c r="CA748" s="201">
        <f t="shared" si="115"/>
        <v>0</v>
      </c>
      <c r="CB748" s="201">
        <f t="shared" si="115"/>
        <v>0</v>
      </c>
      <c r="CC748" s="201">
        <f t="shared" si="86"/>
        <v>51090</v>
      </c>
    </row>
    <row r="749" spans="1:81" s="109" customFormat="1">
      <c r="A749" s="141"/>
      <c r="B749" s="319"/>
      <c r="C749" s="321"/>
      <c r="D749" s="331"/>
      <c r="E749" s="331"/>
      <c r="F749" s="332" t="s">
        <v>1302</v>
      </c>
      <c r="G749" s="333" t="s">
        <v>1442</v>
      </c>
      <c r="H749" s="201">
        <f t="shared" si="119"/>
        <v>367937</v>
      </c>
      <c r="I749" s="201">
        <f t="shared" si="119"/>
        <v>5350798.25</v>
      </c>
      <c r="J749" s="201">
        <f t="shared" si="119"/>
        <v>2003396.95</v>
      </c>
      <c r="K749" s="201">
        <f t="shared" si="119"/>
        <v>3850593</v>
      </c>
      <c r="L749" s="201">
        <f t="shared" si="119"/>
        <v>6530520.5</v>
      </c>
      <c r="M749" s="201">
        <f t="shared" si="119"/>
        <v>12421531.949999999</v>
      </c>
      <c r="N749" s="201">
        <f t="shared" si="119"/>
        <v>190000</v>
      </c>
      <c r="O749" s="201">
        <f t="shared" si="119"/>
        <v>1318237.8999999999</v>
      </c>
      <c r="P749" s="201">
        <f t="shared" si="119"/>
        <v>1117640.5</v>
      </c>
      <c r="Q749" s="201">
        <f t="shared" si="119"/>
        <v>784688.72</v>
      </c>
      <c r="R749" s="201">
        <f t="shared" si="119"/>
        <v>3296091</v>
      </c>
      <c r="S749" s="201">
        <f t="shared" si="119"/>
        <v>1151389.5</v>
      </c>
      <c r="T749" s="201">
        <f t="shared" si="119"/>
        <v>3790659.75</v>
      </c>
      <c r="U749" s="201">
        <f t="shared" si="119"/>
        <v>229999</v>
      </c>
      <c r="V749" s="201">
        <f t="shared" si="119"/>
        <v>0</v>
      </c>
      <c r="W749" s="201">
        <f t="shared" si="119"/>
        <v>802977.75</v>
      </c>
      <c r="X749" s="201">
        <f t="shared" si="119"/>
        <v>213161.5</v>
      </c>
      <c r="Y749" s="201">
        <f t="shared" si="119"/>
        <v>174.4</v>
      </c>
      <c r="Z749" s="201">
        <f t="shared" si="119"/>
        <v>10489</v>
      </c>
      <c r="AA749" s="201">
        <f t="shared" si="119"/>
        <v>434640.34</v>
      </c>
      <c r="AB749" s="201">
        <f t="shared" si="119"/>
        <v>337384.04</v>
      </c>
      <c r="AC749" s="201">
        <f t="shared" si="119"/>
        <v>0</v>
      </c>
      <c r="AD749" s="201">
        <f t="shared" si="119"/>
        <v>6811799</v>
      </c>
      <c r="AE749" s="201">
        <f t="shared" si="119"/>
        <v>2252022.89</v>
      </c>
      <c r="AF749" s="201">
        <f t="shared" si="119"/>
        <v>8042354.2400000002</v>
      </c>
      <c r="AG749" s="201">
        <f t="shared" si="119"/>
        <v>0</v>
      </c>
      <c r="AH749" s="201">
        <f t="shared" si="119"/>
        <v>1005892.67</v>
      </c>
      <c r="AI749" s="201">
        <f t="shared" si="119"/>
        <v>0</v>
      </c>
      <c r="AJ749" s="201">
        <f t="shared" si="119"/>
        <v>3764050</v>
      </c>
      <c r="AK749" s="201">
        <f t="shared" si="119"/>
        <v>2632486</v>
      </c>
      <c r="AL749" s="201">
        <f t="shared" si="119"/>
        <v>1411825</v>
      </c>
      <c r="AM749" s="201">
        <f t="shared" si="119"/>
        <v>1906559</v>
      </c>
      <c r="AN749" s="201">
        <f t="shared" si="119"/>
        <v>2424025</v>
      </c>
      <c r="AO749" s="201">
        <f t="shared" si="119"/>
        <v>3171983</v>
      </c>
      <c r="AP749" s="201">
        <f t="shared" si="119"/>
        <v>2011349</v>
      </c>
      <c r="AQ749" s="201">
        <f t="shared" si="119"/>
        <v>3218194</v>
      </c>
      <c r="AR749" s="201">
        <f t="shared" si="119"/>
        <v>2203622</v>
      </c>
      <c r="AS749" s="201">
        <f t="shared" si="119"/>
        <v>2774122</v>
      </c>
      <c r="AT749" s="201">
        <f t="shared" si="119"/>
        <v>1792474</v>
      </c>
      <c r="AU749" s="201">
        <f t="shared" si="119"/>
        <v>164064</v>
      </c>
      <c r="AV749" s="201">
        <f t="shared" si="119"/>
        <v>348081.5</v>
      </c>
      <c r="AW749" s="201">
        <f t="shared" si="119"/>
        <v>2285918.5</v>
      </c>
      <c r="AX749" s="201">
        <f t="shared" si="119"/>
        <v>2755529.13</v>
      </c>
      <c r="AY749" s="201">
        <f t="shared" si="119"/>
        <v>373393</v>
      </c>
      <c r="AZ749" s="201">
        <f t="shared" si="119"/>
        <v>59522.5</v>
      </c>
      <c r="BA749" s="201">
        <f t="shared" si="119"/>
        <v>29831.25</v>
      </c>
      <c r="BB749" s="201">
        <f t="shared" si="119"/>
        <v>547985.5</v>
      </c>
      <c r="BC749" s="201">
        <f t="shared" si="119"/>
        <v>1697533.25</v>
      </c>
      <c r="BD749" s="201">
        <f t="shared" si="119"/>
        <v>4456754.25</v>
      </c>
      <c r="BE749" s="201">
        <f t="shared" si="119"/>
        <v>6590362.75</v>
      </c>
      <c r="BF749" s="201">
        <f t="shared" si="119"/>
        <v>5292863</v>
      </c>
      <c r="BG749" s="201">
        <f t="shared" si="119"/>
        <v>796270</v>
      </c>
      <c r="BH749" s="201">
        <f t="shared" si="119"/>
        <v>17071796.25</v>
      </c>
      <c r="BI749" s="201">
        <f t="shared" si="119"/>
        <v>4075591</v>
      </c>
      <c r="BJ749" s="201">
        <f t="shared" si="119"/>
        <v>2230432.0499999998</v>
      </c>
      <c r="BK749" s="201">
        <f t="shared" si="119"/>
        <v>1715520.75</v>
      </c>
      <c r="BL749" s="201">
        <f t="shared" si="119"/>
        <v>1408280.75</v>
      </c>
      <c r="BM749" s="201">
        <f t="shared" si="119"/>
        <v>493463</v>
      </c>
      <c r="BN749" s="201">
        <f t="shared" si="119"/>
        <v>4488731.68</v>
      </c>
      <c r="BO749" s="201">
        <f t="shared" si="119"/>
        <v>691791</v>
      </c>
      <c r="BP749" s="201">
        <f t="shared" si="119"/>
        <v>3657019.56</v>
      </c>
      <c r="BQ749" s="201">
        <f t="shared" si="119"/>
        <v>2796579.5</v>
      </c>
      <c r="BR749" s="201">
        <f t="shared" si="119"/>
        <v>12277707.890000001</v>
      </c>
      <c r="BS749" s="201">
        <f t="shared" si="119"/>
        <v>5080936.33</v>
      </c>
      <c r="BT749" s="201">
        <f t="shared" si="115"/>
        <v>222804.25</v>
      </c>
      <c r="BU749" s="201">
        <f t="shared" si="115"/>
        <v>1106927.25</v>
      </c>
      <c r="BV749" s="201">
        <f t="shared" si="115"/>
        <v>886125</v>
      </c>
      <c r="BW749" s="201">
        <f t="shared" si="115"/>
        <v>1586856</v>
      </c>
      <c r="BX749" s="201">
        <f t="shared" si="115"/>
        <v>2389237</v>
      </c>
      <c r="BY749" s="201">
        <f t="shared" si="115"/>
        <v>1185307.25</v>
      </c>
      <c r="BZ749" s="201">
        <f t="shared" si="115"/>
        <v>1647315.95</v>
      </c>
      <c r="CA749" s="201">
        <f t="shared" si="115"/>
        <v>185005.5</v>
      </c>
      <c r="CB749" s="201">
        <f t="shared" si="115"/>
        <v>891070.9</v>
      </c>
      <c r="CC749" s="201">
        <f t="shared" si="86"/>
        <v>181111676.34000003</v>
      </c>
    </row>
    <row r="750" spans="1:81" s="109" customFormat="1">
      <c r="A750" s="141"/>
      <c r="B750" s="319"/>
      <c r="C750" s="321"/>
      <c r="D750" s="331"/>
      <c r="E750" s="331"/>
      <c r="F750" s="332" t="s">
        <v>1303</v>
      </c>
      <c r="G750" s="333" t="s">
        <v>1785</v>
      </c>
      <c r="H750" s="201">
        <f t="shared" si="119"/>
        <v>5290280.7</v>
      </c>
      <c r="I750" s="201">
        <f t="shared" si="119"/>
        <v>77097</v>
      </c>
      <c r="J750" s="201">
        <f t="shared" si="119"/>
        <v>645781</v>
      </c>
      <c r="K750" s="201">
        <f t="shared" si="119"/>
        <v>0</v>
      </c>
      <c r="L750" s="201">
        <f t="shared" si="119"/>
        <v>0</v>
      </c>
      <c r="M750" s="201">
        <f t="shared" si="119"/>
        <v>0</v>
      </c>
      <c r="N750" s="201">
        <f t="shared" si="119"/>
        <v>0</v>
      </c>
      <c r="O750" s="201">
        <f t="shared" si="119"/>
        <v>1939.5</v>
      </c>
      <c r="P750" s="201">
        <f t="shared" si="119"/>
        <v>0</v>
      </c>
      <c r="Q750" s="201">
        <f t="shared" si="119"/>
        <v>0</v>
      </c>
      <c r="R750" s="201">
        <f t="shared" si="119"/>
        <v>0</v>
      </c>
      <c r="S750" s="201">
        <f t="shared" si="119"/>
        <v>6025</v>
      </c>
      <c r="T750" s="201">
        <f t="shared" si="119"/>
        <v>0</v>
      </c>
      <c r="U750" s="201">
        <f t="shared" si="119"/>
        <v>37214.75</v>
      </c>
      <c r="V750" s="201">
        <f t="shared" si="119"/>
        <v>0</v>
      </c>
      <c r="W750" s="201">
        <f t="shared" si="119"/>
        <v>209431.2</v>
      </c>
      <c r="X750" s="201">
        <f t="shared" si="119"/>
        <v>53856.75</v>
      </c>
      <c r="Y750" s="201">
        <f t="shared" si="119"/>
        <v>0</v>
      </c>
      <c r="Z750" s="201">
        <f t="shared" si="119"/>
        <v>0</v>
      </c>
      <c r="AA750" s="201">
        <f t="shared" si="119"/>
        <v>0</v>
      </c>
      <c r="AB750" s="201">
        <f t="shared" si="119"/>
        <v>0</v>
      </c>
      <c r="AC750" s="201">
        <f t="shared" si="119"/>
        <v>2193826.1800000002</v>
      </c>
      <c r="AD750" s="201">
        <f t="shared" si="119"/>
        <v>0</v>
      </c>
      <c r="AE750" s="201">
        <f t="shared" si="119"/>
        <v>247436.85</v>
      </c>
      <c r="AF750" s="201">
        <f t="shared" si="119"/>
        <v>0</v>
      </c>
      <c r="AG750" s="201">
        <f t="shared" si="119"/>
        <v>0</v>
      </c>
      <c r="AH750" s="201">
        <f t="shared" si="119"/>
        <v>0</v>
      </c>
      <c r="AI750" s="201">
        <f t="shared" si="119"/>
        <v>0</v>
      </c>
      <c r="AJ750" s="201">
        <f t="shared" si="119"/>
        <v>5237</v>
      </c>
      <c r="AK750" s="201">
        <f t="shared" si="119"/>
        <v>0</v>
      </c>
      <c r="AL750" s="201">
        <f t="shared" si="119"/>
        <v>0</v>
      </c>
      <c r="AM750" s="201">
        <f t="shared" si="119"/>
        <v>0</v>
      </c>
      <c r="AN750" s="201">
        <f t="shared" si="119"/>
        <v>34270</v>
      </c>
      <c r="AO750" s="201">
        <f t="shared" si="119"/>
        <v>0</v>
      </c>
      <c r="AP750" s="201">
        <f t="shared" si="119"/>
        <v>0</v>
      </c>
      <c r="AQ750" s="201">
        <f t="shared" si="119"/>
        <v>82283.5</v>
      </c>
      <c r="AR750" s="201">
        <f t="shared" si="119"/>
        <v>1754</v>
      </c>
      <c r="AS750" s="201">
        <f t="shared" si="119"/>
        <v>140383.5</v>
      </c>
      <c r="AT750" s="201">
        <f t="shared" si="119"/>
        <v>0</v>
      </c>
      <c r="AU750" s="201">
        <f t="shared" si="119"/>
        <v>0</v>
      </c>
      <c r="AV750" s="201">
        <f t="shared" si="119"/>
        <v>0</v>
      </c>
      <c r="AW750" s="201">
        <f t="shared" si="119"/>
        <v>0</v>
      </c>
      <c r="AX750" s="201">
        <f t="shared" si="119"/>
        <v>0</v>
      </c>
      <c r="AY750" s="201">
        <f t="shared" si="119"/>
        <v>0</v>
      </c>
      <c r="AZ750" s="201">
        <f t="shared" si="119"/>
        <v>0</v>
      </c>
      <c r="BA750" s="201">
        <f t="shared" si="119"/>
        <v>0</v>
      </c>
      <c r="BB750" s="201">
        <f t="shared" si="119"/>
        <v>202598.25</v>
      </c>
      <c r="BC750" s="201">
        <f t="shared" si="119"/>
        <v>0</v>
      </c>
      <c r="BD750" s="201">
        <f t="shared" si="119"/>
        <v>3116347.6</v>
      </c>
      <c r="BE750" s="201">
        <f t="shared" si="119"/>
        <v>0</v>
      </c>
      <c r="BF750" s="201">
        <f t="shared" si="119"/>
        <v>0</v>
      </c>
      <c r="BG750" s="201">
        <f t="shared" si="119"/>
        <v>20732.25</v>
      </c>
      <c r="BH750" s="201">
        <f t="shared" si="119"/>
        <v>0</v>
      </c>
      <c r="BI750" s="201">
        <f t="shared" si="119"/>
        <v>0</v>
      </c>
      <c r="BJ750" s="201">
        <f t="shared" si="119"/>
        <v>44108.5</v>
      </c>
      <c r="BK750" s="201">
        <f t="shared" si="119"/>
        <v>0</v>
      </c>
      <c r="BL750" s="201">
        <f t="shared" si="119"/>
        <v>63541.25</v>
      </c>
      <c r="BM750" s="201">
        <f t="shared" si="119"/>
        <v>804102</v>
      </c>
      <c r="BN750" s="201">
        <f t="shared" si="119"/>
        <v>416351</v>
      </c>
      <c r="BO750" s="201">
        <f t="shared" si="119"/>
        <v>0</v>
      </c>
      <c r="BP750" s="201">
        <f t="shared" si="119"/>
        <v>2014519.02</v>
      </c>
      <c r="BQ750" s="201">
        <f t="shared" si="119"/>
        <v>3280937.25</v>
      </c>
      <c r="BR750" s="201">
        <f t="shared" si="119"/>
        <v>414746.85</v>
      </c>
      <c r="BS750" s="201">
        <f t="shared" si="119"/>
        <v>0</v>
      </c>
      <c r="BT750" s="201">
        <f t="shared" si="115"/>
        <v>0</v>
      </c>
      <c r="BU750" s="201">
        <f t="shared" si="115"/>
        <v>0</v>
      </c>
      <c r="BV750" s="201">
        <f t="shared" si="115"/>
        <v>30717.8</v>
      </c>
      <c r="BW750" s="201">
        <f t="shared" si="115"/>
        <v>0</v>
      </c>
      <c r="BX750" s="201">
        <f t="shared" si="115"/>
        <v>0</v>
      </c>
      <c r="BY750" s="201">
        <f t="shared" si="115"/>
        <v>0</v>
      </c>
      <c r="BZ750" s="201">
        <f t="shared" si="115"/>
        <v>0</v>
      </c>
      <c r="CA750" s="201">
        <f t="shared" si="115"/>
        <v>4956</v>
      </c>
      <c r="CB750" s="201">
        <f t="shared" si="115"/>
        <v>12410</v>
      </c>
      <c r="CC750" s="201">
        <f t="shared" si="86"/>
        <v>19452884.699999999</v>
      </c>
    </row>
    <row r="751" spans="1:81" s="109" customFormat="1">
      <c r="A751" s="141"/>
      <c r="B751" s="319"/>
      <c r="C751" s="321"/>
      <c r="D751" s="331"/>
      <c r="E751" s="331"/>
      <c r="F751" s="332" t="s">
        <v>1304</v>
      </c>
      <c r="G751" s="333" t="s">
        <v>1786</v>
      </c>
      <c r="H751" s="201">
        <f t="shared" si="119"/>
        <v>14513783.52</v>
      </c>
      <c r="I751" s="201">
        <f t="shared" si="119"/>
        <v>849587.9</v>
      </c>
      <c r="J751" s="201">
        <f t="shared" si="119"/>
        <v>283124.73</v>
      </c>
      <c r="K751" s="201">
        <f t="shared" si="119"/>
        <v>57716</v>
      </c>
      <c r="L751" s="201">
        <f t="shared" si="119"/>
        <v>1490396.25</v>
      </c>
      <c r="M751" s="201">
        <f t="shared" si="119"/>
        <v>1556847.85</v>
      </c>
      <c r="N751" s="201">
        <f t="shared" si="119"/>
        <v>400000</v>
      </c>
      <c r="O751" s="201">
        <f t="shared" si="119"/>
        <v>803390.9</v>
      </c>
      <c r="P751" s="201">
        <f t="shared" si="119"/>
        <v>99749</v>
      </c>
      <c r="Q751" s="201">
        <f t="shared" si="119"/>
        <v>1552791.03</v>
      </c>
      <c r="R751" s="201">
        <f t="shared" si="119"/>
        <v>437446.3</v>
      </c>
      <c r="S751" s="201">
        <f t="shared" si="119"/>
        <v>243105.75</v>
      </c>
      <c r="T751" s="201">
        <f t="shared" si="119"/>
        <v>496582</v>
      </c>
      <c r="U751" s="201">
        <f t="shared" si="119"/>
        <v>332812.5</v>
      </c>
      <c r="V751" s="201">
        <f t="shared" si="119"/>
        <v>1950</v>
      </c>
      <c r="W751" s="201">
        <f t="shared" si="119"/>
        <v>192468.9</v>
      </c>
      <c r="X751" s="201">
        <f t="shared" si="119"/>
        <v>14027.5</v>
      </c>
      <c r="Y751" s="201">
        <f t="shared" si="119"/>
        <v>51029</v>
      </c>
      <c r="Z751" s="201">
        <f t="shared" si="119"/>
        <v>0</v>
      </c>
      <c r="AA751" s="201">
        <f t="shared" si="119"/>
        <v>0</v>
      </c>
      <c r="AB751" s="201">
        <f t="shared" si="119"/>
        <v>0</v>
      </c>
      <c r="AC751" s="201">
        <f t="shared" si="119"/>
        <v>0</v>
      </c>
      <c r="AD751" s="201">
        <f t="shared" si="119"/>
        <v>0</v>
      </c>
      <c r="AE751" s="201">
        <f t="shared" si="119"/>
        <v>0</v>
      </c>
      <c r="AF751" s="201">
        <f t="shared" si="119"/>
        <v>686510.55</v>
      </c>
      <c r="AG751" s="201">
        <f t="shared" si="119"/>
        <v>0</v>
      </c>
      <c r="AH751" s="201">
        <f t="shared" si="119"/>
        <v>0</v>
      </c>
      <c r="AI751" s="201">
        <f t="shared" si="119"/>
        <v>0</v>
      </c>
      <c r="AJ751" s="201">
        <f t="shared" si="119"/>
        <v>174018.25</v>
      </c>
      <c r="AK751" s="201">
        <f t="shared" si="119"/>
        <v>0</v>
      </c>
      <c r="AL751" s="201">
        <f t="shared" si="119"/>
        <v>65334</v>
      </c>
      <c r="AM751" s="201">
        <f t="shared" si="119"/>
        <v>0</v>
      </c>
      <c r="AN751" s="201">
        <f t="shared" si="119"/>
        <v>73792.75</v>
      </c>
      <c r="AO751" s="201">
        <f t="shared" si="119"/>
        <v>0</v>
      </c>
      <c r="AP751" s="201">
        <f t="shared" si="119"/>
        <v>106050.25</v>
      </c>
      <c r="AQ751" s="201">
        <f t="shared" si="119"/>
        <v>160689.5</v>
      </c>
      <c r="AR751" s="201">
        <f t="shared" si="119"/>
        <v>170807.75</v>
      </c>
      <c r="AS751" s="201">
        <f t="shared" si="119"/>
        <v>0</v>
      </c>
      <c r="AT751" s="201">
        <f t="shared" si="119"/>
        <v>65663</v>
      </c>
      <c r="AU751" s="201">
        <f t="shared" si="119"/>
        <v>0</v>
      </c>
      <c r="AV751" s="201">
        <f t="shared" si="119"/>
        <v>0</v>
      </c>
      <c r="AW751" s="201">
        <f t="shared" si="119"/>
        <v>0</v>
      </c>
      <c r="AX751" s="201">
        <f t="shared" si="119"/>
        <v>0</v>
      </c>
      <c r="AY751" s="201">
        <f t="shared" si="119"/>
        <v>60322</v>
      </c>
      <c r="AZ751" s="201">
        <f t="shared" si="119"/>
        <v>0</v>
      </c>
      <c r="BA751" s="201">
        <f t="shared" si="119"/>
        <v>0</v>
      </c>
      <c r="BB751" s="201">
        <f t="shared" si="119"/>
        <v>319922.5</v>
      </c>
      <c r="BC751" s="201">
        <f t="shared" si="119"/>
        <v>18295.63</v>
      </c>
      <c r="BD751" s="201">
        <f t="shared" si="119"/>
        <v>2099912.25</v>
      </c>
      <c r="BE751" s="201">
        <f t="shared" si="119"/>
        <v>0</v>
      </c>
      <c r="BF751" s="201">
        <f t="shared" si="119"/>
        <v>0</v>
      </c>
      <c r="BG751" s="201">
        <f t="shared" si="119"/>
        <v>219359.22</v>
      </c>
      <c r="BH751" s="201">
        <f t="shared" si="119"/>
        <v>0</v>
      </c>
      <c r="BI751" s="201">
        <f t="shared" si="119"/>
        <v>0</v>
      </c>
      <c r="BJ751" s="201">
        <f t="shared" si="119"/>
        <v>51038.5</v>
      </c>
      <c r="BK751" s="201">
        <f t="shared" si="119"/>
        <v>0</v>
      </c>
      <c r="BL751" s="201">
        <f t="shared" si="119"/>
        <v>0</v>
      </c>
      <c r="BM751" s="201">
        <f t="shared" si="119"/>
        <v>238552.25</v>
      </c>
      <c r="BN751" s="201">
        <f t="shared" si="119"/>
        <v>456179.25</v>
      </c>
      <c r="BO751" s="201">
        <f t="shared" si="119"/>
        <v>0</v>
      </c>
      <c r="BP751" s="201">
        <f t="shared" si="119"/>
        <v>156675.5</v>
      </c>
      <c r="BQ751" s="201">
        <f t="shared" si="119"/>
        <v>67631.25</v>
      </c>
      <c r="BR751" s="201">
        <f t="shared" si="119"/>
        <v>0</v>
      </c>
      <c r="BS751" s="201">
        <f t="shared" ref="BS751" si="120">BS641</f>
        <v>25639</v>
      </c>
      <c r="BT751" s="201">
        <f t="shared" si="115"/>
        <v>236969</v>
      </c>
      <c r="BU751" s="201">
        <f t="shared" si="115"/>
        <v>0</v>
      </c>
      <c r="BV751" s="201">
        <f t="shared" si="115"/>
        <v>56461.94</v>
      </c>
      <c r="BW751" s="201">
        <f t="shared" si="115"/>
        <v>67470</v>
      </c>
      <c r="BX751" s="201">
        <f t="shared" si="115"/>
        <v>1203558</v>
      </c>
      <c r="BY751" s="201">
        <f t="shared" si="115"/>
        <v>1458</v>
      </c>
      <c r="BZ751" s="201">
        <f t="shared" si="115"/>
        <v>0</v>
      </c>
      <c r="CA751" s="201">
        <f t="shared" si="115"/>
        <v>2068.5</v>
      </c>
      <c r="CB751" s="201">
        <f t="shared" si="115"/>
        <v>7315.5</v>
      </c>
      <c r="CC751" s="201">
        <f t="shared" si="86"/>
        <v>30168503.469999999</v>
      </c>
    </row>
    <row r="752" spans="1:81" s="109" customFormat="1">
      <c r="A752" s="141"/>
      <c r="B752" s="319"/>
      <c r="C752" s="321"/>
      <c r="D752" s="331"/>
      <c r="E752" s="331"/>
      <c r="F752" s="332" t="s">
        <v>1305</v>
      </c>
      <c r="G752" s="333" t="s">
        <v>1306</v>
      </c>
      <c r="H752" s="201">
        <f t="shared" ref="H752:BS755" si="121">H642</f>
        <v>5401914.1100000003</v>
      </c>
      <c r="I752" s="201">
        <f t="shared" si="121"/>
        <v>7721043.3499999996</v>
      </c>
      <c r="J752" s="201">
        <f t="shared" si="121"/>
        <v>1261773.79</v>
      </c>
      <c r="K752" s="201">
        <f t="shared" si="121"/>
        <v>0</v>
      </c>
      <c r="L752" s="201">
        <f t="shared" si="121"/>
        <v>0</v>
      </c>
      <c r="M752" s="201">
        <f t="shared" si="121"/>
        <v>0</v>
      </c>
      <c r="N752" s="201">
        <f t="shared" si="121"/>
        <v>180928</v>
      </c>
      <c r="O752" s="201">
        <f t="shared" si="121"/>
        <v>0</v>
      </c>
      <c r="P752" s="201">
        <f t="shared" si="121"/>
        <v>0</v>
      </c>
      <c r="Q752" s="201">
        <f t="shared" si="121"/>
        <v>0</v>
      </c>
      <c r="R752" s="201">
        <f t="shared" si="121"/>
        <v>0</v>
      </c>
      <c r="S752" s="201">
        <f t="shared" si="121"/>
        <v>0</v>
      </c>
      <c r="T752" s="201">
        <f t="shared" si="121"/>
        <v>18494130.219999999</v>
      </c>
      <c r="U752" s="201">
        <f t="shared" si="121"/>
        <v>1042668.43</v>
      </c>
      <c r="V752" s="201">
        <f t="shared" si="121"/>
        <v>0</v>
      </c>
      <c r="W752" s="201">
        <f t="shared" si="121"/>
        <v>0</v>
      </c>
      <c r="X752" s="201">
        <f t="shared" si="121"/>
        <v>0</v>
      </c>
      <c r="Y752" s="201">
        <f t="shared" si="121"/>
        <v>0</v>
      </c>
      <c r="Z752" s="201">
        <f t="shared" si="121"/>
        <v>3514955.75</v>
      </c>
      <c r="AA752" s="201">
        <f t="shared" si="121"/>
        <v>0</v>
      </c>
      <c r="AB752" s="201">
        <f t="shared" si="121"/>
        <v>0</v>
      </c>
      <c r="AC752" s="201">
        <f t="shared" si="121"/>
        <v>0</v>
      </c>
      <c r="AD752" s="201">
        <f t="shared" si="121"/>
        <v>0</v>
      </c>
      <c r="AE752" s="201">
        <f t="shared" si="121"/>
        <v>0</v>
      </c>
      <c r="AF752" s="201">
        <f t="shared" si="121"/>
        <v>0</v>
      </c>
      <c r="AG752" s="201">
        <f t="shared" si="121"/>
        <v>0</v>
      </c>
      <c r="AH752" s="201">
        <f t="shared" si="121"/>
        <v>0</v>
      </c>
      <c r="AI752" s="201">
        <f t="shared" si="121"/>
        <v>0</v>
      </c>
      <c r="AJ752" s="201">
        <f t="shared" si="121"/>
        <v>0</v>
      </c>
      <c r="AK752" s="201">
        <f t="shared" si="121"/>
        <v>0</v>
      </c>
      <c r="AL752" s="201">
        <f t="shared" si="121"/>
        <v>0</v>
      </c>
      <c r="AM752" s="201">
        <f t="shared" si="121"/>
        <v>0</v>
      </c>
      <c r="AN752" s="201">
        <f t="shared" si="121"/>
        <v>0</v>
      </c>
      <c r="AO752" s="201">
        <f t="shared" si="121"/>
        <v>0</v>
      </c>
      <c r="AP752" s="201">
        <f t="shared" si="121"/>
        <v>0</v>
      </c>
      <c r="AQ752" s="201">
        <f t="shared" si="121"/>
        <v>0</v>
      </c>
      <c r="AR752" s="201">
        <f t="shared" si="121"/>
        <v>0</v>
      </c>
      <c r="AS752" s="201">
        <f t="shared" si="121"/>
        <v>0</v>
      </c>
      <c r="AT752" s="201">
        <f t="shared" si="121"/>
        <v>0</v>
      </c>
      <c r="AU752" s="201">
        <f t="shared" si="121"/>
        <v>754341.25</v>
      </c>
      <c r="AV752" s="201">
        <f t="shared" si="121"/>
        <v>0</v>
      </c>
      <c r="AW752" s="201">
        <f t="shared" si="121"/>
        <v>0</v>
      </c>
      <c r="AX752" s="201">
        <f t="shared" si="121"/>
        <v>0</v>
      </c>
      <c r="AY752" s="201">
        <f t="shared" si="121"/>
        <v>0</v>
      </c>
      <c r="AZ752" s="201">
        <f t="shared" si="121"/>
        <v>0</v>
      </c>
      <c r="BA752" s="201">
        <f t="shared" si="121"/>
        <v>0</v>
      </c>
      <c r="BB752" s="201">
        <f t="shared" si="121"/>
        <v>5505719.7199999997</v>
      </c>
      <c r="BC752" s="201">
        <f t="shared" si="121"/>
        <v>0</v>
      </c>
      <c r="BD752" s="201">
        <f t="shared" si="121"/>
        <v>0</v>
      </c>
      <c r="BE752" s="201">
        <f t="shared" si="121"/>
        <v>0</v>
      </c>
      <c r="BF752" s="201">
        <f t="shared" si="121"/>
        <v>0</v>
      </c>
      <c r="BG752" s="201">
        <f t="shared" si="121"/>
        <v>0</v>
      </c>
      <c r="BH752" s="201">
        <f t="shared" si="121"/>
        <v>0</v>
      </c>
      <c r="BI752" s="201">
        <f t="shared" si="121"/>
        <v>0</v>
      </c>
      <c r="BJ752" s="201">
        <f t="shared" si="121"/>
        <v>0</v>
      </c>
      <c r="BK752" s="201">
        <f t="shared" si="121"/>
        <v>0</v>
      </c>
      <c r="BL752" s="201">
        <f t="shared" si="121"/>
        <v>0</v>
      </c>
      <c r="BM752" s="201">
        <f t="shared" si="121"/>
        <v>12905430.800000001</v>
      </c>
      <c r="BN752" s="201">
        <f t="shared" si="121"/>
        <v>3373931.96</v>
      </c>
      <c r="BO752" s="201">
        <f t="shared" si="121"/>
        <v>0</v>
      </c>
      <c r="BP752" s="201">
        <f t="shared" si="121"/>
        <v>0</v>
      </c>
      <c r="BQ752" s="201">
        <f t="shared" si="121"/>
        <v>0</v>
      </c>
      <c r="BR752" s="201">
        <f t="shared" si="121"/>
        <v>0</v>
      </c>
      <c r="BS752" s="201">
        <f t="shared" si="121"/>
        <v>0</v>
      </c>
      <c r="BT752" s="201">
        <f t="shared" si="115"/>
        <v>4555073.2</v>
      </c>
      <c r="BU752" s="201">
        <f t="shared" si="115"/>
        <v>0</v>
      </c>
      <c r="BV752" s="201">
        <f t="shared" si="115"/>
        <v>0</v>
      </c>
      <c r="BW752" s="201">
        <f t="shared" si="115"/>
        <v>0</v>
      </c>
      <c r="BX752" s="201">
        <f t="shared" si="115"/>
        <v>0</v>
      </c>
      <c r="BY752" s="201">
        <f t="shared" si="115"/>
        <v>0</v>
      </c>
      <c r="BZ752" s="201">
        <f t="shared" si="115"/>
        <v>0</v>
      </c>
      <c r="CA752" s="201">
        <f t="shared" si="115"/>
        <v>0</v>
      </c>
      <c r="CB752" s="201">
        <f t="shared" si="115"/>
        <v>0</v>
      </c>
      <c r="CC752" s="201">
        <f t="shared" si="86"/>
        <v>64711910.580000006</v>
      </c>
    </row>
    <row r="753" spans="1:81" s="109" customFormat="1">
      <c r="A753" s="141"/>
      <c r="B753" s="319"/>
      <c r="C753" s="321"/>
      <c r="D753" s="331"/>
      <c r="E753" s="331"/>
      <c r="F753" s="332" t="s">
        <v>1307</v>
      </c>
      <c r="G753" s="333" t="s">
        <v>1787</v>
      </c>
      <c r="H753" s="201">
        <f t="shared" si="121"/>
        <v>33392.559999999998</v>
      </c>
      <c r="I753" s="201">
        <f t="shared" si="121"/>
        <v>48321.95</v>
      </c>
      <c r="J753" s="201">
        <f t="shared" si="121"/>
        <v>372609.03</v>
      </c>
      <c r="K753" s="201">
        <f t="shared" si="121"/>
        <v>39831.050000000003</v>
      </c>
      <c r="L753" s="201">
        <f t="shared" si="121"/>
        <v>50659.6</v>
      </c>
      <c r="M753" s="201">
        <f t="shared" si="121"/>
        <v>0</v>
      </c>
      <c r="N753" s="201">
        <f t="shared" si="121"/>
        <v>29671.74</v>
      </c>
      <c r="O753" s="201">
        <f t="shared" si="121"/>
        <v>43816.5</v>
      </c>
      <c r="P753" s="201">
        <f t="shared" si="121"/>
        <v>124849.60000000001</v>
      </c>
      <c r="Q753" s="201">
        <f t="shared" si="121"/>
        <v>0</v>
      </c>
      <c r="R753" s="201">
        <f t="shared" si="121"/>
        <v>96722.6</v>
      </c>
      <c r="S753" s="201">
        <f t="shared" si="121"/>
        <v>37861.15</v>
      </c>
      <c r="T753" s="201">
        <f t="shared" si="121"/>
        <v>14300.8</v>
      </c>
      <c r="U753" s="201">
        <f t="shared" si="121"/>
        <v>3100</v>
      </c>
      <c r="V753" s="201">
        <f t="shared" si="121"/>
        <v>0</v>
      </c>
      <c r="W753" s="201">
        <f t="shared" si="121"/>
        <v>0</v>
      </c>
      <c r="X753" s="201">
        <f t="shared" si="121"/>
        <v>66796.399999999994</v>
      </c>
      <c r="Y753" s="201">
        <f t="shared" si="121"/>
        <v>63586.8</v>
      </c>
      <c r="Z753" s="201">
        <f t="shared" si="121"/>
        <v>0</v>
      </c>
      <c r="AA753" s="201">
        <f t="shared" si="121"/>
        <v>0</v>
      </c>
      <c r="AB753" s="201">
        <f t="shared" si="121"/>
        <v>17747.2</v>
      </c>
      <c r="AC753" s="201">
        <f t="shared" si="121"/>
        <v>0</v>
      </c>
      <c r="AD753" s="201">
        <f t="shared" si="121"/>
        <v>1335753.75</v>
      </c>
      <c r="AE753" s="201">
        <f t="shared" si="121"/>
        <v>335891.20000000001</v>
      </c>
      <c r="AF753" s="201">
        <f t="shared" si="121"/>
        <v>179828</v>
      </c>
      <c r="AG753" s="201">
        <f t="shared" si="121"/>
        <v>0</v>
      </c>
      <c r="AH753" s="201">
        <f t="shared" si="121"/>
        <v>0</v>
      </c>
      <c r="AI753" s="201">
        <f t="shared" si="121"/>
        <v>0</v>
      </c>
      <c r="AJ753" s="201">
        <f t="shared" si="121"/>
        <v>0</v>
      </c>
      <c r="AK753" s="201">
        <f t="shared" si="121"/>
        <v>0</v>
      </c>
      <c r="AL753" s="201">
        <f t="shared" si="121"/>
        <v>0</v>
      </c>
      <c r="AM753" s="201">
        <f t="shared" si="121"/>
        <v>1400</v>
      </c>
      <c r="AN753" s="201">
        <f t="shared" si="121"/>
        <v>0</v>
      </c>
      <c r="AO753" s="201">
        <f t="shared" si="121"/>
        <v>0</v>
      </c>
      <c r="AP753" s="201">
        <f t="shared" si="121"/>
        <v>0</v>
      </c>
      <c r="AQ753" s="201">
        <f t="shared" si="121"/>
        <v>500</v>
      </c>
      <c r="AR753" s="201">
        <f t="shared" si="121"/>
        <v>0</v>
      </c>
      <c r="AS753" s="201">
        <f t="shared" si="121"/>
        <v>0</v>
      </c>
      <c r="AT753" s="201">
        <f t="shared" si="121"/>
        <v>0</v>
      </c>
      <c r="AU753" s="201">
        <f t="shared" si="121"/>
        <v>1993</v>
      </c>
      <c r="AV753" s="201">
        <f t="shared" si="121"/>
        <v>52483.8</v>
      </c>
      <c r="AW753" s="201">
        <f t="shared" si="121"/>
        <v>44740.15</v>
      </c>
      <c r="AX753" s="201">
        <f t="shared" si="121"/>
        <v>170902.57</v>
      </c>
      <c r="AY753" s="201">
        <f t="shared" si="121"/>
        <v>3156.5</v>
      </c>
      <c r="AZ753" s="201">
        <f t="shared" si="121"/>
        <v>700</v>
      </c>
      <c r="BA753" s="201">
        <f t="shared" si="121"/>
        <v>212.5</v>
      </c>
      <c r="BB753" s="201">
        <f t="shared" si="121"/>
        <v>180474.04</v>
      </c>
      <c r="BC753" s="201">
        <f t="shared" si="121"/>
        <v>767379.07</v>
      </c>
      <c r="BD753" s="201">
        <f t="shared" si="121"/>
        <v>58457</v>
      </c>
      <c r="BE753" s="201">
        <f t="shared" si="121"/>
        <v>0</v>
      </c>
      <c r="BF753" s="201">
        <f t="shared" si="121"/>
        <v>0</v>
      </c>
      <c r="BG753" s="201">
        <f t="shared" si="121"/>
        <v>707587</v>
      </c>
      <c r="BH753" s="201">
        <f t="shared" si="121"/>
        <v>279375.09999999998</v>
      </c>
      <c r="BI753" s="201">
        <f t="shared" si="121"/>
        <v>0</v>
      </c>
      <c r="BJ753" s="201">
        <f t="shared" si="121"/>
        <v>112130</v>
      </c>
      <c r="BK753" s="201">
        <f t="shared" si="121"/>
        <v>2110</v>
      </c>
      <c r="BL753" s="201">
        <f t="shared" si="121"/>
        <v>0</v>
      </c>
      <c r="BM753" s="201">
        <f t="shared" si="121"/>
        <v>0</v>
      </c>
      <c r="BN753" s="201">
        <f t="shared" si="121"/>
        <v>0</v>
      </c>
      <c r="BO753" s="201">
        <f t="shared" si="121"/>
        <v>43409.33</v>
      </c>
      <c r="BP753" s="201">
        <f t="shared" si="121"/>
        <v>0</v>
      </c>
      <c r="BQ753" s="201">
        <f t="shared" si="121"/>
        <v>0</v>
      </c>
      <c r="BR753" s="201">
        <f t="shared" si="121"/>
        <v>248019.64</v>
      </c>
      <c r="BS753" s="201">
        <f t="shared" si="121"/>
        <v>125</v>
      </c>
      <c r="BT753" s="201">
        <f t="shared" si="115"/>
        <v>1755</v>
      </c>
      <c r="BU753" s="201">
        <f t="shared" si="115"/>
        <v>1478</v>
      </c>
      <c r="BV753" s="201">
        <f t="shared" si="115"/>
        <v>3325</v>
      </c>
      <c r="BW753" s="201">
        <f t="shared" si="115"/>
        <v>3890</v>
      </c>
      <c r="BX753" s="201">
        <f t="shared" si="115"/>
        <v>31135</v>
      </c>
      <c r="BY753" s="201">
        <f t="shared" si="115"/>
        <v>3120</v>
      </c>
      <c r="BZ753" s="201">
        <f t="shared" si="115"/>
        <v>25948.400000000001</v>
      </c>
      <c r="CA753" s="201">
        <f t="shared" si="115"/>
        <v>4386</v>
      </c>
      <c r="CB753" s="201">
        <f t="shared" si="115"/>
        <v>0</v>
      </c>
      <c r="CC753" s="201">
        <f t="shared" si="86"/>
        <v>5644932.0299999993</v>
      </c>
    </row>
    <row r="754" spans="1:81" s="109" customFormat="1">
      <c r="A754" s="141"/>
      <c r="B754" s="319"/>
      <c r="C754" s="321"/>
      <c r="D754" s="331"/>
      <c r="E754" s="331"/>
      <c r="F754" s="332" t="s">
        <v>1308</v>
      </c>
      <c r="G754" s="333" t="s">
        <v>1788</v>
      </c>
      <c r="H754" s="201">
        <f t="shared" si="121"/>
        <v>41909.39</v>
      </c>
      <c r="I754" s="201">
        <f t="shared" si="121"/>
        <v>3460</v>
      </c>
      <c r="J754" s="201">
        <f t="shared" si="121"/>
        <v>41487.089999999997</v>
      </c>
      <c r="K754" s="201">
        <f t="shared" si="121"/>
        <v>0</v>
      </c>
      <c r="L754" s="201">
        <f t="shared" si="121"/>
        <v>73658</v>
      </c>
      <c r="M754" s="201">
        <f t="shared" si="121"/>
        <v>0</v>
      </c>
      <c r="N754" s="201">
        <f t="shared" si="121"/>
        <v>0</v>
      </c>
      <c r="O754" s="201">
        <f t="shared" si="121"/>
        <v>9019</v>
      </c>
      <c r="P754" s="201">
        <f t="shared" si="121"/>
        <v>15610.68</v>
      </c>
      <c r="Q754" s="201">
        <f t="shared" si="121"/>
        <v>0</v>
      </c>
      <c r="R754" s="201">
        <f t="shared" si="121"/>
        <v>0</v>
      </c>
      <c r="S754" s="201">
        <f t="shared" si="121"/>
        <v>0</v>
      </c>
      <c r="T754" s="201">
        <f t="shared" si="121"/>
        <v>1750</v>
      </c>
      <c r="U754" s="201">
        <f t="shared" si="121"/>
        <v>0</v>
      </c>
      <c r="V754" s="201">
        <f t="shared" si="121"/>
        <v>0</v>
      </c>
      <c r="W754" s="201">
        <f t="shared" si="121"/>
        <v>0</v>
      </c>
      <c r="X754" s="201">
        <f t="shared" si="121"/>
        <v>0</v>
      </c>
      <c r="Y754" s="201">
        <f t="shared" si="121"/>
        <v>0</v>
      </c>
      <c r="Z754" s="201">
        <f t="shared" si="121"/>
        <v>0</v>
      </c>
      <c r="AA754" s="201">
        <f t="shared" si="121"/>
        <v>0</v>
      </c>
      <c r="AB754" s="201">
        <f t="shared" si="121"/>
        <v>0</v>
      </c>
      <c r="AC754" s="201">
        <f t="shared" si="121"/>
        <v>329.7</v>
      </c>
      <c r="AD754" s="201">
        <f t="shared" si="121"/>
        <v>0</v>
      </c>
      <c r="AE754" s="201">
        <f t="shared" si="121"/>
        <v>0</v>
      </c>
      <c r="AF754" s="201">
        <f t="shared" si="121"/>
        <v>100127.59</v>
      </c>
      <c r="AG754" s="201">
        <f t="shared" si="121"/>
        <v>0</v>
      </c>
      <c r="AH754" s="201">
        <f t="shared" si="121"/>
        <v>0</v>
      </c>
      <c r="AI754" s="201">
        <f t="shared" si="121"/>
        <v>0</v>
      </c>
      <c r="AJ754" s="201">
        <f t="shared" si="121"/>
        <v>0</v>
      </c>
      <c r="AK754" s="201">
        <f t="shared" si="121"/>
        <v>0</v>
      </c>
      <c r="AL754" s="201">
        <f t="shared" si="121"/>
        <v>0</v>
      </c>
      <c r="AM754" s="201">
        <f t="shared" si="121"/>
        <v>0</v>
      </c>
      <c r="AN754" s="201">
        <f t="shared" si="121"/>
        <v>0</v>
      </c>
      <c r="AO754" s="201">
        <f t="shared" si="121"/>
        <v>0</v>
      </c>
      <c r="AP754" s="201">
        <f t="shared" si="121"/>
        <v>0</v>
      </c>
      <c r="AQ754" s="201">
        <f t="shared" si="121"/>
        <v>0</v>
      </c>
      <c r="AR754" s="201">
        <f t="shared" si="121"/>
        <v>0</v>
      </c>
      <c r="AS754" s="201">
        <f t="shared" si="121"/>
        <v>0</v>
      </c>
      <c r="AT754" s="201">
        <f t="shared" si="121"/>
        <v>0</v>
      </c>
      <c r="AU754" s="201">
        <f t="shared" si="121"/>
        <v>0</v>
      </c>
      <c r="AV754" s="201">
        <f t="shared" si="121"/>
        <v>0</v>
      </c>
      <c r="AW754" s="201">
        <f t="shared" si="121"/>
        <v>0</v>
      </c>
      <c r="AX754" s="201">
        <f t="shared" si="121"/>
        <v>0</v>
      </c>
      <c r="AY754" s="201">
        <f t="shared" si="121"/>
        <v>8673.4</v>
      </c>
      <c r="AZ754" s="201">
        <f t="shared" si="121"/>
        <v>0</v>
      </c>
      <c r="BA754" s="201">
        <f t="shared" si="121"/>
        <v>0</v>
      </c>
      <c r="BB754" s="201">
        <f t="shared" si="121"/>
        <v>186095</v>
      </c>
      <c r="BC754" s="201">
        <f t="shared" si="121"/>
        <v>31477.5</v>
      </c>
      <c r="BD754" s="201">
        <f t="shared" si="121"/>
        <v>0</v>
      </c>
      <c r="BE754" s="201">
        <f t="shared" si="121"/>
        <v>0</v>
      </c>
      <c r="BF754" s="201">
        <f t="shared" si="121"/>
        <v>0</v>
      </c>
      <c r="BG754" s="201">
        <f t="shared" si="121"/>
        <v>0</v>
      </c>
      <c r="BH754" s="201">
        <f t="shared" si="121"/>
        <v>0</v>
      </c>
      <c r="BI754" s="201">
        <f t="shared" si="121"/>
        <v>0</v>
      </c>
      <c r="BJ754" s="201">
        <f t="shared" si="121"/>
        <v>2761</v>
      </c>
      <c r="BK754" s="201">
        <f t="shared" si="121"/>
        <v>0</v>
      </c>
      <c r="BL754" s="201">
        <f t="shared" si="121"/>
        <v>0</v>
      </c>
      <c r="BM754" s="201">
        <f t="shared" si="121"/>
        <v>0</v>
      </c>
      <c r="BN754" s="201">
        <f t="shared" si="121"/>
        <v>0</v>
      </c>
      <c r="BO754" s="201">
        <f t="shared" si="121"/>
        <v>0</v>
      </c>
      <c r="BP754" s="201">
        <f t="shared" si="121"/>
        <v>420</v>
      </c>
      <c r="BQ754" s="201">
        <f t="shared" si="121"/>
        <v>0</v>
      </c>
      <c r="BR754" s="201">
        <f t="shared" si="121"/>
        <v>68557.75</v>
      </c>
      <c r="BS754" s="201">
        <f t="shared" si="121"/>
        <v>9465.5</v>
      </c>
      <c r="BT754" s="201">
        <f t="shared" si="115"/>
        <v>0</v>
      </c>
      <c r="BU754" s="201">
        <f t="shared" si="115"/>
        <v>0</v>
      </c>
      <c r="BV754" s="201">
        <f t="shared" si="115"/>
        <v>0</v>
      </c>
      <c r="BW754" s="201">
        <f t="shared" si="115"/>
        <v>0</v>
      </c>
      <c r="BX754" s="201">
        <f t="shared" si="115"/>
        <v>0</v>
      </c>
      <c r="BY754" s="201">
        <f t="shared" si="115"/>
        <v>0</v>
      </c>
      <c r="BZ754" s="201">
        <f t="shared" si="115"/>
        <v>0</v>
      </c>
      <c r="CA754" s="201">
        <f t="shared" si="115"/>
        <v>0</v>
      </c>
      <c r="CB754" s="201">
        <f t="shared" si="115"/>
        <v>0</v>
      </c>
      <c r="CC754" s="201">
        <f t="shared" si="86"/>
        <v>594801.6</v>
      </c>
    </row>
    <row r="755" spans="1:81" s="109" customFormat="1">
      <c r="A755" s="141"/>
      <c r="B755" s="319"/>
      <c r="C755" s="321"/>
      <c r="D755" s="331"/>
      <c r="E755" s="331"/>
      <c r="F755" s="332" t="s">
        <v>1309</v>
      </c>
      <c r="G755" s="333" t="s">
        <v>1789</v>
      </c>
      <c r="H755" s="201">
        <f t="shared" si="121"/>
        <v>0</v>
      </c>
      <c r="I755" s="201">
        <f t="shared" si="121"/>
        <v>0</v>
      </c>
      <c r="J755" s="201">
        <f t="shared" si="121"/>
        <v>12107</v>
      </c>
      <c r="K755" s="201">
        <f t="shared" si="121"/>
        <v>1467</v>
      </c>
      <c r="L755" s="201">
        <f t="shared" si="121"/>
        <v>0</v>
      </c>
      <c r="M755" s="201">
        <f t="shared" si="121"/>
        <v>0</v>
      </c>
      <c r="N755" s="201">
        <f t="shared" si="121"/>
        <v>0</v>
      </c>
      <c r="O755" s="201">
        <f t="shared" si="121"/>
        <v>0</v>
      </c>
      <c r="P755" s="201">
        <f t="shared" si="121"/>
        <v>0</v>
      </c>
      <c r="Q755" s="201">
        <f t="shared" si="121"/>
        <v>2400</v>
      </c>
      <c r="R755" s="201">
        <f t="shared" si="121"/>
        <v>4200.25</v>
      </c>
      <c r="S755" s="201">
        <f t="shared" si="121"/>
        <v>0</v>
      </c>
      <c r="T755" s="201">
        <f t="shared" si="121"/>
        <v>6905</v>
      </c>
      <c r="U755" s="201">
        <f t="shared" si="121"/>
        <v>0</v>
      </c>
      <c r="V755" s="201">
        <f t="shared" si="121"/>
        <v>0</v>
      </c>
      <c r="W755" s="201">
        <f t="shared" si="121"/>
        <v>0</v>
      </c>
      <c r="X755" s="201">
        <f t="shared" si="121"/>
        <v>0</v>
      </c>
      <c r="Y755" s="201">
        <f t="shared" si="121"/>
        <v>541</v>
      </c>
      <c r="Z755" s="201">
        <f t="shared" si="121"/>
        <v>0</v>
      </c>
      <c r="AA755" s="201">
        <f t="shared" si="121"/>
        <v>0</v>
      </c>
      <c r="AB755" s="201">
        <f t="shared" si="121"/>
        <v>2179.9499999999998</v>
      </c>
      <c r="AC755" s="201">
        <f t="shared" si="121"/>
        <v>0</v>
      </c>
      <c r="AD755" s="201">
        <f t="shared" si="121"/>
        <v>2940</v>
      </c>
      <c r="AE755" s="201">
        <f t="shared" si="121"/>
        <v>2668</v>
      </c>
      <c r="AF755" s="201">
        <f t="shared" si="121"/>
        <v>0</v>
      </c>
      <c r="AG755" s="201">
        <f t="shared" si="121"/>
        <v>0</v>
      </c>
      <c r="AH755" s="201">
        <f t="shared" si="121"/>
        <v>0</v>
      </c>
      <c r="AI755" s="201">
        <f t="shared" si="121"/>
        <v>0</v>
      </c>
      <c r="AJ755" s="201">
        <f t="shared" si="121"/>
        <v>0</v>
      </c>
      <c r="AK755" s="201">
        <f t="shared" si="121"/>
        <v>0</v>
      </c>
      <c r="AL755" s="201">
        <f t="shared" si="121"/>
        <v>0</v>
      </c>
      <c r="AM755" s="201">
        <f t="shared" si="121"/>
        <v>0</v>
      </c>
      <c r="AN755" s="201">
        <f t="shared" si="121"/>
        <v>0</v>
      </c>
      <c r="AO755" s="201">
        <f t="shared" si="121"/>
        <v>400</v>
      </c>
      <c r="AP755" s="201">
        <f t="shared" si="121"/>
        <v>0</v>
      </c>
      <c r="AQ755" s="201">
        <f t="shared" si="121"/>
        <v>0</v>
      </c>
      <c r="AR755" s="201">
        <f t="shared" si="121"/>
        <v>0</v>
      </c>
      <c r="AS755" s="201">
        <f t="shared" si="121"/>
        <v>0</v>
      </c>
      <c r="AT755" s="201">
        <f t="shared" si="121"/>
        <v>0</v>
      </c>
      <c r="AU755" s="201">
        <f t="shared" si="121"/>
        <v>34553</v>
      </c>
      <c r="AV755" s="201">
        <f t="shared" si="121"/>
        <v>96335</v>
      </c>
      <c r="AW755" s="201">
        <f t="shared" si="121"/>
        <v>1180</v>
      </c>
      <c r="AX755" s="201">
        <f t="shared" si="121"/>
        <v>23524.2</v>
      </c>
      <c r="AY755" s="201">
        <f t="shared" si="121"/>
        <v>2800</v>
      </c>
      <c r="AZ755" s="201">
        <f t="shared" si="121"/>
        <v>1629</v>
      </c>
      <c r="BA755" s="201">
        <f t="shared" si="121"/>
        <v>1122</v>
      </c>
      <c r="BB755" s="201">
        <f t="shared" si="121"/>
        <v>9071</v>
      </c>
      <c r="BC755" s="201">
        <f t="shared" si="121"/>
        <v>0</v>
      </c>
      <c r="BD755" s="201">
        <f t="shared" si="121"/>
        <v>5097.5</v>
      </c>
      <c r="BE755" s="201">
        <f t="shared" si="121"/>
        <v>0</v>
      </c>
      <c r="BF755" s="201">
        <f t="shared" si="121"/>
        <v>0</v>
      </c>
      <c r="BG755" s="201">
        <f t="shared" si="121"/>
        <v>0</v>
      </c>
      <c r="BH755" s="201">
        <f t="shared" si="121"/>
        <v>0</v>
      </c>
      <c r="BI755" s="201">
        <f t="shared" si="121"/>
        <v>0</v>
      </c>
      <c r="BJ755" s="201">
        <f t="shared" si="121"/>
        <v>1000</v>
      </c>
      <c r="BK755" s="201">
        <f t="shared" si="121"/>
        <v>0</v>
      </c>
      <c r="BL755" s="201">
        <f t="shared" si="121"/>
        <v>0</v>
      </c>
      <c r="BM755" s="201">
        <f t="shared" si="121"/>
        <v>0</v>
      </c>
      <c r="BN755" s="201">
        <f t="shared" si="121"/>
        <v>0</v>
      </c>
      <c r="BO755" s="201">
        <f t="shared" si="121"/>
        <v>138485</v>
      </c>
      <c r="BP755" s="201">
        <f t="shared" si="121"/>
        <v>0</v>
      </c>
      <c r="BQ755" s="201">
        <f t="shared" si="121"/>
        <v>0</v>
      </c>
      <c r="BR755" s="201">
        <f t="shared" si="121"/>
        <v>0</v>
      </c>
      <c r="BS755" s="201">
        <f t="shared" ref="BS755" si="122">BS645</f>
        <v>0</v>
      </c>
      <c r="BT755" s="201">
        <f t="shared" si="115"/>
        <v>0</v>
      </c>
      <c r="BU755" s="201">
        <f t="shared" si="115"/>
        <v>0</v>
      </c>
      <c r="BV755" s="201">
        <f t="shared" si="115"/>
        <v>1471</v>
      </c>
      <c r="BW755" s="201">
        <f t="shared" si="115"/>
        <v>0</v>
      </c>
      <c r="BX755" s="201">
        <f t="shared" si="115"/>
        <v>0</v>
      </c>
      <c r="BY755" s="201">
        <f t="shared" si="115"/>
        <v>2938</v>
      </c>
      <c r="BZ755" s="201">
        <f t="shared" si="115"/>
        <v>0</v>
      </c>
      <c r="CA755" s="201">
        <f t="shared" si="115"/>
        <v>0</v>
      </c>
      <c r="CB755" s="201">
        <f t="shared" si="115"/>
        <v>0</v>
      </c>
      <c r="CC755" s="201">
        <f t="shared" si="86"/>
        <v>355013.9</v>
      </c>
    </row>
    <row r="756" spans="1:81" s="109" customFormat="1">
      <c r="A756" s="141"/>
      <c r="B756" s="319"/>
      <c r="C756" s="321"/>
      <c r="D756" s="331"/>
      <c r="E756" s="331"/>
      <c r="F756" s="332" t="s">
        <v>1312</v>
      </c>
      <c r="G756" s="333" t="s">
        <v>1313</v>
      </c>
      <c r="H756" s="201">
        <f t="shared" ref="H756:BS759" si="123">H647</f>
        <v>0</v>
      </c>
      <c r="I756" s="201">
        <f t="shared" si="123"/>
        <v>0</v>
      </c>
      <c r="J756" s="201">
        <f t="shared" si="123"/>
        <v>2141499.9900000002</v>
      </c>
      <c r="K756" s="201">
        <f t="shared" si="123"/>
        <v>0</v>
      </c>
      <c r="L756" s="201">
        <f t="shared" si="123"/>
        <v>0</v>
      </c>
      <c r="M756" s="201">
        <f t="shared" si="123"/>
        <v>0</v>
      </c>
      <c r="N756" s="201">
        <f t="shared" si="123"/>
        <v>0</v>
      </c>
      <c r="O756" s="201">
        <f t="shared" si="123"/>
        <v>0</v>
      </c>
      <c r="P756" s="201">
        <f t="shared" si="123"/>
        <v>323991</v>
      </c>
      <c r="Q756" s="201">
        <f t="shared" si="123"/>
        <v>617157.77</v>
      </c>
      <c r="R756" s="201">
        <f t="shared" si="123"/>
        <v>0</v>
      </c>
      <c r="S756" s="201">
        <f t="shared" si="123"/>
        <v>0</v>
      </c>
      <c r="T756" s="201">
        <f t="shared" si="123"/>
        <v>0</v>
      </c>
      <c r="U756" s="201">
        <f t="shared" si="123"/>
        <v>0</v>
      </c>
      <c r="V756" s="201">
        <f t="shared" si="123"/>
        <v>0</v>
      </c>
      <c r="W756" s="201">
        <f t="shared" si="123"/>
        <v>0</v>
      </c>
      <c r="X756" s="201">
        <f t="shared" si="123"/>
        <v>0</v>
      </c>
      <c r="Y756" s="201">
        <f t="shared" si="123"/>
        <v>0</v>
      </c>
      <c r="Z756" s="201">
        <f t="shared" si="123"/>
        <v>0</v>
      </c>
      <c r="AA756" s="201">
        <f t="shared" si="123"/>
        <v>13194</v>
      </c>
      <c r="AB756" s="201">
        <f t="shared" si="123"/>
        <v>0</v>
      </c>
      <c r="AC756" s="201">
        <f t="shared" si="123"/>
        <v>4774</v>
      </c>
      <c r="AD756" s="201">
        <f t="shared" si="123"/>
        <v>0</v>
      </c>
      <c r="AE756" s="201">
        <f t="shared" si="123"/>
        <v>0</v>
      </c>
      <c r="AF756" s="201">
        <f t="shared" si="123"/>
        <v>0</v>
      </c>
      <c r="AG756" s="201">
        <f t="shared" si="123"/>
        <v>0</v>
      </c>
      <c r="AH756" s="201">
        <f t="shared" si="123"/>
        <v>0</v>
      </c>
      <c r="AI756" s="201">
        <f t="shared" si="123"/>
        <v>0</v>
      </c>
      <c r="AJ756" s="201">
        <f t="shared" si="123"/>
        <v>219076</v>
      </c>
      <c r="AK756" s="201">
        <f t="shared" si="123"/>
        <v>0</v>
      </c>
      <c r="AL756" s="201">
        <f t="shared" si="123"/>
        <v>0</v>
      </c>
      <c r="AM756" s="201">
        <f t="shared" si="123"/>
        <v>3200</v>
      </c>
      <c r="AN756" s="201">
        <f t="shared" si="123"/>
        <v>0</v>
      </c>
      <c r="AO756" s="201">
        <f t="shared" si="123"/>
        <v>0</v>
      </c>
      <c r="AP756" s="201">
        <f t="shared" si="123"/>
        <v>29445</v>
      </c>
      <c r="AQ756" s="201">
        <f t="shared" si="123"/>
        <v>94690</v>
      </c>
      <c r="AR756" s="201">
        <f t="shared" si="123"/>
        <v>0</v>
      </c>
      <c r="AS756" s="201">
        <f t="shared" si="123"/>
        <v>71000</v>
      </c>
      <c r="AT756" s="201">
        <f t="shared" si="123"/>
        <v>72000</v>
      </c>
      <c r="AU756" s="201">
        <f t="shared" si="123"/>
        <v>0</v>
      </c>
      <c r="AV756" s="201">
        <f t="shared" si="123"/>
        <v>0</v>
      </c>
      <c r="AW756" s="201">
        <f t="shared" si="123"/>
        <v>0</v>
      </c>
      <c r="AX756" s="201">
        <f t="shared" si="123"/>
        <v>0</v>
      </c>
      <c r="AY756" s="201">
        <f t="shared" si="123"/>
        <v>0</v>
      </c>
      <c r="AZ756" s="201">
        <f t="shared" si="123"/>
        <v>0</v>
      </c>
      <c r="BA756" s="201">
        <f t="shared" si="123"/>
        <v>0</v>
      </c>
      <c r="BB756" s="201">
        <f t="shared" si="123"/>
        <v>0</v>
      </c>
      <c r="BC756" s="201">
        <f t="shared" si="123"/>
        <v>0</v>
      </c>
      <c r="BD756" s="201">
        <f t="shared" si="123"/>
        <v>0</v>
      </c>
      <c r="BE756" s="201">
        <f t="shared" si="123"/>
        <v>0</v>
      </c>
      <c r="BF756" s="201">
        <f t="shared" si="123"/>
        <v>0</v>
      </c>
      <c r="BG756" s="201">
        <f t="shared" si="123"/>
        <v>1350</v>
      </c>
      <c r="BH756" s="201">
        <f t="shared" si="123"/>
        <v>2653602</v>
      </c>
      <c r="BI756" s="201">
        <f t="shared" si="123"/>
        <v>0</v>
      </c>
      <c r="BJ756" s="201">
        <f t="shared" si="123"/>
        <v>0</v>
      </c>
      <c r="BK756" s="201">
        <f t="shared" si="123"/>
        <v>0</v>
      </c>
      <c r="BL756" s="201">
        <f t="shared" si="123"/>
        <v>0</v>
      </c>
      <c r="BM756" s="201">
        <f t="shared" si="123"/>
        <v>0</v>
      </c>
      <c r="BN756" s="201">
        <f t="shared" si="123"/>
        <v>0</v>
      </c>
      <c r="BO756" s="201">
        <f t="shared" si="123"/>
        <v>0</v>
      </c>
      <c r="BP756" s="201">
        <f t="shared" si="123"/>
        <v>286500</v>
      </c>
      <c r="BQ756" s="201">
        <f t="shared" si="123"/>
        <v>0</v>
      </c>
      <c r="BR756" s="201">
        <f t="shared" si="123"/>
        <v>446170</v>
      </c>
      <c r="BS756" s="201">
        <f t="shared" si="123"/>
        <v>0</v>
      </c>
      <c r="BT756" s="201">
        <f t="shared" ref="BT756:CB771" si="124">BT647</f>
        <v>12704.73</v>
      </c>
      <c r="BU756" s="201">
        <f t="shared" si="124"/>
        <v>0</v>
      </c>
      <c r="BV756" s="201">
        <f t="shared" si="124"/>
        <v>0</v>
      </c>
      <c r="BW756" s="201">
        <f t="shared" si="124"/>
        <v>0</v>
      </c>
      <c r="BX756" s="201">
        <f t="shared" si="124"/>
        <v>0</v>
      </c>
      <c r="BY756" s="201">
        <f t="shared" si="124"/>
        <v>0</v>
      </c>
      <c r="BZ756" s="201">
        <f t="shared" si="124"/>
        <v>0</v>
      </c>
      <c r="CA756" s="201">
        <f t="shared" si="124"/>
        <v>0</v>
      </c>
      <c r="CB756" s="201">
        <f t="shared" si="124"/>
        <v>0</v>
      </c>
      <c r="CC756" s="201">
        <f t="shared" si="86"/>
        <v>6990354.4900000002</v>
      </c>
    </row>
    <row r="757" spans="1:81" s="109" customFormat="1">
      <c r="A757" s="141"/>
      <c r="B757" s="319"/>
      <c r="C757" s="321"/>
      <c r="D757" s="331"/>
      <c r="E757" s="331"/>
      <c r="F757" s="332" t="s">
        <v>1314</v>
      </c>
      <c r="G757" s="333" t="s">
        <v>1315</v>
      </c>
      <c r="H757" s="201">
        <f t="shared" si="123"/>
        <v>0</v>
      </c>
      <c r="I757" s="201">
        <f t="shared" si="123"/>
        <v>0</v>
      </c>
      <c r="J757" s="201">
        <f t="shared" si="123"/>
        <v>0</v>
      </c>
      <c r="K757" s="201">
        <f t="shared" si="123"/>
        <v>0</v>
      </c>
      <c r="L757" s="201">
        <f t="shared" si="123"/>
        <v>0</v>
      </c>
      <c r="M757" s="201">
        <f t="shared" si="123"/>
        <v>0</v>
      </c>
      <c r="N757" s="201">
        <f t="shared" si="123"/>
        <v>0</v>
      </c>
      <c r="O757" s="201">
        <f t="shared" si="123"/>
        <v>0</v>
      </c>
      <c r="P757" s="201">
        <f t="shared" si="123"/>
        <v>0</v>
      </c>
      <c r="Q757" s="201">
        <f t="shared" si="123"/>
        <v>0</v>
      </c>
      <c r="R757" s="201">
        <f t="shared" si="123"/>
        <v>0</v>
      </c>
      <c r="S757" s="201">
        <f t="shared" si="123"/>
        <v>0</v>
      </c>
      <c r="T757" s="201">
        <f t="shared" si="123"/>
        <v>0</v>
      </c>
      <c r="U757" s="201">
        <f t="shared" si="123"/>
        <v>0</v>
      </c>
      <c r="V757" s="201">
        <f t="shared" si="123"/>
        <v>0</v>
      </c>
      <c r="W757" s="201">
        <f t="shared" si="123"/>
        <v>0</v>
      </c>
      <c r="X757" s="201">
        <f t="shared" si="123"/>
        <v>0</v>
      </c>
      <c r="Y757" s="201">
        <f t="shared" si="123"/>
        <v>0</v>
      </c>
      <c r="Z757" s="201">
        <f t="shared" si="123"/>
        <v>0</v>
      </c>
      <c r="AA757" s="201">
        <f t="shared" si="123"/>
        <v>0</v>
      </c>
      <c r="AB757" s="201">
        <f t="shared" si="123"/>
        <v>0</v>
      </c>
      <c r="AC757" s="201">
        <f t="shared" si="123"/>
        <v>0</v>
      </c>
      <c r="AD757" s="201">
        <f t="shared" si="123"/>
        <v>0</v>
      </c>
      <c r="AE757" s="201">
        <f t="shared" si="123"/>
        <v>0</v>
      </c>
      <c r="AF757" s="201">
        <f t="shared" si="123"/>
        <v>0</v>
      </c>
      <c r="AG757" s="201">
        <f t="shared" si="123"/>
        <v>0</v>
      </c>
      <c r="AH757" s="201">
        <f t="shared" si="123"/>
        <v>0</v>
      </c>
      <c r="AI757" s="201">
        <f t="shared" si="123"/>
        <v>0</v>
      </c>
      <c r="AJ757" s="201">
        <f t="shared" si="123"/>
        <v>0</v>
      </c>
      <c r="AK757" s="201">
        <f t="shared" si="123"/>
        <v>0</v>
      </c>
      <c r="AL757" s="201">
        <f t="shared" si="123"/>
        <v>0</v>
      </c>
      <c r="AM757" s="201">
        <f t="shared" si="123"/>
        <v>0</v>
      </c>
      <c r="AN757" s="201">
        <f t="shared" si="123"/>
        <v>0</v>
      </c>
      <c r="AO757" s="201">
        <f t="shared" si="123"/>
        <v>0</v>
      </c>
      <c r="AP757" s="201">
        <f t="shared" si="123"/>
        <v>0</v>
      </c>
      <c r="AQ757" s="201">
        <f t="shared" si="123"/>
        <v>0</v>
      </c>
      <c r="AR757" s="201">
        <f t="shared" si="123"/>
        <v>0</v>
      </c>
      <c r="AS757" s="201">
        <f t="shared" si="123"/>
        <v>0</v>
      </c>
      <c r="AT757" s="201">
        <f t="shared" si="123"/>
        <v>0</v>
      </c>
      <c r="AU757" s="201">
        <f t="shared" si="123"/>
        <v>5682.08</v>
      </c>
      <c r="AV757" s="201">
        <f t="shared" si="123"/>
        <v>0</v>
      </c>
      <c r="AW757" s="201">
        <f t="shared" si="123"/>
        <v>0</v>
      </c>
      <c r="AX757" s="201">
        <f t="shared" si="123"/>
        <v>0</v>
      </c>
      <c r="AY757" s="201">
        <f t="shared" si="123"/>
        <v>0</v>
      </c>
      <c r="AZ757" s="201">
        <f t="shared" si="123"/>
        <v>0</v>
      </c>
      <c r="BA757" s="201">
        <f t="shared" si="123"/>
        <v>0</v>
      </c>
      <c r="BB757" s="201">
        <f t="shared" si="123"/>
        <v>0</v>
      </c>
      <c r="BC757" s="201">
        <f t="shared" si="123"/>
        <v>0</v>
      </c>
      <c r="BD757" s="201">
        <f t="shared" si="123"/>
        <v>0</v>
      </c>
      <c r="BE757" s="201">
        <f t="shared" si="123"/>
        <v>0</v>
      </c>
      <c r="BF757" s="201">
        <f t="shared" si="123"/>
        <v>0</v>
      </c>
      <c r="BG757" s="201">
        <f t="shared" si="123"/>
        <v>0</v>
      </c>
      <c r="BH757" s="201">
        <f t="shared" si="123"/>
        <v>0</v>
      </c>
      <c r="BI757" s="201">
        <f t="shared" si="123"/>
        <v>0</v>
      </c>
      <c r="BJ757" s="201">
        <f t="shared" si="123"/>
        <v>0</v>
      </c>
      <c r="BK757" s="201">
        <f t="shared" si="123"/>
        <v>0</v>
      </c>
      <c r="BL757" s="201">
        <f t="shared" si="123"/>
        <v>0</v>
      </c>
      <c r="BM757" s="201">
        <f t="shared" si="123"/>
        <v>0</v>
      </c>
      <c r="BN757" s="201">
        <f t="shared" si="123"/>
        <v>0</v>
      </c>
      <c r="BO757" s="201">
        <f t="shared" si="123"/>
        <v>0</v>
      </c>
      <c r="BP757" s="201">
        <f t="shared" si="123"/>
        <v>0</v>
      </c>
      <c r="BQ757" s="201">
        <f t="shared" si="123"/>
        <v>0</v>
      </c>
      <c r="BR757" s="201">
        <f t="shared" si="123"/>
        <v>0</v>
      </c>
      <c r="BS757" s="201">
        <f t="shared" si="123"/>
        <v>0</v>
      </c>
      <c r="BT757" s="201">
        <f t="shared" si="124"/>
        <v>20254.07</v>
      </c>
      <c r="BU757" s="201">
        <f t="shared" si="124"/>
        <v>0</v>
      </c>
      <c r="BV757" s="201">
        <f t="shared" si="124"/>
        <v>0</v>
      </c>
      <c r="BW757" s="201">
        <f t="shared" si="124"/>
        <v>0</v>
      </c>
      <c r="BX757" s="201">
        <f t="shared" si="124"/>
        <v>0</v>
      </c>
      <c r="BY757" s="201">
        <f t="shared" si="124"/>
        <v>0</v>
      </c>
      <c r="BZ757" s="201">
        <f t="shared" si="124"/>
        <v>0</v>
      </c>
      <c r="CA757" s="201">
        <f t="shared" si="124"/>
        <v>0</v>
      </c>
      <c r="CB757" s="201">
        <f t="shared" si="124"/>
        <v>0</v>
      </c>
      <c r="CC757" s="201">
        <f t="shared" si="86"/>
        <v>25936.15</v>
      </c>
    </row>
    <row r="758" spans="1:81" s="109" customFormat="1">
      <c r="A758" s="141"/>
      <c r="B758" s="319"/>
      <c r="C758" s="321"/>
      <c r="D758" s="331"/>
      <c r="E758" s="331"/>
      <c r="F758" s="332" t="s">
        <v>1316</v>
      </c>
      <c r="G758" s="333" t="s">
        <v>1317</v>
      </c>
      <c r="H758" s="201">
        <f t="shared" si="123"/>
        <v>0</v>
      </c>
      <c r="I758" s="201">
        <f t="shared" si="123"/>
        <v>0</v>
      </c>
      <c r="J758" s="201">
        <f t="shared" si="123"/>
        <v>0</v>
      </c>
      <c r="K758" s="201">
        <f t="shared" si="123"/>
        <v>0</v>
      </c>
      <c r="L758" s="201">
        <f t="shared" si="123"/>
        <v>0</v>
      </c>
      <c r="M758" s="201">
        <f t="shared" si="123"/>
        <v>0</v>
      </c>
      <c r="N758" s="201">
        <f t="shared" si="123"/>
        <v>0</v>
      </c>
      <c r="O758" s="201">
        <f t="shared" si="123"/>
        <v>0</v>
      </c>
      <c r="P758" s="201">
        <f t="shared" si="123"/>
        <v>0</v>
      </c>
      <c r="Q758" s="201">
        <f t="shared" si="123"/>
        <v>0</v>
      </c>
      <c r="R758" s="201">
        <f t="shared" si="123"/>
        <v>0</v>
      </c>
      <c r="S758" s="201">
        <f t="shared" si="123"/>
        <v>0</v>
      </c>
      <c r="T758" s="201">
        <f t="shared" si="123"/>
        <v>0</v>
      </c>
      <c r="U758" s="201">
        <f t="shared" si="123"/>
        <v>0</v>
      </c>
      <c r="V758" s="201">
        <f t="shared" si="123"/>
        <v>0</v>
      </c>
      <c r="W758" s="201">
        <f t="shared" si="123"/>
        <v>0</v>
      </c>
      <c r="X758" s="201">
        <f t="shared" si="123"/>
        <v>0</v>
      </c>
      <c r="Y758" s="201">
        <f t="shared" si="123"/>
        <v>0</v>
      </c>
      <c r="Z758" s="201">
        <f t="shared" si="123"/>
        <v>0</v>
      </c>
      <c r="AA758" s="201">
        <f t="shared" si="123"/>
        <v>0</v>
      </c>
      <c r="AB758" s="201">
        <f t="shared" si="123"/>
        <v>0</v>
      </c>
      <c r="AC758" s="201">
        <f t="shared" si="123"/>
        <v>0</v>
      </c>
      <c r="AD758" s="201">
        <f t="shared" si="123"/>
        <v>0</v>
      </c>
      <c r="AE758" s="201">
        <f t="shared" si="123"/>
        <v>0</v>
      </c>
      <c r="AF758" s="201">
        <f t="shared" si="123"/>
        <v>0</v>
      </c>
      <c r="AG758" s="201">
        <f t="shared" si="123"/>
        <v>0</v>
      </c>
      <c r="AH758" s="201">
        <f t="shared" si="123"/>
        <v>0</v>
      </c>
      <c r="AI758" s="201">
        <f t="shared" si="123"/>
        <v>0</v>
      </c>
      <c r="AJ758" s="201">
        <f t="shared" si="123"/>
        <v>0</v>
      </c>
      <c r="AK758" s="201">
        <f t="shared" si="123"/>
        <v>0</v>
      </c>
      <c r="AL758" s="201">
        <f t="shared" si="123"/>
        <v>0</v>
      </c>
      <c r="AM758" s="201">
        <f t="shared" si="123"/>
        <v>0</v>
      </c>
      <c r="AN758" s="201">
        <f t="shared" si="123"/>
        <v>0</v>
      </c>
      <c r="AO758" s="201">
        <f t="shared" si="123"/>
        <v>0</v>
      </c>
      <c r="AP758" s="201">
        <f t="shared" si="123"/>
        <v>0</v>
      </c>
      <c r="AQ758" s="201">
        <f t="shared" si="123"/>
        <v>0</v>
      </c>
      <c r="AR758" s="201">
        <f t="shared" si="123"/>
        <v>0</v>
      </c>
      <c r="AS758" s="201">
        <f t="shared" si="123"/>
        <v>0</v>
      </c>
      <c r="AT758" s="201">
        <f t="shared" si="123"/>
        <v>0</v>
      </c>
      <c r="AU758" s="201">
        <f t="shared" si="123"/>
        <v>0</v>
      </c>
      <c r="AV758" s="201">
        <f t="shared" si="123"/>
        <v>0</v>
      </c>
      <c r="AW758" s="201">
        <f t="shared" si="123"/>
        <v>0</v>
      </c>
      <c r="AX758" s="201">
        <f t="shared" si="123"/>
        <v>0</v>
      </c>
      <c r="AY758" s="201">
        <f t="shared" si="123"/>
        <v>0</v>
      </c>
      <c r="AZ758" s="201">
        <f t="shared" si="123"/>
        <v>0</v>
      </c>
      <c r="BA758" s="201">
        <f t="shared" si="123"/>
        <v>0</v>
      </c>
      <c r="BB758" s="201">
        <f t="shared" si="123"/>
        <v>0</v>
      </c>
      <c r="BC758" s="201">
        <f t="shared" si="123"/>
        <v>0</v>
      </c>
      <c r="BD758" s="201">
        <f t="shared" si="123"/>
        <v>0</v>
      </c>
      <c r="BE758" s="201">
        <f t="shared" si="123"/>
        <v>0</v>
      </c>
      <c r="BF758" s="201">
        <f t="shared" si="123"/>
        <v>0</v>
      </c>
      <c r="BG758" s="201">
        <f t="shared" si="123"/>
        <v>0</v>
      </c>
      <c r="BH758" s="201">
        <f t="shared" si="123"/>
        <v>0</v>
      </c>
      <c r="BI758" s="201">
        <f t="shared" si="123"/>
        <v>0</v>
      </c>
      <c r="BJ758" s="201">
        <f t="shared" si="123"/>
        <v>0</v>
      </c>
      <c r="BK758" s="201">
        <f t="shared" si="123"/>
        <v>0</v>
      </c>
      <c r="BL758" s="201">
        <f t="shared" si="123"/>
        <v>0</v>
      </c>
      <c r="BM758" s="201">
        <f t="shared" si="123"/>
        <v>0</v>
      </c>
      <c r="BN758" s="201">
        <f t="shared" si="123"/>
        <v>0</v>
      </c>
      <c r="BO758" s="201">
        <f t="shared" si="123"/>
        <v>0</v>
      </c>
      <c r="BP758" s="201">
        <f t="shared" si="123"/>
        <v>0</v>
      </c>
      <c r="BQ758" s="201">
        <f t="shared" si="123"/>
        <v>0</v>
      </c>
      <c r="BR758" s="201">
        <f t="shared" si="123"/>
        <v>0</v>
      </c>
      <c r="BS758" s="201">
        <f t="shared" si="123"/>
        <v>0</v>
      </c>
      <c r="BT758" s="201">
        <f t="shared" si="124"/>
        <v>0</v>
      </c>
      <c r="BU758" s="201">
        <f t="shared" si="124"/>
        <v>0</v>
      </c>
      <c r="BV758" s="201">
        <f t="shared" si="124"/>
        <v>0</v>
      </c>
      <c r="BW758" s="201">
        <f t="shared" si="124"/>
        <v>0</v>
      </c>
      <c r="BX758" s="201">
        <f t="shared" si="124"/>
        <v>0</v>
      </c>
      <c r="BY758" s="201">
        <f t="shared" si="124"/>
        <v>0</v>
      </c>
      <c r="BZ758" s="201">
        <f t="shared" si="124"/>
        <v>0</v>
      </c>
      <c r="CA758" s="201">
        <f t="shared" si="124"/>
        <v>0</v>
      </c>
      <c r="CB758" s="201">
        <f t="shared" si="124"/>
        <v>0</v>
      </c>
      <c r="CC758" s="201">
        <f t="shared" si="86"/>
        <v>0</v>
      </c>
    </row>
    <row r="759" spans="1:81" s="109" customFormat="1">
      <c r="A759" s="141"/>
      <c r="B759" s="319"/>
      <c r="C759" s="321"/>
      <c r="D759" s="331"/>
      <c r="E759" s="331"/>
      <c r="F759" s="332" t="s">
        <v>1318</v>
      </c>
      <c r="G759" s="333" t="s">
        <v>1319</v>
      </c>
      <c r="H759" s="201">
        <f t="shared" si="123"/>
        <v>0</v>
      </c>
      <c r="I759" s="201">
        <f t="shared" si="123"/>
        <v>0</v>
      </c>
      <c r="J759" s="201">
        <f t="shared" si="123"/>
        <v>0</v>
      </c>
      <c r="K759" s="201">
        <f t="shared" si="123"/>
        <v>0</v>
      </c>
      <c r="L759" s="201">
        <f t="shared" si="123"/>
        <v>0</v>
      </c>
      <c r="M759" s="201">
        <f t="shared" si="123"/>
        <v>0</v>
      </c>
      <c r="N759" s="201">
        <f t="shared" si="123"/>
        <v>0</v>
      </c>
      <c r="O759" s="201">
        <f t="shared" si="123"/>
        <v>0</v>
      </c>
      <c r="P759" s="201">
        <f t="shared" si="123"/>
        <v>0</v>
      </c>
      <c r="Q759" s="201">
        <f t="shared" si="123"/>
        <v>0</v>
      </c>
      <c r="R759" s="201">
        <f t="shared" si="123"/>
        <v>0</v>
      </c>
      <c r="S759" s="201">
        <f t="shared" si="123"/>
        <v>0</v>
      </c>
      <c r="T759" s="201">
        <f t="shared" si="123"/>
        <v>0</v>
      </c>
      <c r="U759" s="201">
        <f t="shared" si="123"/>
        <v>0</v>
      </c>
      <c r="V759" s="201">
        <f t="shared" si="123"/>
        <v>0</v>
      </c>
      <c r="W759" s="201">
        <f t="shared" si="123"/>
        <v>0</v>
      </c>
      <c r="X759" s="201">
        <f t="shared" si="123"/>
        <v>0</v>
      </c>
      <c r="Y759" s="201">
        <f t="shared" si="123"/>
        <v>0</v>
      </c>
      <c r="Z759" s="201">
        <f t="shared" si="123"/>
        <v>0</v>
      </c>
      <c r="AA759" s="201">
        <f t="shared" si="123"/>
        <v>0</v>
      </c>
      <c r="AB759" s="201">
        <f t="shared" si="123"/>
        <v>0</v>
      </c>
      <c r="AC759" s="201">
        <f t="shared" si="123"/>
        <v>0</v>
      </c>
      <c r="AD759" s="201">
        <f t="shared" si="123"/>
        <v>0</v>
      </c>
      <c r="AE759" s="201">
        <f t="shared" si="123"/>
        <v>0</v>
      </c>
      <c r="AF759" s="201">
        <f t="shared" si="123"/>
        <v>0</v>
      </c>
      <c r="AG759" s="201">
        <f t="shared" si="123"/>
        <v>0</v>
      </c>
      <c r="AH759" s="201">
        <f t="shared" si="123"/>
        <v>0</v>
      </c>
      <c r="AI759" s="201">
        <f t="shared" si="123"/>
        <v>0</v>
      </c>
      <c r="AJ759" s="201">
        <f t="shared" si="123"/>
        <v>0</v>
      </c>
      <c r="AK759" s="201">
        <f t="shared" si="123"/>
        <v>0</v>
      </c>
      <c r="AL759" s="201">
        <f t="shared" si="123"/>
        <v>0</v>
      </c>
      <c r="AM759" s="201">
        <f t="shared" si="123"/>
        <v>0</v>
      </c>
      <c r="AN759" s="201">
        <f t="shared" si="123"/>
        <v>0</v>
      </c>
      <c r="AO759" s="201">
        <f t="shared" si="123"/>
        <v>0</v>
      </c>
      <c r="AP759" s="201">
        <f t="shared" si="123"/>
        <v>0</v>
      </c>
      <c r="AQ759" s="201">
        <f t="shared" si="123"/>
        <v>0</v>
      </c>
      <c r="AR759" s="201">
        <f t="shared" si="123"/>
        <v>0</v>
      </c>
      <c r="AS759" s="201">
        <f t="shared" si="123"/>
        <v>0</v>
      </c>
      <c r="AT759" s="201">
        <f t="shared" si="123"/>
        <v>0</v>
      </c>
      <c r="AU759" s="201">
        <f t="shared" si="123"/>
        <v>190915.27</v>
      </c>
      <c r="AV759" s="201">
        <f t="shared" si="123"/>
        <v>0</v>
      </c>
      <c r="AW759" s="201">
        <f t="shared" si="123"/>
        <v>0</v>
      </c>
      <c r="AX759" s="201">
        <f t="shared" si="123"/>
        <v>0</v>
      </c>
      <c r="AY759" s="201">
        <f t="shared" si="123"/>
        <v>0</v>
      </c>
      <c r="AZ759" s="201">
        <f t="shared" si="123"/>
        <v>0</v>
      </c>
      <c r="BA759" s="201">
        <f t="shared" si="123"/>
        <v>0</v>
      </c>
      <c r="BB759" s="201">
        <f t="shared" si="123"/>
        <v>0</v>
      </c>
      <c r="BC759" s="201">
        <f t="shared" si="123"/>
        <v>0</v>
      </c>
      <c r="BD759" s="201">
        <f t="shared" si="123"/>
        <v>0</v>
      </c>
      <c r="BE759" s="201">
        <f t="shared" si="123"/>
        <v>0</v>
      </c>
      <c r="BF759" s="201">
        <f t="shared" si="123"/>
        <v>0</v>
      </c>
      <c r="BG759" s="201">
        <f t="shared" si="123"/>
        <v>0</v>
      </c>
      <c r="BH759" s="201">
        <f t="shared" si="123"/>
        <v>0</v>
      </c>
      <c r="BI759" s="201">
        <f t="shared" si="123"/>
        <v>0</v>
      </c>
      <c r="BJ759" s="201">
        <f t="shared" si="123"/>
        <v>0</v>
      </c>
      <c r="BK759" s="201">
        <f t="shared" si="123"/>
        <v>0</v>
      </c>
      <c r="BL759" s="201">
        <f t="shared" si="123"/>
        <v>0</v>
      </c>
      <c r="BM759" s="201">
        <f t="shared" si="123"/>
        <v>0</v>
      </c>
      <c r="BN759" s="201">
        <f t="shared" si="123"/>
        <v>0</v>
      </c>
      <c r="BO759" s="201">
        <f t="shared" si="123"/>
        <v>0</v>
      </c>
      <c r="BP759" s="201">
        <f t="shared" si="123"/>
        <v>0</v>
      </c>
      <c r="BQ759" s="201">
        <f t="shared" si="123"/>
        <v>0</v>
      </c>
      <c r="BR759" s="201">
        <f t="shared" si="123"/>
        <v>0</v>
      </c>
      <c r="BS759" s="201">
        <f t="shared" ref="BS759" si="125">BS650</f>
        <v>0</v>
      </c>
      <c r="BT759" s="201">
        <f t="shared" si="124"/>
        <v>0</v>
      </c>
      <c r="BU759" s="201">
        <f t="shared" si="124"/>
        <v>0</v>
      </c>
      <c r="BV759" s="201">
        <f t="shared" si="124"/>
        <v>0</v>
      </c>
      <c r="BW759" s="201">
        <f t="shared" si="124"/>
        <v>0</v>
      </c>
      <c r="BX759" s="201">
        <f t="shared" si="124"/>
        <v>0</v>
      </c>
      <c r="BY759" s="201">
        <f t="shared" si="124"/>
        <v>0</v>
      </c>
      <c r="BZ759" s="201">
        <f t="shared" si="124"/>
        <v>0</v>
      </c>
      <c r="CA759" s="201">
        <f t="shared" si="124"/>
        <v>0</v>
      </c>
      <c r="CB759" s="201">
        <f t="shared" si="124"/>
        <v>0</v>
      </c>
      <c r="CC759" s="201">
        <f t="shared" si="86"/>
        <v>190915.27</v>
      </c>
    </row>
    <row r="760" spans="1:81" s="109" customFormat="1">
      <c r="A760" s="141"/>
      <c r="B760" s="319"/>
      <c r="C760" s="321"/>
      <c r="D760" s="331"/>
      <c r="E760" s="331"/>
      <c r="F760" s="332" t="s">
        <v>1320</v>
      </c>
      <c r="G760" s="333" t="s">
        <v>1790</v>
      </c>
      <c r="H760" s="201">
        <f t="shared" ref="H760:BS763" si="126">H651</f>
        <v>0</v>
      </c>
      <c r="I760" s="201">
        <f t="shared" si="126"/>
        <v>0</v>
      </c>
      <c r="J760" s="201">
        <f t="shared" si="126"/>
        <v>0</v>
      </c>
      <c r="K760" s="201">
        <f t="shared" si="126"/>
        <v>0</v>
      </c>
      <c r="L760" s="201">
        <f t="shared" si="126"/>
        <v>0</v>
      </c>
      <c r="M760" s="201">
        <f t="shared" si="126"/>
        <v>0</v>
      </c>
      <c r="N760" s="201">
        <f t="shared" si="126"/>
        <v>0</v>
      </c>
      <c r="O760" s="201">
        <f t="shared" si="126"/>
        <v>0</v>
      </c>
      <c r="P760" s="201">
        <f t="shared" si="126"/>
        <v>0</v>
      </c>
      <c r="Q760" s="201">
        <f t="shared" si="126"/>
        <v>0</v>
      </c>
      <c r="R760" s="201">
        <f t="shared" si="126"/>
        <v>0</v>
      </c>
      <c r="S760" s="201">
        <f t="shared" si="126"/>
        <v>0</v>
      </c>
      <c r="T760" s="201">
        <f t="shared" si="126"/>
        <v>0</v>
      </c>
      <c r="U760" s="201">
        <f t="shared" si="126"/>
        <v>0</v>
      </c>
      <c r="V760" s="201">
        <f t="shared" si="126"/>
        <v>0</v>
      </c>
      <c r="W760" s="201">
        <f t="shared" si="126"/>
        <v>0</v>
      </c>
      <c r="X760" s="201">
        <f t="shared" si="126"/>
        <v>0</v>
      </c>
      <c r="Y760" s="201">
        <f t="shared" si="126"/>
        <v>0</v>
      </c>
      <c r="Z760" s="201">
        <f t="shared" si="126"/>
        <v>0</v>
      </c>
      <c r="AA760" s="201">
        <f t="shared" si="126"/>
        <v>0</v>
      </c>
      <c r="AB760" s="201">
        <f t="shared" si="126"/>
        <v>0</v>
      </c>
      <c r="AC760" s="201">
        <f t="shared" si="126"/>
        <v>0</v>
      </c>
      <c r="AD760" s="201">
        <f t="shared" si="126"/>
        <v>0</v>
      </c>
      <c r="AE760" s="201">
        <f t="shared" si="126"/>
        <v>0</v>
      </c>
      <c r="AF760" s="201">
        <f t="shared" si="126"/>
        <v>0</v>
      </c>
      <c r="AG760" s="201">
        <f t="shared" si="126"/>
        <v>0</v>
      </c>
      <c r="AH760" s="201">
        <f t="shared" si="126"/>
        <v>0</v>
      </c>
      <c r="AI760" s="201">
        <f t="shared" si="126"/>
        <v>0</v>
      </c>
      <c r="AJ760" s="201">
        <f t="shared" si="126"/>
        <v>0</v>
      </c>
      <c r="AK760" s="201">
        <f t="shared" si="126"/>
        <v>0</v>
      </c>
      <c r="AL760" s="201">
        <f t="shared" si="126"/>
        <v>0</v>
      </c>
      <c r="AM760" s="201">
        <f t="shared" si="126"/>
        <v>0</v>
      </c>
      <c r="AN760" s="201">
        <f t="shared" si="126"/>
        <v>0</v>
      </c>
      <c r="AO760" s="201">
        <f t="shared" si="126"/>
        <v>0</v>
      </c>
      <c r="AP760" s="201">
        <f t="shared" si="126"/>
        <v>0</v>
      </c>
      <c r="AQ760" s="201">
        <f t="shared" si="126"/>
        <v>0</v>
      </c>
      <c r="AR760" s="201">
        <f t="shared" si="126"/>
        <v>0</v>
      </c>
      <c r="AS760" s="201">
        <f t="shared" si="126"/>
        <v>0</v>
      </c>
      <c r="AT760" s="201">
        <f t="shared" si="126"/>
        <v>0</v>
      </c>
      <c r="AU760" s="201">
        <f t="shared" si="126"/>
        <v>0</v>
      </c>
      <c r="AV760" s="201">
        <f t="shared" si="126"/>
        <v>0</v>
      </c>
      <c r="AW760" s="201">
        <f t="shared" si="126"/>
        <v>0</v>
      </c>
      <c r="AX760" s="201">
        <f t="shared" si="126"/>
        <v>0</v>
      </c>
      <c r="AY760" s="201">
        <f t="shared" si="126"/>
        <v>0</v>
      </c>
      <c r="AZ760" s="201">
        <f t="shared" si="126"/>
        <v>0</v>
      </c>
      <c r="BA760" s="201">
        <f t="shared" si="126"/>
        <v>0</v>
      </c>
      <c r="BB760" s="201">
        <f t="shared" si="126"/>
        <v>10267</v>
      </c>
      <c r="BC760" s="201">
        <f t="shared" si="126"/>
        <v>0</v>
      </c>
      <c r="BD760" s="201">
        <f t="shared" si="126"/>
        <v>0</v>
      </c>
      <c r="BE760" s="201">
        <f t="shared" si="126"/>
        <v>0</v>
      </c>
      <c r="BF760" s="201">
        <f t="shared" si="126"/>
        <v>0</v>
      </c>
      <c r="BG760" s="201">
        <f t="shared" si="126"/>
        <v>0</v>
      </c>
      <c r="BH760" s="201">
        <f t="shared" si="126"/>
        <v>0</v>
      </c>
      <c r="BI760" s="201">
        <f t="shared" si="126"/>
        <v>0</v>
      </c>
      <c r="BJ760" s="201">
        <f t="shared" si="126"/>
        <v>0</v>
      </c>
      <c r="BK760" s="201">
        <f t="shared" si="126"/>
        <v>0</v>
      </c>
      <c r="BL760" s="201">
        <f t="shared" si="126"/>
        <v>0</v>
      </c>
      <c r="BM760" s="201">
        <f t="shared" si="126"/>
        <v>0</v>
      </c>
      <c r="BN760" s="201">
        <f t="shared" si="126"/>
        <v>0</v>
      </c>
      <c r="BO760" s="201">
        <f t="shared" si="126"/>
        <v>0</v>
      </c>
      <c r="BP760" s="201">
        <f t="shared" si="126"/>
        <v>70962</v>
      </c>
      <c r="BQ760" s="201">
        <f t="shared" si="126"/>
        <v>0</v>
      </c>
      <c r="BR760" s="201">
        <f t="shared" si="126"/>
        <v>0</v>
      </c>
      <c r="BS760" s="201">
        <f t="shared" si="126"/>
        <v>0</v>
      </c>
      <c r="BT760" s="201">
        <f t="shared" si="124"/>
        <v>0</v>
      </c>
      <c r="BU760" s="201">
        <f t="shared" si="124"/>
        <v>0</v>
      </c>
      <c r="BV760" s="201">
        <f t="shared" si="124"/>
        <v>0</v>
      </c>
      <c r="BW760" s="201">
        <f t="shared" si="124"/>
        <v>0</v>
      </c>
      <c r="BX760" s="201">
        <f t="shared" si="124"/>
        <v>0</v>
      </c>
      <c r="BY760" s="201">
        <f t="shared" si="124"/>
        <v>0</v>
      </c>
      <c r="BZ760" s="201">
        <f t="shared" si="124"/>
        <v>0</v>
      </c>
      <c r="CA760" s="201">
        <f t="shared" si="124"/>
        <v>0</v>
      </c>
      <c r="CB760" s="201">
        <f t="shared" si="124"/>
        <v>0</v>
      </c>
      <c r="CC760" s="201">
        <f t="shared" si="86"/>
        <v>81229</v>
      </c>
    </row>
    <row r="761" spans="1:81" s="109" customFormat="1">
      <c r="A761" s="141"/>
      <c r="B761" s="319"/>
      <c r="C761" s="321"/>
      <c r="D761" s="331"/>
      <c r="E761" s="331"/>
      <c r="F761" s="332" t="s">
        <v>1321</v>
      </c>
      <c r="G761" s="333" t="s">
        <v>1322</v>
      </c>
      <c r="H761" s="201">
        <f t="shared" si="126"/>
        <v>0</v>
      </c>
      <c r="I761" s="201">
        <f t="shared" si="126"/>
        <v>0</v>
      </c>
      <c r="J761" s="201">
        <f t="shared" si="126"/>
        <v>0</v>
      </c>
      <c r="K761" s="201">
        <f t="shared" si="126"/>
        <v>0</v>
      </c>
      <c r="L761" s="201">
        <f t="shared" si="126"/>
        <v>0</v>
      </c>
      <c r="M761" s="201">
        <f t="shared" si="126"/>
        <v>209256</v>
      </c>
      <c r="N761" s="201">
        <f t="shared" si="126"/>
        <v>0</v>
      </c>
      <c r="O761" s="201">
        <f t="shared" si="126"/>
        <v>0</v>
      </c>
      <c r="P761" s="201">
        <f t="shared" si="126"/>
        <v>0</v>
      </c>
      <c r="Q761" s="201">
        <f t="shared" si="126"/>
        <v>630</v>
      </c>
      <c r="R761" s="201">
        <f t="shared" si="126"/>
        <v>0</v>
      </c>
      <c r="S761" s="201">
        <f t="shared" si="126"/>
        <v>0</v>
      </c>
      <c r="T761" s="201">
        <f t="shared" si="126"/>
        <v>0</v>
      </c>
      <c r="U761" s="201">
        <f t="shared" si="126"/>
        <v>30519</v>
      </c>
      <c r="V761" s="201">
        <f t="shared" si="126"/>
        <v>0</v>
      </c>
      <c r="W761" s="201">
        <f t="shared" si="126"/>
        <v>2842</v>
      </c>
      <c r="X761" s="201">
        <f t="shared" si="126"/>
        <v>0</v>
      </c>
      <c r="Y761" s="201">
        <f t="shared" si="126"/>
        <v>12500</v>
      </c>
      <c r="Z761" s="201">
        <f t="shared" si="126"/>
        <v>0</v>
      </c>
      <c r="AA761" s="201">
        <f t="shared" si="126"/>
        <v>926</v>
      </c>
      <c r="AB761" s="201">
        <f t="shared" si="126"/>
        <v>5393.83</v>
      </c>
      <c r="AC761" s="201">
        <f t="shared" si="126"/>
        <v>0</v>
      </c>
      <c r="AD761" s="201">
        <f t="shared" si="126"/>
        <v>0</v>
      </c>
      <c r="AE761" s="201">
        <f t="shared" si="126"/>
        <v>0</v>
      </c>
      <c r="AF761" s="201">
        <f t="shared" si="126"/>
        <v>0</v>
      </c>
      <c r="AG761" s="201">
        <f t="shared" si="126"/>
        <v>281353.65000000002</v>
      </c>
      <c r="AH761" s="201">
        <f t="shared" si="126"/>
        <v>0</v>
      </c>
      <c r="AI761" s="201">
        <f t="shared" si="126"/>
        <v>0</v>
      </c>
      <c r="AJ761" s="201">
        <f t="shared" si="126"/>
        <v>0</v>
      </c>
      <c r="AK761" s="201">
        <f t="shared" si="126"/>
        <v>900</v>
      </c>
      <c r="AL761" s="201">
        <f t="shared" si="126"/>
        <v>0</v>
      </c>
      <c r="AM761" s="201">
        <f t="shared" si="126"/>
        <v>0</v>
      </c>
      <c r="AN761" s="201">
        <f t="shared" si="126"/>
        <v>0</v>
      </c>
      <c r="AO761" s="201">
        <f t="shared" si="126"/>
        <v>0</v>
      </c>
      <c r="AP761" s="201">
        <f t="shared" si="126"/>
        <v>0</v>
      </c>
      <c r="AQ761" s="201">
        <f t="shared" si="126"/>
        <v>3600</v>
      </c>
      <c r="AR761" s="201">
        <f t="shared" si="126"/>
        <v>0</v>
      </c>
      <c r="AS761" s="201">
        <f t="shared" si="126"/>
        <v>0</v>
      </c>
      <c r="AT761" s="201">
        <f t="shared" si="126"/>
        <v>14800</v>
      </c>
      <c r="AU761" s="201">
        <f t="shared" si="126"/>
        <v>0</v>
      </c>
      <c r="AV761" s="201">
        <f t="shared" si="126"/>
        <v>0</v>
      </c>
      <c r="AW761" s="201">
        <f t="shared" si="126"/>
        <v>0</v>
      </c>
      <c r="AX761" s="201">
        <f t="shared" si="126"/>
        <v>0</v>
      </c>
      <c r="AY761" s="201">
        <f t="shared" si="126"/>
        <v>0</v>
      </c>
      <c r="AZ761" s="201">
        <f t="shared" si="126"/>
        <v>320</v>
      </c>
      <c r="BA761" s="201">
        <f t="shared" si="126"/>
        <v>0</v>
      </c>
      <c r="BB761" s="201">
        <f t="shared" si="126"/>
        <v>0</v>
      </c>
      <c r="BC761" s="201">
        <f t="shared" si="126"/>
        <v>0</v>
      </c>
      <c r="BD761" s="201">
        <f t="shared" si="126"/>
        <v>1945944</v>
      </c>
      <c r="BE761" s="201">
        <f t="shared" si="126"/>
        <v>0</v>
      </c>
      <c r="BF761" s="201">
        <f t="shared" si="126"/>
        <v>0</v>
      </c>
      <c r="BG761" s="201">
        <f t="shared" si="126"/>
        <v>0</v>
      </c>
      <c r="BH761" s="201">
        <f t="shared" si="126"/>
        <v>0</v>
      </c>
      <c r="BI761" s="201">
        <f t="shared" si="126"/>
        <v>0</v>
      </c>
      <c r="BJ761" s="201">
        <f t="shared" si="126"/>
        <v>0</v>
      </c>
      <c r="BK761" s="201">
        <f t="shared" si="126"/>
        <v>0</v>
      </c>
      <c r="BL761" s="201">
        <f t="shared" si="126"/>
        <v>0</v>
      </c>
      <c r="BM761" s="201">
        <f t="shared" si="126"/>
        <v>2938</v>
      </c>
      <c r="BN761" s="201">
        <f t="shared" si="126"/>
        <v>0</v>
      </c>
      <c r="BO761" s="201">
        <f t="shared" si="126"/>
        <v>0</v>
      </c>
      <c r="BP761" s="201">
        <f t="shared" si="126"/>
        <v>58759.41</v>
      </c>
      <c r="BQ761" s="201">
        <f t="shared" si="126"/>
        <v>0</v>
      </c>
      <c r="BR761" s="201">
        <f t="shared" si="126"/>
        <v>144305</v>
      </c>
      <c r="BS761" s="201">
        <f t="shared" si="126"/>
        <v>0</v>
      </c>
      <c r="BT761" s="201">
        <f t="shared" si="124"/>
        <v>0</v>
      </c>
      <c r="BU761" s="201">
        <f t="shared" si="124"/>
        <v>0</v>
      </c>
      <c r="BV761" s="201">
        <f t="shared" si="124"/>
        <v>20900</v>
      </c>
      <c r="BW761" s="201">
        <f t="shared" si="124"/>
        <v>0</v>
      </c>
      <c r="BX761" s="201">
        <f t="shared" si="124"/>
        <v>0</v>
      </c>
      <c r="BY761" s="201">
        <f t="shared" si="124"/>
        <v>0</v>
      </c>
      <c r="BZ761" s="201">
        <f t="shared" si="124"/>
        <v>0</v>
      </c>
      <c r="CA761" s="201">
        <f t="shared" si="124"/>
        <v>0</v>
      </c>
      <c r="CB761" s="201">
        <f t="shared" si="124"/>
        <v>0</v>
      </c>
      <c r="CC761" s="201">
        <f t="shared" si="86"/>
        <v>2735886.89</v>
      </c>
    </row>
    <row r="762" spans="1:81" s="109" customFormat="1">
      <c r="A762" s="141"/>
      <c r="B762" s="319"/>
      <c r="C762" s="321"/>
      <c r="D762" s="331"/>
      <c r="E762" s="331"/>
      <c r="F762" s="332" t="s">
        <v>1323</v>
      </c>
      <c r="G762" s="333" t="s">
        <v>1324</v>
      </c>
      <c r="H762" s="201">
        <f t="shared" si="126"/>
        <v>0</v>
      </c>
      <c r="I762" s="201">
        <f t="shared" si="126"/>
        <v>0</v>
      </c>
      <c r="J762" s="201">
        <f t="shared" si="126"/>
        <v>0</v>
      </c>
      <c r="K762" s="201">
        <f t="shared" si="126"/>
        <v>0</v>
      </c>
      <c r="L762" s="201">
        <f t="shared" si="126"/>
        <v>0</v>
      </c>
      <c r="M762" s="201">
        <f t="shared" si="126"/>
        <v>0</v>
      </c>
      <c r="N762" s="201">
        <f t="shared" si="126"/>
        <v>4764922</v>
      </c>
      <c r="O762" s="201">
        <f t="shared" si="126"/>
        <v>0</v>
      </c>
      <c r="P762" s="201">
        <f t="shared" si="126"/>
        <v>0</v>
      </c>
      <c r="Q762" s="201">
        <f t="shared" si="126"/>
        <v>0</v>
      </c>
      <c r="R762" s="201">
        <f t="shared" si="126"/>
        <v>179120</v>
      </c>
      <c r="S762" s="201">
        <f t="shared" si="126"/>
        <v>15500</v>
      </c>
      <c r="T762" s="201">
        <f t="shared" si="126"/>
        <v>2645276</v>
      </c>
      <c r="U762" s="201">
        <f t="shared" si="126"/>
        <v>39372</v>
      </c>
      <c r="V762" s="201">
        <f t="shared" si="126"/>
        <v>0</v>
      </c>
      <c r="W762" s="201">
        <f t="shared" si="126"/>
        <v>604861</v>
      </c>
      <c r="X762" s="201">
        <f t="shared" si="126"/>
        <v>126779.83</v>
      </c>
      <c r="Y762" s="201">
        <f t="shared" si="126"/>
        <v>14338</v>
      </c>
      <c r="Z762" s="201">
        <f t="shared" si="126"/>
        <v>0</v>
      </c>
      <c r="AA762" s="201">
        <f t="shared" si="126"/>
        <v>0</v>
      </c>
      <c r="AB762" s="201">
        <f t="shared" si="126"/>
        <v>0</v>
      </c>
      <c r="AC762" s="201">
        <f t="shared" si="126"/>
        <v>128900</v>
      </c>
      <c r="AD762" s="201">
        <f t="shared" si="126"/>
        <v>227978.02</v>
      </c>
      <c r="AE762" s="201">
        <f t="shared" si="126"/>
        <v>0</v>
      </c>
      <c r="AF762" s="201">
        <f t="shared" si="126"/>
        <v>0</v>
      </c>
      <c r="AG762" s="201">
        <f t="shared" si="126"/>
        <v>1733855.08</v>
      </c>
      <c r="AH762" s="201">
        <f t="shared" si="126"/>
        <v>0</v>
      </c>
      <c r="AI762" s="201">
        <f t="shared" si="126"/>
        <v>0</v>
      </c>
      <c r="AJ762" s="201">
        <f t="shared" si="126"/>
        <v>0</v>
      </c>
      <c r="AK762" s="201">
        <f t="shared" si="126"/>
        <v>0</v>
      </c>
      <c r="AL762" s="201">
        <f t="shared" si="126"/>
        <v>0</v>
      </c>
      <c r="AM762" s="201">
        <f t="shared" si="126"/>
        <v>0</v>
      </c>
      <c r="AN762" s="201">
        <f t="shared" si="126"/>
        <v>1066</v>
      </c>
      <c r="AO762" s="201">
        <f t="shared" si="126"/>
        <v>273850</v>
      </c>
      <c r="AP762" s="201">
        <f t="shared" si="126"/>
        <v>0</v>
      </c>
      <c r="AQ762" s="201">
        <f t="shared" si="126"/>
        <v>188887.36</v>
      </c>
      <c r="AR762" s="201">
        <f t="shared" si="126"/>
        <v>15343.25</v>
      </c>
      <c r="AS762" s="201">
        <f t="shared" si="126"/>
        <v>49200</v>
      </c>
      <c r="AT762" s="201">
        <f t="shared" si="126"/>
        <v>0</v>
      </c>
      <c r="AU762" s="201">
        <f t="shared" si="126"/>
        <v>4320</v>
      </c>
      <c r="AV762" s="201">
        <f t="shared" si="126"/>
        <v>0</v>
      </c>
      <c r="AW762" s="201">
        <f t="shared" si="126"/>
        <v>191064.25</v>
      </c>
      <c r="AX762" s="201">
        <f t="shared" si="126"/>
        <v>0</v>
      </c>
      <c r="AY762" s="201">
        <f t="shared" si="126"/>
        <v>0</v>
      </c>
      <c r="AZ762" s="201">
        <f t="shared" si="126"/>
        <v>0</v>
      </c>
      <c r="BA762" s="201">
        <f t="shared" si="126"/>
        <v>600</v>
      </c>
      <c r="BB762" s="201">
        <f t="shared" si="126"/>
        <v>0</v>
      </c>
      <c r="BC762" s="201">
        <f t="shared" si="126"/>
        <v>0</v>
      </c>
      <c r="BD762" s="201">
        <f t="shared" si="126"/>
        <v>187000</v>
      </c>
      <c r="BE762" s="201">
        <f t="shared" si="126"/>
        <v>0</v>
      </c>
      <c r="BF762" s="201">
        <f t="shared" si="126"/>
        <v>4359.93</v>
      </c>
      <c r="BG762" s="201">
        <f t="shared" si="126"/>
        <v>0</v>
      </c>
      <c r="BH762" s="201">
        <f t="shared" si="126"/>
        <v>0</v>
      </c>
      <c r="BI762" s="201">
        <f t="shared" si="126"/>
        <v>0</v>
      </c>
      <c r="BJ762" s="201">
        <f t="shared" si="126"/>
        <v>136476.04</v>
      </c>
      <c r="BK762" s="201">
        <f t="shared" si="126"/>
        <v>0</v>
      </c>
      <c r="BL762" s="201">
        <f t="shared" si="126"/>
        <v>0</v>
      </c>
      <c r="BM762" s="201">
        <f t="shared" si="126"/>
        <v>0</v>
      </c>
      <c r="BN762" s="201">
        <f t="shared" si="126"/>
        <v>0</v>
      </c>
      <c r="BO762" s="201">
        <f t="shared" si="126"/>
        <v>0</v>
      </c>
      <c r="BP762" s="201">
        <f t="shared" si="126"/>
        <v>1840</v>
      </c>
      <c r="BQ762" s="201">
        <f t="shared" si="126"/>
        <v>395750</v>
      </c>
      <c r="BR762" s="201">
        <f t="shared" si="126"/>
        <v>0</v>
      </c>
      <c r="BS762" s="201">
        <f t="shared" si="126"/>
        <v>210</v>
      </c>
      <c r="BT762" s="201">
        <f t="shared" si="124"/>
        <v>162111</v>
      </c>
      <c r="BU762" s="201">
        <f t="shared" si="124"/>
        <v>36456.31</v>
      </c>
      <c r="BV762" s="201">
        <f t="shared" si="124"/>
        <v>500</v>
      </c>
      <c r="BW762" s="201">
        <f t="shared" si="124"/>
        <v>8620</v>
      </c>
      <c r="BX762" s="201">
        <f t="shared" si="124"/>
        <v>0</v>
      </c>
      <c r="BY762" s="201">
        <f t="shared" si="124"/>
        <v>0</v>
      </c>
      <c r="BZ762" s="201">
        <f t="shared" si="124"/>
        <v>3850</v>
      </c>
      <c r="CA762" s="201">
        <f t="shared" si="124"/>
        <v>0</v>
      </c>
      <c r="CB762" s="201">
        <f t="shared" si="124"/>
        <v>0</v>
      </c>
      <c r="CC762" s="201">
        <f t="shared" si="86"/>
        <v>12142406.069999998</v>
      </c>
    </row>
    <row r="763" spans="1:81" s="109" customFormat="1">
      <c r="A763" s="141"/>
      <c r="B763" s="319"/>
      <c r="C763" s="321"/>
      <c r="D763" s="331"/>
      <c r="E763" s="331"/>
      <c r="F763" s="332" t="s">
        <v>1325</v>
      </c>
      <c r="G763" s="333" t="s">
        <v>1326</v>
      </c>
      <c r="H763" s="201">
        <f t="shared" si="126"/>
        <v>0</v>
      </c>
      <c r="I763" s="201">
        <f t="shared" si="126"/>
        <v>0</v>
      </c>
      <c r="J763" s="201">
        <f t="shared" si="126"/>
        <v>793934</v>
      </c>
      <c r="K763" s="201">
        <f t="shared" si="126"/>
        <v>0</v>
      </c>
      <c r="L763" s="201">
        <f t="shared" si="126"/>
        <v>51470</v>
      </c>
      <c r="M763" s="201">
        <f t="shared" si="126"/>
        <v>61000</v>
      </c>
      <c r="N763" s="201">
        <f t="shared" si="126"/>
        <v>0</v>
      </c>
      <c r="O763" s="201">
        <f t="shared" si="126"/>
        <v>0</v>
      </c>
      <c r="P763" s="201">
        <f t="shared" si="126"/>
        <v>0</v>
      </c>
      <c r="Q763" s="201">
        <f t="shared" si="126"/>
        <v>0</v>
      </c>
      <c r="R763" s="201">
        <f t="shared" si="126"/>
        <v>0</v>
      </c>
      <c r="S763" s="201">
        <f t="shared" si="126"/>
        <v>0</v>
      </c>
      <c r="T763" s="201">
        <f t="shared" si="126"/>
        <v>0</v>
      </c>
      <c r="U763" s="201">
        <f t="shared" si="126"/>
        <v>0</v>
      </c>
      <c r="V763" s="201">
        <f t="shared" si="126"/>
        <v>0</v>
      </c>
      <c r="W763" s="201">
        <f t="shared" si="126"/>
        <v>0</v>
      </c>
      <c r="X763" s="201">
        <f t="shared" si="126"/>
        <v>0</v>
      </c>
      <c r="Y763" s="201">
        <f t="shared" si="126"/>
        <v>0</v>
      </c>
      <c r="Z763" s="201">
        <f t="shared" si="126"/>
        <v>0</v>
      </c>
      <c r="AA763" s="201">
        <f t="shared" si="126"/>
        <v>0</v>
      </c>
      <c r="AB763" s="201">
        <f t="shared" si="126"/>
        <v>0</v>
      </c>
      <c r="AC763" s="201">
        <f t="shared" si="126"/>
        <v>0</v>
      </c>
      <c r="AD763" s="201">
        <f t="shared" si="126"/>
        <v>0</v>
      </c>
      <c r="AE763" s="201">
        <f t="shared" si="126"/>
        <v>0</v>
      </c>
      <c r="AF763" s="201">
        <f t="shared" si="126"/>
        <v>0</v>
      </c>
      <c r="AG763" s="201">
        <f t="shared" si="126"/>
        <v>0</v>
      </c>
      <c r="AH763" s="201">
        <f t="shared" si="126"/>
        <v>0</v>
      </c>
      <c r="AI763" s="201">
        <f t="shared" si="126"/>
        <v>0</v>
      </c>
      <c r="AJ763" s="201">
        <f t="shared" si="126"/>
        <v>0</v>
      </c>
      <c r="AK763" s="201">
        <f t="shared" si="126"/>
        <v>0</v>
      </c>
      <c r="AL763" s="201">
        <f t="shared" si="126"/>
        <v>0</v>
      </c>
      <c r="AM763" s="201">
        <f t="shared" si="126"/>
        <v>0</v>
      </c>
      <c r="AN763" s="201">
        <f t="shared" si="126"/>
        <v>0</v>
      </c>
      <c r="AO763" s="201">
        <f t="shared" si="126"/>
        <v>0</v>
      </c>
      <c r="AP763" s="201">
        <f t="shared" si="126"/>
        <v>0</v>
      </c>
      <c r="AQ763" s="201">
        <f t="shared" si="126"/>
        <v>0</v>
      </c>
      <c r="AR763" s="201">
        <f t="shared" si="126"/>
        <v>0</v>
      </c>
      <c r="AS763" s="201">
        <f t="shared" si="126"/>
        <v>0</v>
      </c>
      <c r="AT763" s="201">
        <f t="shared" si="126"/>
        <v>0</v>
      </c>
      <c r="AU763" s="201">
        <f t="shared" si="126"/>
        <v>577400</v>
      </c>
      <c r="AV763" s="201">
        <f t="shared" si="126"/>
        <v>0</v>
      </c>
      <c r="AW763" s="201">
        <f t="shared" si="126"/>
        <v>0</v>
      </c>
      <c r="AX763" s="201">
        <f t="shared" si="126"/>
        <v>0</v>
      </c>
      <c r="AY763" s="201">
        <f t="shared" si="126"/>
        <v>0</v>
      </c>
      <c r="AZ763" s="201">
        <f t="shared" si="126"/>
        <v>0</v>
      </c>
      <c r="BA763" s="201">
        <f t="shared" si="126"/>
        <v>0</v>
      </c>
      <c r="BB763" s="201">
        <f t="shared" si="126"/>
        <v>0</v>
      </c>
      <c r="BC763" s="201">
        <f t="shared" si="126"/>
        <v>0</v>
      </c>
      <c r="BD763" s="201">
        <f t="shared" si="126"/>
        <v>0</v>
      </c>
      <c r="BE763" s="201">
        <f t="shared" si="126"/>
        <v>374720</v>
      </c>
      <c r="BF763" s="201">
        <f t="shared" si="126"/>
        <v>222195</v>
      </c>
      <c r="BG763" s="201">
        <f t="shared" si="126"/>
        <v>38520</v>
      </c>
      <c r="BH763" s="201">
        <f t="shared" si="126"/>
        <v>237565</v>
      </c>
      <c r="BI763" s="201">
        <f t="shared" si="126"/>
        <v>0</v>
      </c>
      <c r="BJ763" s="201">
        <f t="shared" si="126"/>
        <v>111300</v>
      </c>
      <c r="BK763" s="201">
        <f t="shared" si="126"/>
        <v>0</v>
      </c>
      <c r="BL763" s="201">
        <f t="shared" si="126"/>
        <v>0</v>
      </c>
      <c r="BM763" s="201">
        <f t="shared" si="126"/>
        <v>0</v>
      </c>
      <c r="BN763" s="201">
        <f t="shared" si="126"/>
        <v>0</v>
      </c>
      <c r="BO763" s="201">
        <f t="shared" si="126"/>
        <v>0</v>
      </c>
      <c r="BP763" s="201">
        <f t="shared" si="126"/>
        <v>472</v>
      </c>
      <c r="BQ763" s="201">
        <f t="shared" si="126"/>
        <v>0</v>
      </c>
      <c r="BR763" s="201">
        <f t="shared" si="126"/>
        <v>0</v>
      </c>
      <c r="BS763" s="201">
        <f t="shared" ref="BS763" si="127">BS654</f>
        <v>0</v>
      </c>
      <c r="BT763" s="201">
        <f t="shared" si="124"/>
        <v>0</v>
      </c>
      <c r="BU763" s="201">
        <f t="shared" si="124"/>
        <v>0</v>
      </c>
      <c r="BV763" s="201">
        <f t="shared" si="124"/>
        <v>0</v>
      </c>
      <c r="BW763" s="201">
        <f t="shared" si="124"/>
        <v>0</v>
      </c>
      <c r="BX763" s="201">
        <f t="shared" si="124"/>
        <v>0</v>
      </c>
      <c r="BY763" s="201">
        <f t="shared" si="124"/>
        <v>0</v>
      </c>
      <c r="BZ763" s="201">
        <f t="shared" si="124"/>
        <v>0</v>
      </c>
      <c r="CA763" s="201">
        <f t="shared" si="124"/>
        <v>0</v>
      </c>
      <c r="CB763" s="201">
        <f t="shared" si="124"/>
        <v>0</v>
      </c>
      <c r="CC763" s="201">
        <f t="shared" si="86"/>
        <v>2468576</v>
      </c>
    </row>
    <row r="764" spans="1:81" s="109" customFormat="1">
      <c r="A764" s="141"/>
      <c r="B764" s="319"/>
      <c r="C764" s="321"/>
      <c r="D764" s="331"/>
      <c r="E764" s="331"/>
      <c r="F764" s="332" t="s">
        <v>1327</v>
      </c>
      <c r="G764" s="333" t="s">
        <v>1328</v>
      </c>
      <c r="H764" s="201">
        <f t="shared" ref="H764:BS767" si="128">H655</f>
        <v>0</v>
      </c>
      <c r="I764" s="201">
        <f t="shared" si="128"/>
        <v>0</v>
      </c>
      <c r="J764" s="201">
        <f t="shared" si="128"/>
        <v>0</v>
      </c>
      <c r="K764" s="201">
        <f t="shared" si="128"/>
        <v>0</v>
      </c>
      <c r="L764" s="201">
        <f t="shared" si="128"/>
        <v>12045</v>
      </c>
      <c r="M764" s="201">
        <f t="shared" si="128"/>
        <v>80000</v>
      </c>
      <c r="N764" s="201">
        <f t="shared" si="128"/>
        <v>0</v>
      </c>
      <c r="O764" s="201">
        <f t="shared" si="128"/>
        <v>0</v>
      </c>
      <c r="P764" s="201">
        <f t="shared" si="128"/>
        <v>0</v>
      </c>
      <c r="Q764" s="201">
        <f t="shared" si="128"/>
        <v>0</v>
      </c>
      <c r="R764" s="201">
        <f t="shared" si="128"/>
        <v>0</v>
      </c>
      <c r="S764" s="201">
        <f t="shared" si="128"/>
        <v>0</v>
      </c>
      <c r="T764" s="201">
        <f t="shared" si="128"/>
        <v>0</v>
      </c>
      <c r="U764" s="201">
        <f t="shared" si="128"/>
        <v>0</v>
      </c>
      <c r="V764" s="201">
        <f t="shared" si="128"/>
        <v>0</v>
      </c>
      <c r="W764" s="201">
        <f t="shared" si="128"/>
        <v>0</v>
      </c>
      <c r="X764" s="201">
        <f t="shared" si="128"/>
        <v>0</v>
      </c>
      <c r="Y764" s="201">
        <f t="shared" si="128"/>
        <v>0</v>
      </c>
      <c r="Z764" s="201">
        <f t="shared" si="128"/>
        <v>0</v>
      </c>
      <c r="AA764" s="201">
        <f t="shared" si="128"/>
        <v>0</v>
      </c>
      <c r="AB764" s="201">
        <f t="shared" si="128"/>
        <v>0</v>
      </c>
      <c r="AC764" s="201">
        <f t="shared" si="128"/>
        <v>0</v>
      </c>
      <c r="AD764" s="201">
        <f t="shared" si="128"/>
        <v>0</v>
      </c>
      <c r="AE764" s="201">
        <f t="shared" si="128"/>
        <v>0</v>
      </c>
      <c r="AF764" s="201">
        <f t="shared" si="128"/>
        <v>0</v>
      </c>
      <c r="AG764" s="201">
        <f t="shared" si="128"/>
        <v>0</v>
      </c>
      <c r="AH764" s="201">
        <f t="shared" si="128"/>
        <v>0</v>
      </c>
      <c r="AI764" s="201">
        <f t="shared" si="128"/>
        <v>0</v>
      </c>
      <c r="AJ764" s="201">
        <f t="shared" si="128"/>
        <v>188860</v>
      </c>
      <c r="AK764" s="201">
        <f t="shared" si="128"/>
        <v>0</v>
      </c>
      <c r="AL764" s="201">
        <f t="shared" si="128"/>
        <v>0</v>
      </c>
      <c r="AM764" s="201">
        <f t="shared" si="128"/>
        <v>0</v>
      </c>
      <c r="AN764" s="201">
        <f t="shared" si="128"/>
        <v>0</v>
      </c>
      <c r="AO764" s="201">
        <f t="shared" si="128"/>
        <v>0</v>
      </c>
      <c r="AP764" s="201">
        <f t="shared" si="128"/>
        <v>0</v>
      </c>
      <c r="AQ764" s="201">
        <f t="shared" si="128"/>
        <v>0</v>
      </c>
      <c r="AR764" s="201">
        <f t="shared" si="128"/>
        <v>0</v>
      </c>
      <c r="AS764" s="201">
        <f t="shared" si="128"/>
        <v>0</v>
      </c>
      <c r="AT764" s="201">
        <f t="shared" si="128"/>
        <v>0</v>
      </c>
      <c r="AU764" s="201">
        <f t="shared" si="128"/>
        <v>211900</v>
      </c>
      <c r="AV764" s="201">
        <f t="shared" si="128"/>
        <v>0</v>
      </c>
      <c r="AW764" s="201">
        <f t="shared" si="128"/>
        <v>0</v>
      </c>
      <c r="AX764" s="201">
        <f t="shared" si="128"/>
        <v>0</v>
      </c>
      <c r="AY764" s="201">
        <f t="shared" si="128"/>
        <v>31059.06</v>
      </c>
      <c r="AZ764" s="201">
        <f t="shared" si="128"/>
        <v>0</v>
      </c>
      <c r="BA764" s="201">
        <f t="shared" si="128"/>
        <v>0</v>
      </c>
      <c r="BB764" s="201">
        <f t="shared" si="128"/>
        <v>0</v>
      </c>
      <c r="BC764" s="201">
        <f t="shared" si="128"/>
        <v>0</v>
      </c>
      <c r="BD764" s="201">
        <f t="shared" si="128"/>
        <v>0</v>
      </c>
      <c r="BE764" s="201">
        <f t="shared" si="128"/>
        <v>0</v>
      </c>
      <c r="BF764" s="201">
        <f t="shared" si="128"/>
        <v>0</v>
      </c>
      <c r="BG764" s="201">
        <f t="shared" si="128"/>
        <v>0</v>
      </c>
      <c r="BH764" s="201">
        <f t="shared" si="128"/>
        <v>109220</v>
      </c>
      <c r="BI764" s="201">
        <f t="shared" si="128"/>
        <v>0</v>
      </c>
      <c r="BJ764" s="201">
        <f t="shared" si="128"/>
        <v>187030</v>
      </c>
      <c r="BK764" s="201">
        <f t="shared" si="128"/>
        <v>0</v>
      </c>
      <c r="BL764" s="201">
        <f t="shared" si="128"/>
        <v>0</v>
      </c>
      <c r="BM764" s="201">
        <f t="shared" si="128"/>
        <v>0</v>
      </c>
      <c r="BN764" s="201">
        <f t="shared" si="128"/>
        <v>0</v>
      </c>
      <c r="BO764" s="201">
        <f t="shared" si="128"/>
        <v>0</v>
      </c>
      <c r="BP764" s="201">
        <f t="shared" si="128"/>
        <v>0</v>
      </c>
      <c r="BQ764" s="201">
        <f t="shared" si="128"/>
        <v>0</v>
      </c>
      <c r="BR764" s="201">
        <f t="shared" si="128"/>
        <v>0</v>
      </c>
      <c r="BS764" s="201">
        <f t="shared" si="128"/>
        <v>0</v>
      </c>
      <c r="BT764" s="201">
        <f t="shared" si="124"/>
        <v>0</v>
      </c>
      <c r="BU764" s="201">
        <f t="shared" si="124"/>
        <v>0</v>
      </c>
      <c r="BV764" s="201">
        <f t="shared" si="124"/>
        <v>0</v>
      </c>
      <c r="BW764" s="201">
        <f t="shared" si="124"/>
        <v>0</v>
      </c>
      <c r="BX764" s="201">
        <f t="shared" si="124"/>
        <v>0</v>
      </c>
      <c r="BY764" s="201">
        <f t="shared" si="124"/>
        <v>0</v>
      </c>
      <c r="BZ764" s="201">
        <f t="shared" si="124"/>
        <v>0</v>
      </c>
      <c r="CA764" s="201">
        <f t="shared" si="124"/>
        <v>0</v>
      </c>
      <c r="CB764" s="201">
        <f t="shared" si="124"/>
        <v>0</v>
      </c>
      <c r="CC764" s="201">
        <f t="shared" si="86"/>
        <v>820114.06</v>
      </c>
    </row>
    <row r="765" spans="1:81" s="109" customFormat="1">
      <c r="A765" s="141"/>
      <c r="B765" s="319"/>
      <c r="C765" s="321"/>
      <c r="D765" s="331"/>
      <c r="E765" s="331"/>
      <c r="F765" s="332" t="s">
        <v>1329</v>
      </c>
      <c r="G765" s="333" t="s">
        <v>1330</v>
      </c>
      <c r="H765" s="201">
        <f t="shared" si="128"/>
        <v>0</v>
      </c>
      <c r="I765" s="201">
        <f t="shared" si="128"/>
        <v>0</v>
      </c>
      <c r="J765" s="201">
        <f t="shared" si="128"/>
        <v>0</v>
      </c>
      <c r="K765" s="201">
        <f t="shared" si="128"/>
        <v>0</v>
      </c>
      <c r="L765" s="201">
        <f t="shared" si="128"/>
        <v>0</v>
      </c>
      <c r="M765" s="201">
        <f t="shared" si="128"/>
        <v>0</v>
      </c>
      <c r="N765" s="201">
        <f t="shared" si="128"/>
        <v>0</v>
      </c>
      <c r="O765" s="201">
        <f t="shared" si="128"/>
        <v>0</v>
      </c>
      <c r="P765" s="201">
        <f t="shared" si="128"/>
        <v>0</v>
      </c>
      <c r="Q765" s="201">
        <f t="shared" si="128"/>
        <v>0</v>
      </c>
      <c r="R765" s="201">
        <f t="shared" si="128"/>
        <v>0</v>
      </c>
      <c r="S765" s="201">
        <f t="shared" si="128"/>
        <v>0</v>
      </c>
      <c r="T765" s="201">
        <f t="shared" si="128"/>
        <v>0</v>
      </c>
      <c r="U765" s="201">
        <f t="shared" si="128"/>
        <v>0</v>
      </c>
      <c r="V765" s="201">
        <f t="shared" si="128"/>
        <v>0</v>
      </c>
      <c r="W765" s="201">
        <f t="shared" si="128"/>
        <v>0</v>
      </c>
      <c r="X765" s="201">
        <f t="shared" si="128"/>
        <v>0</v>
      </c>
      <c r="Y765" s="201">
        <f t="shared" si="128"/>
        <v>0</v>
      </c>
      <c r="Z765" s="201">
        <f t="shared" si="128"/>
        <v>0</v>
      </c>
      <c r="AA765" s="201">
        <f t="shared" si="128"/>
        <v>0</v>
      </c>
      <c r="AB765" s="201">
        <f t="shared" si="128"/>
        <v>0</v>
      </c>
      <c r="AC765" s="201">
        <f t="shared" si="128"/>
        <v>0</v>
      </c>
      <c r="AD765" s="201">
        <f t="shared" si="128"/>
        <v>0</v>
      </c>
      <c r="AE765" s="201">
        <f t="shared" si="128"/>
        <v>0</v>
      </c>
      <c r="AF765" s="201">
        <f t="shared" si="128"/>
        <v>0</v>
      </c>
      <c r="AG765" s="201">
        <f t="shared" si="128"/>
        <v>0</v>
      </c>
      <c r="AH765" s="201">
        <f t="shared" si="128"/>
        <v>0</v>
      </c>
      <c r="AI765" s="201">
        <f t="shared" si="128"/>
        <v>0</v>
      </c>
      <c r="AJ765" s="201">
        <f t="shared" si="128"/>
        <v>0</v>
      </c>
      <c r="AK765" s="201">
        <f t="shared" si="128"/>
        <v>0</v>
      </c>
      <c r="AL765" s="201">
        <f t="shared" si="128"/>
        <v>0</v>
      </c>
      <c r="AM765" s="201">
        <f t="shared" si="128"/>
        <v>0</v>
      </c>
      <c r="AN765" s="201">
        <f t="shared" si="128"/>
        <v>0</v>
      </c>
      <c r="AO765" s="201">
        <f t="shared" si="128"/>
        <v>0</v>
      </c>
      <c r="AP765" s="201">
        <f t="shared" si="128"/>
        <v>0</v>
      </c>
      <c r="AQ765" s="201">
        <f t="shared" si="128"/>
        <v>0</v>
      </c>
      <c r="AR765" s="201">
        <f t="shared" si="128"/>
        <v>0</v>
      </c>
      <c r="AS765" s="201">
        <f t="shared" si="128"/>
        <v>0</v>
      </c>
      <c r="AT765" s="201">
        <f t="shared" si="128"/>
        <v>0</v>
      </c>
      <c r="AU765" s="201">
        <f t="shared" si="128"/>
        <v>0</v>
      </c>
      <c r="AV765" s="201">
        <f t="shared" si="128"/>
        <v>0</v>
      </c>
      <c r="AW765" s="201">
        <f t="shared" si="128"/>
        <v>0</v>
      </c>
      <c r="AX765" s="201">
        <f t="shared" si="128"/>
        <v>0</v>
      </c>
      <c r="AY765" s="201">
        <f t="shared" si="128"/>
        <v>0</v>
      </c>
      <c r="AZ765" s="201">
        <f t="shared" si="128"/>
        <v>0</v>
      </c>
      <c r="BA765" s="201">
        <f t="shared" si="128"/>
        <v>0</v>
      </c>
      <c r="BB765" s="201">
        <f t="shared" si="128"/>
        <v>0</v>
      </c>
      <c r="BC765" s="201">
        <f t="shared" si="128"/>
        <v>0</v>
      </c>
      <c r="BD765" s="201">
        <f t="shared" si="128"/>
        <v>0</v>
      </c>
      <c r="BE765" s="201">
        <f t="shared" si="128"/>
        <v>0</v>
      </c>
      <c r="BF765" s="201">
        <f t="shared" si="128"/>
        <v>0</v>
      </c>
      <c r="BG765" s="201">
        <f t="shared" si="128"/>
        <v>0</v>
      </c>
      <c r="BH765" s="201">
        <f t="shared" si="128"/>
        <v>0</v>
      </c>
      <c r="BI765" s="201">
        <f t="shared" si="128"/>
        <v>0</v>
      </c>
      <c r="BJ765" s="201">
        <f t="shared" si="128"/>
        <v>0</v>
      </c>
      <c r="BK765" s="201">
        <f t="shared" si="128"/>
        <v>0</v>
      </c>
      <c r="BL765" s="201">
        <f t="shared" si="128"/>
        <v>0</v>
      </c>
      <c r="BM765" s="201">
        <f t="shared" si="128"/>
        <v>0</v>
      </c>
      <c r="BN765" s="201">
        <f t="shared" si="128"/>
        <v>0</v>
      </c>
      <c r="BO765" s="201">
        <f t="shared" si="128"/>
        <v>0</v>
      </c>
      <c r="BP765" s="201">
        <f t="shared" si="128"/>
        <v>0</v>
      </c>
      <c r="BQ765" s="201">
        <f t="shared" si="128"/>
        <v>0</v>
      </c>
      <c r="BR765" s="201">
        <f t="shared" si="128"/>
        <v>0</v>
      </c>
      <c r="BS765" s="201">
        <f t="shared" si="128"/>
        <v>0</v>
      </c>
      <c r="BT765" s="201">
        <f t="shared" si="124"/>
        <v>0</v>
      </c>
      <c r="BU765" s="201">
        <f t="shared" si="124"/>
        <v>0</v>
      </c>
      <c r="BV765" s="201">
        <f t="shared" si="124"/>
        <v>0</v>
      </c>
      <c r="BW765" s="201">
        <f t="shared" si="124"/>
        <v>0</v>
      </c>
      <c r="BX765" s="201">
        <f t="shared" si="124"/>
        <v>0</v>
      </c>
      <c r="BY765" s="201">
        <f t="shared" si="124"/>
        <v>0</v>
      </c>
      <c r="BZ765" s="201">
        <f t="shared" si="124"/>
        <v>0</v>
      </c>
      <c r="CA765" s="201">
        <f t="shared" si="124"/>
        <v>0</v>
      </c>
      <c r="CB765" s="201">
        <f t="shared" si="124"/>
        <v>0</v>
      </c>
      <c r="CC765" s="201">
        <f t="shared" ref="CC765:CC804" si="129">SUM(H765:CB765)</f>
        <v>0</v>
      </c>
    </row>
    <row r="766" spans="1:81" s="109" customFormat="1">
      <c r="A766" s="141"/>
      <c r="B766" s="319"/>
      <c r="C766" s="321"/>
      <c r="D766" s="331"/>
      <c r="E766" s="331"/>
      <c r="F766" s="332" t="s">
        <v>1331</v>
      </c>
      <c r="G766" s="333" t="s">
        <v>1332</v>
      </c>
      <c r="H766" s="201">
        <f t="shared" si="128"/>
        <v>0</v>
      </c>
      <c r="I766" s="201">
        <f t="shared" si="128"/>
        <v>0</v>
      </c>
      <c r="J766" s="201">
        <f t="shared" si="128"/>
        <v>0</v>
      </c>
      <c r="K766" s="201">
        <f t="shared" si="128"/>
        <v>0</v>
      </c>
      <c r="L766" s="201">
        <f t="shared" si="128"/>
        <v>0</v>
      </c>
      <c r="M766" s="201">
        <f t="shared" si="128"/>
        <v>0</v>
      </c>
      <c r="N766" s="201">
        <f t="shared" si="128"/>
        <v>0</v>
      </c>
      <c r="O766" s="201">
        <f t="shared" si="128"/>
        <v>0</v>
      </c>
      <c r="P766" s="201">
        <f t="shared" si="128"/>
        <v>10378.700000000001</v>
      </c>
      <c r="Q766" s="201">
        <f t="shared" si="128"/>
        <v>0</v>
      </c>
      <c r="R766" s="201">
        <f t="shared" si="128"/>
        <v>0</v>
      </c>
      <c r="S766" s="201">
        <f t="shared" si="128"/>
        <v>0</v>
      </c>
      <c r="T766" s="201">
        <f t="shared" si="128"/>
        <v>0</v>
      </c>
      <c r="U766" s="201">
        <f t="shared" si="128"/>
        <v>0</v>
      </c>
      <c r="V766" s="201">
        <f t="shared" si="128"/>
        <v>0</v>
      </c>
      <c r="W766" s="201">
        <f t="shared" si="128"/>
        <v>0</v>
      </c>
      <c r="X766" s="201">
        <f t="shared" si="128"/>
        <v>0</v>
      </c>
      <c r="Y766" s="201">
        <f t="shared" si="128"/>
        <v>0</v>
      </c>
      <c r="Z766" s="201">
        <f t="shared" si="128"/>
        <v>0</v>
      </c>
      <c r="AA766" s="201">
        <f t="shared" si="128"/>
        <v>0</v>
      </c>
      <c r="AB766" s="201">
        <f t="shared" si="128"/>
        <v>0</v>
      </c>
      <c r="AC766" s="201">
        <f t="shared" si="128"/>
        <v>0</v>
      </c>
      <c r="AD766" s="201">
        <f t="shared" si="128"/>
        <v>0</v>
      </c>
      <c r="AE766" s="201">
        <f t="shared" si="128"/>
        <v>0</v>
      </c>
      <c r="AF766" s="201">
        <f t="shared" si="128"/>
        <v>0</v>
      </c>
      <c r="AG766" s="201">
        <f t="shared" si="128"/>
        <v>0</v>
      </c>
      <c r="AH766" s="201">
        <f t="shared" si="128"/>
        <v>0</v>
      </c>
      <c r="AI766" s="201">
        <f t="shared" si="128"/>
        <v>0</v>
      </c>
      <c r="AJ766" s="201">
        <f t="shared" si="128"/>
        <v>0</v>
      </c>
      <c r="AK766" s="201">
        <f t="shared" si="128"/>
        <v>0</v>
      </c>
      <c r="AL766" s="201">
        <f t="shared" si="128"/>
        <v>0</v>
      </c>
      <c r="AM766" s="201">
        <f t="shared" si="128"/>
        <v>0</v>
      </c>
      <c r="AN766" s="201">
        <f t="shared" si="128"/>
        <v>0</v>
      </c>
      <c r="AO766" s="201">
        <f t="shared" si="128"/>
        <v>0</v>
      </c>
      <c r="AP766" s="201">
        <f t="shared" si="128"/>
        <v>0</v>
      </c>
      <c r="AQ766" s="201">
        <f t="shared" si="128"/>
        <v>0</v>
      </c>
      <c r="AR766" s="201">
        <f t="shared" si="128"/>
        <v>0</v>
      </c>
      <c r="AS766" s="201">
        <f t="shared" si="128"/>
        <v>0</v>
      </c>
      <c r="AT766" s="201">
        <f t="shared" si="128"/>
        <v>0</v>
      </c>
      <c r="AU766" s="201">
        <f t="shared" si="128"/>
        <v>0</v>
      </c>
      <c r="AV766" s="201">
        <f t="shared" si="128"/>
        <v>0</v>
      </c>
      <c r="AW766" s="201">
        <f t="shared" si="128"/>
        <v>0</v>
      </c>
      <c r="AX766" s="201">
        <f t="shared" si="128"/>
        <v>0</v>
      </c>
      <c r="AY766" s="201">
        <f t="shared" si="128"/>
        <v>0</v>
      </c>
      <c r="AZ766" s="201">
        <f t="shared" si="128"/>
        <v>0</v>
      </c>
      <c r="BA766" s="201">
        <f t="shared" si="128"/>
        <v>0</v>
      </c>
      <c r="BB766" s="201">
        <f t="shared" si="128"/>
        <v>0</v>
      </c>
      <c r="BC766" s="201">
        <f t="shared" si="128"/>
        <v>0</v>
      </c>
      <c r="BD766" s="201">
        <f t="shared" si="128"/>
        <v>0</v>
      </c>
      <c r="BE766" s="201">
        <f t="shared" si="128"/>
        <v>0</v>
      </c>
      <c r="BF766" s="201">
        <f t="shared" si="128"/>
        <v>0</v>
      </c>
      <c r="BG766" s="201">
        <f t="shared" si="128"/>
        <v>0</v>
      </c>
      <c r="BH766" s="201">
        <f t="shared" si="128"/>
        <v>0</v>
      </c>
      <c r="BI766" s="201">
        <f t="shared" si="128"/>
        <v>0</v>
      </c>
      <c r="BJ766" s="201">
        <f t="shared" si="128"/>
        <v>0</v>
      </c>
      <c r="BK766" s="201">
        <f t="shared" si="128"/>
        <v>0</v>
      </c>
      <c r="BL766" s="201">
        <f t="shared" si="128"/>
        <v>0</v>
      </c>
      <c r="BM766" s="201">
        <f t="shared" si="128"/>
        <v>0</v>
      </c>
      <c r="BN766" s="201">
        <f t="shared" si="128"/>
        <v>0</v>
      </c>
      <c r="BO766" s="201">
        <f t="shared" si="128"/>
        <v>0</v>
      </c>
      <c r="BP766" s="201">
        <f t="shared" si="128"/>
        <v>0</v>
      </c>
      <c r="BQ766" s="201">
        <f t="shared" si="128"/>
        <v>0</v>
      </c>
      <c r="BR766" s="201">
        <f t="shared" si="128"/>
        <v>0</v>
      </c>
      <c r="BS766" s="201">
        <f t="shared" si="128"/>
        <v>0</v>
      </c>
      <c r="BT766" s="201">
        <f t="shared" si="124"/>
        <v>0</v>
      </c>
      <c r="BU766" s="201">
        <f t="shared" si="124"/>
        <v>0</v>
      </c>
      <c r="BV766" s="201">
        <f t="shared" si="124"/>
        <v>0</v>
      </c>
      <c r="BW766" s="201">
        <f t="shared" si="124"/>
        <v>0</v>
      </c>
      <c r="BX766" s="201">
        <f t="shared" si="124"/>
        <v>0</v>
      </c>
      <c r="BY766" s="201">
        <f t="shared" si="124"/>
        <v>0</v>
      </c>
      <c r="BZ766" s="201">
        <f t="shared" si="124"/>
        <v>0</v>
      </c>
      <c r="CA766" s="201">
        <f t="shared" si="124"/>
        <v>0</v>
      </c>
      <c r="CB766" s="201">
        <f t="shared" si="124"/>
        <v>0</v>
      </c>
      <c r="CC766" s="201">
        <f t="shared" si="129"/>
        <v>10378.700000000001</v>
      </c>
    </row>
    <row r="767" spans="1:81" s="109" customFormat="1">
      <c r="A767" s="141"/>
      <c r="B767" s="319"/>
      <c r="C767" s="321"/>
      <c r="D767" s="331"/>
      <c r="E767" s="331"/>
      <c r="F767" s="332" t="s">
        <v>1333</v>
      </c>
      <c r="G767" s="333" t="s">
        <v>1334</v>
      </c>
      <c r="H767" s="201">
        <f t="shared" si="128"/>
        <v>0</v>
      </c>
      <c r="I767" s="201">
        <f t="shared" si="128"/>
        <v>270000</v>
      </c>
      <c r="J767" s="201">
        <f t="shared" si="128"/>
        <v>710000</v>
      </c>
      <c r="K767" s="201">
        <f t="shared" si="128"/>
        <v>90000</v>
      </c>
      <c r="L767" s="201">
        <f t="shared" si="128"/>
        <v>225000</v>
      </c>
      <c r="M767" s="201">
        <f t="shared" si="128"/>
        <v>50000</v>
      </c>
      <c r="N767" s="201">
        <f t="shared" si="128"/>
        <v>1215000</v>
      </c>
      <c r="O767" s="201">
        <f t="shared" si="128"/>
        <v>0</v>
      </c>
      <c r="P767" s="201">
        <f t="shared" si="128"/>
        <v>30000</v>
      </c>
      <c r="Q767" s="201">
        <f t="shared" si="128"/>
        <v>0</v>
      </c>
      <c r="R767" s="201">
        <f t="shared" si="128"/>
        <v>0</v>
      </c>
      <c r="S767" s="201">
        <f t="shared" si="128"/>
        <v>105000</v>
      </c>
      <c r="T767" s="201">
        <f t="shared" si="128"/>
        <v>160000</v>
      </c>
      <c r="U767" s="201">
        <f t="shared" si="128"/>
        <v>190000</v>
      </c>
      <c r="V767" s="201">
        <f t="shared" si="128"/>
        <v>0</v>
      </c>
      <c r="W767" s="201">
        <f t="shared" si="128"/>
        <v>85000</v>
      </c>
      <c r="X767" s="201">
        <f t="shared" si="128"/>
        <v>0</v>
      </c>
      <c r="Y767" s="201">
        <f t="shared" si="128"/>
        <v>75000</v>
      </c>
      <c r="Z767" s="201">
        <f t="shared" si="128"/>
        <v>0</v>
      </c>
      <c r="AA767" s="201">
        <f t="shared" si="128"/>
        <v>0</v>
      </c>
      <c r="AB767" s="201">
        <f t="shared" si="128"/>
        <v>0</v>
      </c>
      <c r="AC767" s="201">
        <f t="shared" si="128"/>
        <v>0</v>
      </c>
      <c r="AD767" s="201">
        <f t="shared" si="128"/>
        <v>0</v>
      </c>
      <c r="AE767" s="201">
        <f t="shared" si="128"/>
        <v>80000</v>
      </c>
      <c r="AF767" s="201">
        <f t="shared" si="128"/>
        <v>0</v>
      </c>
      <c r="AG767" s="201">
        <f t="shared" si="128"/>
        <v>0</v>
      </c>
      <c r="AH767" s="201">
        <f t="shared" si="128"/>
        <v>35000</v>
      </c>
      <c r="AI767" s="201">
        <f t="shared" si="128"/>
        <v>0</v>
      </c>
      <c r="AJ767" s="201">
        <f t="shared" si="128"/>
        <v>75000</v>
      </c>
      <c r="AK767" s="201">
        <f t="shared" si="128"/>
        <v>0</v>
      </c>
      <c r="AL767" s="201">
        <f t="shared" si="128"/>
        <v>0</v>
      </c>
      <c r="AM767" s="201">
        <f t="shared" si="128"/>
        <v>0</v>
      </c>
      <c r="AN767" s="201">
        <f t="shared" si="128"/>
        <v>85000</v>
      </c>
      <c r="AO767" s="201">
        <f t="shared" si="128"/>
        <v>0</v>
      </c>
      <c r="AP767" s="201">
        <f t="shared" si="128"/>
        <v>65000</v>
      </c>
      <c r="AQ767" s="201">
        <f t="shared" si="128"/>
        <v>125000</v>
      </c>
      <c r="AR767" s="201">
        <f t="shared" si="128"/>
        <v>100000</v>
      </c>
      <c r="AS767" s="201">
        <f t="shared" si="128"/>
        <v>85000</v>
      </c>
      <c r="AT767" s="201">
        <f t="shared" si="128"/>
        <v>45000</v>
      </c>
      <c r="AU767" s="201">
        <f t="shared" si="128"/>
        <v>323300</v>
      </c>
      <c r="AV767" s="201">
        <f t="shared" si="128"/>
        <v>0</v>
      </c>
      <c r="AW767" s="201">
        <f t="shared" si="128"/>
        <v>0</v>
      </c>
      <c r="AX767" s="201">
        <f t="shared" si="128"/>
        <v>60000</v>
      </c>
      <c r="AY767" s="201">
        <f t="shared" si="128"/>
        <v>50000</v>
      </c>
      <c r="AZ767" s="201">
        <f t="shared" si="128"/>
        <v>0</v>
      </c>
      <c r="BA767" s="201">
        <f t="shared" si="128"/>
        <v>0</v>
      </c>
      <c r="BB767" s="201">
        <f t="shared" si="128"/>
        <v>0</v>
      </c>
      <c r="BC767" s="201">
        <f t="shared" si="128"/>
        <v>95000</v>
      </c>
      <c r="BD767" s="201">
        <f t="shared" si="128"/>
        <v>90000</v>
      </c>
      <c r="BE767" s="201">
        <f t="shared" si="128"/>
        <v>590000</v>
      </c>
      <c r="BF767" s="201">
        <f t="shared" si="128"/>
        <v>75000</v>
      </c>
      <c r="BG767" s="201">
        <f t="shared" si="128"/>
        <v>70000</v>
      </c>
      <c r="BH767" s="201">
        <f t="shared" si="128"/>
        <v>130000</v>
      </c>
      <c r="BI767" s="201">
        <f t="shared" si="128"/>
        <v>80000</v>
      </c>
      <c r="BJ767" s="201">
        <f t="shared" si="128"/>
        <v>45000</v>
      </c>
      <c r="BK767" s="201">
        <f t="shared" si="128"/>
        <v>35000</v>
      </c>
      <c r="BL767" s="201">
        <f t="shared" si="128"/>
        <v>45000</v>
      </c>
      <c r="BM767" s="201">
        <f t="shared" si="128"/>
        <v>734000</v>
      </c>
      <c r="BN767" s="201">
        <f t="shared" si="128"/>
        <v>0</v>
      </c>
      <c r="BO767" s="201">
        <f t="shared" si="128"/>
        <v>0</v>
      </c>
      <c r="BP767" s="201">
        <f t="shared" si="128"/>
        <v>0</v>
      </c>
      <c r="BQ767" s="201">
        <f t="shared" si="128"/>
        <v>0</v>
      </c>
      <c r="BR767" s="201">
        <f t="shared" si="128"/>
        <v>100000</v>
      </c>
      <c r="BS767" s="201">
        <f t="shared" ref="BS767" si="130">BS658</f>
        <v>50000</v>
      </c>
      <c r="BT767" s="201">
        <f t="shared" si="124"/>
        <v>416666.67</v>
      </c>
      <c r="BU767" s="201">
        <f t="shared" si="124"/>
        <v>65000</v>
      </c>
      <c r="BV767" s="201">
        <f t="shared" si="124"/>
        <v>110000</v>
      </c>
      <c r="BW767" s="201">
        <f t="shared" si="124"/>
        <v>75000</v>
      </c>
      <c r="BX767" s="201">
        <f t="shared" si="124"/>
        <v>95000</v>
      </c>
      <c r="BY767" s="201">
        <f t="shared" si="124"/>
        <v>270000</v>
      </c>
      <c r="BZ767" s="201">
        <f t="shared" si="124"/>
        <v>75000</v>
      </c>
      <c r="CA767" s="201">
        <f t="shared" si="124"/>
        <v>70000</v>
      </c>
      <c r="CB767" s="201">
        <f t="shared" si="124"/>
        <v>35000</v>
      </c>
      <c r="CC767" s="201">
        <f t="shared" si="129"/>
        <v>7683966.6699999999</v>
      </c>
    </row>
    <row r="768" spans="1:81" s="109" customFormat="1">
      <c r="A768" s="141"/>
      <c r="B768" s="319"/>
      <c r="C768" s="321"/>
      <c r="D768" s="331"/>
      <c r="E768" s="331"/>
      <c r="F768" s="332" t="s">
        <v>1335</v>
      </c>
      <c r="G768" s="333" t="s">
        <v>1791</v>
      </c>
      <c r="H768" s="201">
        <f t="shared" ref="H768:BS771" si="131">H659</f>
        <v>9500503.4399999995</v>
      </c>
      <c r="I768" s="201">
        <f t="shared" si="131"/>
        <v>2704186</v>
      </c>
      <c r="J768" s="201">
        <f t="shared" si="131"/>
        <v>2700000</v>
      </c>
      <c r="K768" s="201">
        <f t="shared" si="131"/>
        <v>1882000</v>
      </c>
      <c r="L768" s="201">
        <f t="shared" si="131"/>
        <v>1185000</v>
      </c>
      <c r="M768" s="201">
        <f t="shared" si="131"/>
        <v>600000</v>
      </c>
      <c r="N768" s="201">
        <f t="shared" si="131"/>
        <v>13000000</v>
      </c>
      <c r="O768" s="201">
        <f t="shared" si="131"/>
        <v>2286247</v>
      </c>
      <c r="P768" s="201">
        <f t="shared" si="131"/>
        <v>722327.56</v>
      </c>
      <c r="Q768" s="201">
        <f t="shared" si="131"/>
        <v>9500000</v>
      </c>
      <c r="R768" s="201">
        <f t="shared" si="131"/>
        <v>695000</v>
      </c>
      <c r="S768" s="201">
        <f t="shared" si="131"/>
        <v>1799710</v>
      </c>
      <c r="T768" s="201">
        <f t="shared" si="131"/>
        <v>3310000</v>
      </c>
      <c r="U768" s="201">
        <f t="shared" si="131"/>
        <v>3594473.19</v>
      </c>
      <c r="V768" s="201">
        <f t="shared" si="131"/>
        <v>541562.5</v>
      </c>
      <c r="W768" s="201">
        <f t="shared" si="131"/>
        <v>947816.4</v>
      </c>
      <c r="X768" s="201">
        <f t="shared" si="131"/>
        <v>931783.43</v>
      </c>
      <c r="Y768" s="201">
        <f t="shared" si="131"/>
        <v>716850.73</v>
      </c>
      <c r="Z768" s="201">
        <f t="shared" si="131"/>
        <v>0</v>
      </c>
      <c r="AA768" s="201">
        <f t="shared" si="131"/>
        <v>0</v>
      </c>
      <c r="AB768" s="201">
        <f t="shared" si="131"/>
        <v>0</v>
      </c>
      <c r="AC768" s="201">
        <f t="shared" si="131"/>
        <v>0</v>
      </c>
      <c r="AD768" s="201">
        <f t="shared" si="131"/>
        <v>0</v>
      </c>
      <c r="AE768" s="201">
        <f t="shared" si="131"/>
        <v>700000</v>
      </c>
      <c r="AF768" s="201">
        <f t="shared" si="131"/>
        <v>1289679</v>
      </c>
      <c r="AG768" s="201">
        <f t="shared" si="131"/>
        <v>466125</v>
      </c>
      <c r="AH768" s="201">
        <f t="shared" si="131"/>
        <v>685111</v>
      </c>
      <c r="AI768" s="201">
        <f t="shared" si="131"/>
        <v>0</v>
      </c>
      <c r="AJ768" s="201">
        <f t="shared" si="131"/>
        <v>820000</v>
      </c>
      <c r="AK768" s="201">
        <f t="shared" si="131"/>
        <v>378303</v>
      </c>
      <c r="AL768" s="201">
        <f t="shared" si="131"/>
        <v>453722.75</v>
      </c>
      <c r="AM768" s="201">
        <f t="shared" si="131"/>
        <v>398120</v>
      </c>
      <c r="AN768" s="201">
        <f t="shared" si="131"/>
        <v>895000</v>
      </c>
      <c r="AO768" s="201">
        <f t="shared" si="131"/>
        <v>517900</v>
      </c>
      <c r="AP768" s="201">
        <f t="shared" si="131"/>
        <v>555561</v>
      </c>
      <c r="AQ768" s="201">
        <f t="shared" si="131"/>
        <v>2048471</v>
      </c>
      <c r="AR768" s="201">
        <f t="shared" si="131"/>
        <v>755000</v>
      </c>
      <c r="AS768" s="201">
        <f t="shared" si="131"/>
        <v>649980</v>
      </c>
      <c r="AT768" s="201">
        <f t="shared" si="131"/>
        <v>444365</v>
      </c>
      <c r="AU768" s="201">
        <f t="shared" si="131"/>
        <v>4408300</v>
      </c>
      <c r="AV768" s="201">
        <f t="shared" si="131"/>
        <v>130000</v>
      </c>
      <c r="AW768" s="201">
        <f t="shared" si="131"/>
        <v>0</v>
      </c>
      <c r="AX768" s="201">
        <f t="shared" si="131"/>
        <v>594788</v>
      </c>
      <c r="AY768" s="201">
        <f t="shared" si="131"/>
        <v>297161</v>
      </c>
      <c r="AZ768" s="201">
        <f t="shared" si="131"/>
        <v>174000</v>
      </c>
      <c r="BA768" s="201">
        <f t="shared" si="131"/>
        <v>400000</v>
      </c>
      <c r="BB768" s="201">
        <f t="shared" si="131"/>
        <v>11400000</v>
      </c>
      <c r="BC768" s="201">
        <f t="shared" si="131"/>
        <v>0</v>
      </c>
      <c r="BD768" s="201">
        <f t="shared" si="131"/>
        <v>1044621.5</v>
      </c>
      <c r="BE768" s="201">
        <f t="shared" si="131"/>
        <v>1400000</v>
      </c>
      <c r="BF768" s="201">
        <f t="shared" si="131"/>
        <v>0</v>
      </c>
      <c r="BG768" s="201">
        <f t="shared" si="131"/>
        <v>763906</v>
      </c>
      <c r="BH768" s="201">
        <f t="shared" si="131"/>
        <v>1938060</v>
      </c>
      <c r="BI768" s="201">
        <f t="shared" si="131"/>
        <v>1677047</v>
      </c>
      <c r="BJ768" s="201">
        <f t="shared" si="131"/>
        <v>571179</v>
      </c>
      <c r="BK768" s="201">
        <f t="shared" si="131"/>
        <v>502000</v>
      </c>
      <c r="BL768" s="201">
        <f t="shared" si="131"/>
        <v>238809</v>
      </c>
      <c r="BM768" s="201">
        <f t="shared" si="131"/>
        <v>7880000</v>
      </c>
      <c r="BN768" s="201">
        <f t="shared" si="131"/>
        <v>301994.59999999998</v>
      </c>
      <c r="BO768" s="201">
        <f t="shared" si="131"/>
        <v>155852.49</v>
      </c>
      <c r="BP768" s="201">
        <f t="shared" si="131"/>
        <v>14175</v>
      </c>
      <c r="BQ768" s="201">
        <f t="shared" si="131"/>
        <v>118440</v>
      </c>
      <c r="BR768" s="201">
        <f t="shared" si="131"/>
        <v>471275</v>
      </c>
      <c r="BS768" s="201">
        <f t="shared" si="131"/>
        <v>445340</v>
      </c>
      <c r="BT768" s="201">
        <f t="shared" si="124"/>
        <v>7896785.7800000003</v>
      </c>
      <c r="BU768" s="201">
        <f t="shared" si="124"/>
        <v>514170</v>
      </c>
      <c r="BV768" s="201">
        <f t="shared" si="124"/>
        <v>501445</v>
      </c>
      <c r="BW768" s="201">
        <f t="shared" si="124"/>
        <v>933290</v>
      </c>
      <c r="BX768" s="201">
        <f t="shared" si="124"/>
        <v>792005</v>
      </c>
      <c r="BY768" s="201">
        <f t="shared" si="124"/>
        <v>3209495</v>
      </c>
      <c r="BZ768" s="201">
        <f t="shared" si="124"/>
        <v>668070</v>
      </c>
      <c r="CA768" s="201">
        <f t="shared" si="124"/>
        <v>682100</v>
      </c>
      <c r="CB768" s="201">
        <f t="shared" si="124"/>
        <v>441720</v>
      </c>
      <c r="CC768" s="201">
        <f t="shared" si="129"/>
        <v>118240827.36999999</v>
      </c>
    </row>
    <row r="769" spans="1:81" s="109" customFormat="1">
      <c r="A769" s="141"/>
      <c r="B769" s="319"/>
      <c r="C769" s="321"/>
      <c r="D769" s="331"/>
      <c r="E769" s="331"/>
      <c r="F769" s="332" t="s">
        <v>1336</v>
      </c>
      <c r="G769" s="333" t="s">
        <v>1337</v>
      </c>
      <c r="H769" s="201">
        <f t="shared" si="131"/>
        <v>675652.26</v>
      </c>
      <c r="I769" s="201">
        <f t="shared" si="131"/>
        <v>253939</v>
      </c>
      <c r="J769" s="201">
        <f t="shared" si="131"/>
        <v>269000</v>
      </c>
      <c r="K769" s="201">
        <f t="shared" si="131"/>
        <v>55000</v>
      </c>
      <c r="L769" s="201">
        <f t="shared" si="131"/>
        <v>65000</v>
      </c>
      <c r="M769" s="201">
        <f t="shared" si="131"/>
        <v>0</v>
      </c>
      <c r="N769" s="201">
        <f t="shared" si="131"/>
        <v>3700000</v>
      </c>
      <c r="O769" s="201">
        <f t="shared" si="131"/>
        <v>0</v>
      </c>
      <c r="P769" s="201">
        <f t="shared" si="131"/>
        <v>52772.5</v>
      </c>
      <c r="Q769" s="201">
        <f t="shared" si="131"/>
        <v>0</v>
      </c>
      <c r="R769" s="201">
        <f t="shared" si="131"/>
        <v>60000</v>
      </c>
      <c r="S769" s="201">
        <f t="shared" si="131"/>
        <v>544147</v>
      </c>
      <c r="T769" s="201">
        <f t="shared" si="131"/>
        <v>380000</v>
      </c>
      <c r="U769" s="201">
        <f t="shared" si="131"/>
        <v>275495</v>
      </c>
      <c r="V769" s="201">
        <f t="shared" si="131"/>
        <v>4495</v>
      </c>
      <c r="W769" s="201">
        <f t="shared" si="131"/>
        <v>0</v>
      </c>
      <c r="X769" s="201">
        <f t="shared" si="131"/>
        <v>3760</v>
      </c>
      <c r="Y769" s="201">
        <f t="shared" si="131"/>
        <v>174921.98</v>
      </c>
      <c r="Z769" s="201">
        <f t="shared" si="131"/>
        <v>0</v>
      </c>
      <c r="AA769" s="201">
        <f t="shared" si="131"/>
        <v>0</v>
      </c>
      <c r="AB769" s="201">
        <f t="shared" si="131"/>
        <v>0</v>
      </c>
      <c r="AC769" s="201">
        <f t="shared" si="131"/>
        <v>0</v>
      </c>
      <c r="AD769" s="201">
        <f t="shared" si="131"/>
        <v>0</v>
      </c>
      <c r="AE769" s="201">
        <f t="shared" si="131"/>
        <v>0</v>
      </c>
      <c r="AF769" s="201">
        <f t="shared" si="131"/>
        <v>250000</v>
      </c>
      <c r="AG769" s="201">
        <f t="shared" si="131"/>
        <v>14640</v>
      </c>
      <c r="AH769" s="201">
        <f t="shared" si="131"/>
        <v>41100</v>
      </c>
      <c r="AI769" s="201">
        <f t="shared" si="131"/>
        <v>0</v>
      </c>
      <c r="AJ769" s="201">
        <f t="shared" si="131"/>
        <v>40000</v>
      </c>
      <c r="AK769" s="201">
        <f t="shared" si="131"/>
        <v>0</v>
      </c>
      <c r="AL769" s="201">
        <f t="shared" si="131"/>
        <v>14674.01</v>
      </c>
      <c r="AM769" s="201">
        <f t="shared" si="131"/>
        <v>0</v>
      </c>
      <c r="AN769" s="201">
        <f t="shared" si="131"/>
        <v>60000</v>
      </c>
      <c r="AO769" s="201">
        <f t="shared" si="131"/>
        <v>90000</v>
      </c>
      <c r="AP769" s="201">
        <f t="shared" si="131"/>
        <v>15912</v>
      </c>
      <c r="AQ769" s="201">
        <f t="shared" si="131"/>
        <v>267855.25</v>
      </c>
      <c r="AR769" s="201">
        <f t="shared" si="131"/>
        <v>64360</v>
      </c>
      <c r="AS769" s="201">
        <f t="shared" si="131"/>
        <v>31356</v>
      </c>
      <c r="AT769" s="201">
        <f t="shared" si="131"/>
        <v>5791.5</v>
      </c>
      <c r="AU769" s="201">
        <f t="shared" si="131"/>
        <v>453600</v>
      </c>
      <c r="AV769" s="201">
        <f t="shared" si="131"/>
        <v>160000</v>
      </c>
      <c r="AW769" s="201">
        <f t="shared" si="131"/>
        <v>0</v>
      </c>
      <c r="AX769" s="201">
        <f t="shared" si="131"/>
        <v>14364</v>
      </c>
      <c r="AY769" s="201">
        <f t="shared" si="131"/>
        <v>13000</v>
      </c>
      <c r="AZ769" s="201">
        <f t="shared" si="131"/>
        <v>44500</v>
      </c>
      <c r="BA769" s="201">
        <f t="shared" si="131"/>
        <v>8000</v>
      </c>
      <c r="BB769" s="201">
        <f t="shared" si="131"/>
        <v>0</v>
      </c>
      <c r="BC769" s="201">
        <f t="shared" si="131"/>
        <v>0</v>
      </c>
      <c r="BD769" s="201">
        <f t="shared" si="131"/>
        <v>0</v>
      </c>
      <c r="BE769" s="201">
        <f t="shared" si="131"/>
        <v>0</v>
      </c>
      <c r="BF769" s="201">
        <f t="shared" si="131"/>
        <v>0</v>
      </c>
      <c r="BG769" s="201">
        <f t="shared" si="131"/>
        <v>0</v>
      </c>
      <c r="BH769" s="201">
        <f t="shared" si="131"/>
        <v>169301</v>
      </c>
      <c r="BI769" s="201">
        <f t="shared" si="131"/>
        <v>0</v>
      </c>
      <c r="BJ769" s="201">
        <f t="shared" si="131"/>
        <v>127012</v>
      </c>
      <c r="BK769" s="201">
        <f t="shared" si="131"/>
        <v>1500</v>
      </c>
      <c r="BL769" s="201">
        <f t="shared" si="131"/>
        <v>0</v>
      </c>
      <c r="BM769" s="201">
        <f t="shared" si="131"/>
        <v>1390000</v>
      </c>
      <c r="BN769" s="201">
        <f t="shared" si="131"/>
        <v>0</v>
      </c>
      <c r="BO769" s="201">
        <f t="shared" si="131"/>
        <v>0</v>
      </c>
      <c r="BP769" s="201">
        <f t="shared" si="131"/>
        <v>0</v>
      </c>
      <c r="BQ769" s="201">
        <f t="shared" si="131"/>
        <v>5520</v>
      </c>
      <c r="BR769" s="201">
        <f t="shared" si="131"/>
        <v>482035</v>
      </c>
      <c r="BS769" s="201">
        <f t="shared" si="131"/>
        <v>0</v>
      </c>
      <c r="BT769" s="201">
        <f t="shared" si="124"/>
        <v>453719.91</v>
      </c>
      <c r="BU769" s="201">
        <f t="shared" si="124"/>
        <v>61280</v>
      </c>
      <c r="BV769" s="201">
        <f t="shared" si="124"/>
        <v>151222.5</v>
      </c>
      <c r="BW769" s="201">
        <f t="shared" si="124"/>
        <v>168520</v>
      </c>
      <c r="BX769" s="201">
        <f t="shared" si="124"/>
        <v>75240</v>
      </c>
      <c r="BY769" s="201">
        <f t="shared" si="124"/>
        <v>114280</v>
      </c>
      <c r="BZ769" s="201">
        <f t="shared" si="124"/>
        <v>136395</v>
      </c>
      <c r="CA769" s="201">
        <f t="shared" si="124"/>
        <v>82576</v>
      </c>
      <c r="CB769" s="201">
        <f t="shared" si="124"/>
        <v>8980</v>
      </c>
      <c r="CC769" s="201">
        <f t="shared" si="129"/>
        <v>11530916.91</v>
      </c>
    </row>
    <row r="770" spans="1:81" s="109" customFormat="1">
      <c r="A770" s="141"/>
      <c r="B770" s="319"/>
      <c r="C770" s="321"/>
      <c r="D770" s="331"/>
      <c r="E770" s="331"/>
      <c r="F770" s="332" t="s">
        <v>1338</v>
      </c>
      <c r="G770" s="333" t="s">
        <v>1792</v>
      </c>
      <c r="H770" s="201">
        <f t="shared" si="131"/>
        <v>0</v>
      </c>
      <c r="I770" s="201">
        <f t="shared" si="131"/>
        <v>230000</v>
      </c>
      <c r="J770" s="201">
        <f t="shared" si="131"/>
        <v>0</v>
      </c>
      <c r="K770" s="201">
        <f t="shared" si="131"/>
        <v>10000</v>
      </c>
      <c r="L770" s="201">
        <f t="shared" si="131"/>
        <v>0</v>
      </c>
      <c r="M770" s="201">
        <f t="shared" si="131"/>
        <v>0</v>
      </c>
      <c r="N770" s="201">
        <f t="shared" si="131"/>
        <v>0</v>
      </c>
      <c r="O770" s="201">
        <f t="shared" si="131"/>
        <v>0</v>
      </c>
      <c r="P770" s="201">
        <f t="shared" si="131"/>
        <v>6000</v>
      </c>
      <c r="Q770" s="201">
        <f t="shared" si="131"/>
        <v>0</v>
      </c>
      <c r="R770" s="201">
        <f t="shared" si="131"/>
        <v>0</v>
      </c>
      <c r="S770" s="201">
        <f t="shared" si="131"/>
        <v>0</v>
      </c>
      <c r="T770" s="201">
        <f t="shared" si="131"/>
        <v>40000</v>
      </c>
      <c r="U770" s="201">
        <f t="shared" si="131"/>
        <v>18500</v>
      </c>
      <c r="V770" s="201">
        <f t="shared" si="131"/>
        <v>0</v>
      </c>
      <c r="W770" s="201">
        <f t="shared" si="131"/>
        <v>0</v>
      </c>
      <c r="X770" s="201">
        <f t="shared" si="131"/>
        <v>0</v>
      </c>
      <c r="Y770" s="201">
        <f t="shared" si="131"/>
        <v>0</v>
      </c>
      <c r="Z770" s="201">
        <f t="shared" si="131"/>
        <v>0</v>
      </c>
      <c r="AA770" s="201">
        <f t="shared" si="131"/>
        <v>0</v>
      </c>
      <c r="AB770" s="201">
        <f t="shared" si="131"/>
        <v>0</v>
      </c>
      <c r="AC770" s="201">
        <f t="shared" si="131"/>
        <v>0</v>
      </c>
      <c r="AD770" s="201">
        <f t="shared" si="131"/>
        <v>0</v>
      </c>
      <c r="AE770" s="201">
        <f t="shared" si="131"/>
        <v>5000</v>
      </c>
      <c r="AF770" s="201">
        <f t="shared" si="131"/>
        <v>0</v>
      </c>
      <c r="AG770" s="201">
        <f t="shared" si="131"/>
        <v>0</v>
      </c>
      <c r="AH770" s="201">
        <f t="shared" si="131"/>
        <v>7500</v>
      </c>
      <c r="AI770" s="201">
        <f t="shared" si="131"/>
        <v>0</v>
      </c>
      <c r="AJ770" s="201">
        <f t="shared" si="131"/>
        <v>1500</v>
      </c>
      <c r="AK770" s="201">
        <f t="shared" si="131"/>
        <v>0</v>
      </c>
      <c r="AL770" s="201">
        <f t="shared" si="131"/>
        <v>0</v>
      </c>
      <c r="AM770" s="201">
        <f t="shared" si="131"/>
        <v>0</v>
      </c>
      <c r="AN770" s="201">
        <f t="shared" si="131"/>
        <v>0</v>
      </c>
      <c r="AO770" s="201">
        <f t="shared" si="131"/>
        <v>0</v>
      </c>
      <c r="AP770" s="201">
        <f t="shared" si="131"/>
        <v>0</v>
      </c>
      <c r="AQ770" s="201">
        <f t="shared" si="131"/>
        <v>5800</v>
      </c>
      <c r="AR770" s="201">
        <f t="shared" si="131"/>
        <v>0</v>
      </c>
      <c r="AS770" s="201">
        <f t="shared" si="131"/>
        <v>0</v>
      </c>
      <c r="AT770" s="201">
        <f t="shared" si="131"/>
        <v>0</v>
      </c>
      <c r="AU770" s="201">
        <f t="shared" si="131"/>
        <v>0</v>
      </c>
      <c r="AV770" s="201">
        <f t="shared" si="131"/>
        <v>0</v>
      </c>
      <c r="AW770" s="201">
        <f t="shared" si="131"/>
        <v>0</v>
      </c>
      <c r="AX770" s="201">
        <f t="shared" si="131"/>
        <v>0</v>
      </c>
      <c r="AY770" s="201">
        <f t="shared" si="131"/>
        <v>0</v>
      </c>
      <c r="AZ770" s="201">
        <f t="shared" si="131"/>
        <v>0</v>
      </c>
      <c r="BA770" s="201">
        <f t="shared" si="131"/>
        <v>0</v>
      </c>
      <c r="BB770" s="201">
        <f t="shared" si="131"/>
        <v>0</v>
      </c>
      <c r="BC770" s="201">
        <f t="shared" si="131"/>
        <v>35000</v>
      </c>
      <c r="BD770" s="201">
        <f t="shared" si="131"/>
        <v>0</v>
      </c>
      <c r="BE770" s="201">
        <f t="shared" si="131"/>
        <v>34200</v>
      </c>
      <c r="BF770" s="201">
        <f t="shared" si="131"/>
        <v>0</v>
      </c>
      <c r="BG770" s="201">
        <f t="shared" si="131"/>
        <v>16500</v>
      </c>
      <c r="BH770" s="201">
        <f t="shared" si="131"/>
        <v>1E-4</v>
      </c>
      <c r="BI770" s="201">
        <f t="shared" si="131"/>
        <v>0</v>
      </c>
      <c r="BJ770" s="201">
        <f t="shared" si="131"/>
        <v>4500</v>
      </c>
      <c r="BK770" s="201">
        <f t="shared" si="131"/>
        <v>0</v>
      </c>
      <c r="BL770" s="201">
        <f t="shared" si="131"/>
        <v>20741</v>
      </c>
      <c r="BM770" s="201">
        <f t="shared" si="131"/>
        <v>0</v>
      </c>
      <c r="BN770" s="201">
        <f t="shared" si="131"/>
        <v>8377217</v>
      </c>
      <c r="BO770" s="201">
        <f t="shared" si="131"/>
        <v>0</v>
      </c>
      <c r="BP770" s="201">
        <f t="shared" si="131"/>
        <v>0</v>
      </c>
      <c r="BQ770" s="201">
        <f t="shared" si="131"/>
        <v>0</v>
      </c>
      <c r="BR770" s="201">
        <f t="shared" si="131"/>
        <v>13500</v>
      </c>
      <c r="BS770" s="201">
        <f t="shared" si="131"/>
        <v>3000</v>
      </c>
      <c r="BT770" s="201">
        <f t="shared" si="124"/>
        <v>24975.02</v>
      </c>
      <c r="BU770" s="201">
        <f t="shared" si="124"/>
        <v>0</v>
      </c>
      <c r="BV770" s="201">
        <f t="shared" si="124"/>
        <v>15000</v>
      </c>
      <c r="BW770" s="201">
        <f t="shared" si="124"/>
        <v>0</v>
      </c>
      <c r="BX770" s="201">
        <f t="shared" si="124"/>
        <v>0</v>
      </c>
      <c r="BY770" s="201">
        <f t="shared" si="124"/>
        <v>0</v>
      </c>
      <c r="BZ770" s="201">
        <f t="shared" si="124"/>
        <v>0</v>
      </c>
      <c r="CA770" s="201">
        <f t="shared" si="124"/>
        <v>11000</v>
      </c>
      <c r="CB770" s="201">
        <f t="shared" si="124"/>
        <v>40500</v>
      </c>
      <c r="CC770" s="201">
        <f t="shared" si="129"/>
        <v>8920433.0200999994</v>
      </c>
    </row>
    <row r="771" spans="1:81" s="109" customFormat="1">
      <c r="A771" s="141"/>
      <c r="B771" s="319"/>
      <c r="C771" s="321"/>
      <c r="D771" s="331"/>
      <c r="E771" s="331"/>
      <c r="F771" s="332" t="s">
        <v>1339</v>
      </c>
      <c r="G771" s="333" t="s">
        <v>1340</v>
      </c>
      <c r="H771" s="201">
        <f t="shared" si="131"/>
        <v>4584444.5999999996</v>
      </c>
      <c r="I771" s="201">
        <f t="shared" si="131"/>
        <v>0</v>
      </c>
      <c r="J771" s="201">
        <f t="shared" si="131"/>
        <v>2201324.48</v>
      </c>
      <c r="K771" s="201">
        <f t="shared" si="131"/>
        <v>0</v>
      </c>
      <c r="L771" s="201">
        <f t="shared" si="131"/>
        <v>0</v>
      </c>
      <c r="M771" s="201">
        <f t="shared" si="131"/>
        <v>0</v>
      </c>
      <c r="N771" s="201">
        <f t="shared" si="131"/>
        <v>76949462</v>
      </c>
      <c r="O771" s="201">
        <f t="shared" si="131"/>
        <v>2322348.1800000002</v>
      </c>
      <c r="P771" s="201">
        <f t="shared" si="131"/>
        <v>0</v>
      </c>
      <c r="Q771" s="201">
        <f t="shared" si="131"/>
        <v>13300000</v>
      </c>
      <c r="R771" s="201">
        <f t="shared" si="131"/>
        <v>0</v>
      </c>
      <c r="S771" s="201">
        <f t="shared" si="131"/>
        <v>5317682.93</v>
      </c>
      <c r="T771" s="201">
        <f t="shared" si="131"/>
        <v>1767096</v>
      </c>
      <c r="U771" s="201">
        <f t="shared" si="131"/>
        <v>0</v>
      </c>
      <c r="V771" s="201">
        <f t="shared" si="131"/>
        <v>0</v>
      </c>
      <c r="W771" s="201">
        <f t="shared" si="131"/>
        <v>2125000</v>
      </c>
      <c r="X771" s="201">
        <f t="shared" si="131"/>
        <v>0</v>
      </c>
      <c r="Y771" s="201">
        <f t="shared" si="131"/>
        <v>0</v>
      </c>
      <c r="Z771" s="201">
        <f t="shared" si="131"/>
        <v>0</v>
      </c>
      <c r="AA771" s="201">
        <f t="shared" si="131"/>
        <v>0</v>
      </c>
      <c r="AB771" s="201">
        <f t="shared" si="131"/>
        <v>990000</v>
      </c>
      <c r="AC771" s="201">
        <f t="shared" si="131"/>
        <v>5467185.3099999996</v>
      </c>
      <c r="AD771" s="201">
        <f t="shared" si="131"/>
        <v>0</v>
      </c>
      <c r="AE771" s="201">
        <f t="shared" si="131"/>
        <v>425000</v>
      </c>
      <c r="AF771" s="201">
        <f t="shared" si="131"/>
        <v>3167000</v>
      </c>
      <c r="AG771" s="201">
        <f t="shared" si="131"/>
        <v>1431893.88</v>
      </c>
      <c r="AH771" s="201">
        <f t="shared" si="131"/>
        <v>437839.16</v>
      </c>
      <c r="AI771" s="201">
        <f t="shared" si="131"/>
        <v>0</v>
      </c>
      <c r="AJ771" s="201">
        <f t="shared" si="131"/>
        <v>0</v>
      </c>
      <c r="AK771" s="201">
        <f t="shared" si="131"/>
        <v>0</v>
      </c>
      <c r="AL771" s="201">
        <f t="shared" si="131"/>
        <v>0</v>
      </c>
      <c r="AM771" s="201">
        <f t="shared" si="131"/>
        <v>0</v>
      </c>
      <c r="AN771" s="201">
        <f t="shared" si="131"/>
        <v>0</v>
      </c>
      <c r="AO771" s="201">
        <f t="shared" si="131"/>
        <v>0</v>
      </c>
      <c r="AP771" s="201">
        <f t="shared" si="131"/>
        <v>0</v>
      </c>
      <c r="AQ771" s="201">
        <f t="shared" si="131"/>
        <v>0</v>
      </c>
      <c r="AR771" s="201">
        <f t="shared" si="131"/>
        <v>0</v>
      </c>
      <c r="AS771" s="201">
        <f t="shared" si="131"/>
        <v>0</v>
      </c>
      <c r="AT771" s="201">
        <f t="shared" si="131"/>
        <v>0</v>
      </c>
      <c r="AU771" s="201">
        <f t="shared" si="131"/>
        <v>2761628</v>
      </c>
      <c r="AV771" s="201">
        <f t="shared" si="131"/>
        <v>0</v>
      </c>
      <c r="AW771" s="201">
        <f t="shared" si="131"/>
        <v>0</v>
      </c>
      <c r="AX771" s="201">
        <f t="shared" si="131"/>
        <v>0</v>
      </c>
      <c r="AY771" s="201">
        <f t="shared" si="131"/>
        <v>0</v>
      </c>
      <c r="AZ771" s="201">
        <f t="shared" si="131"/>
        <v>0</v>
      </c>
      <c r="BA771" s="201">
        <f t="shared" si="131"/>
        <v>0</v>
      </c>
      <c r="BB771" s="201">
        <f t="shared" si="131"/>
        <v>32544636.75</v>
      </c>
      <c r="BC771" s="201">
        <f t="shared" si="131"/>
        <v>854228</v>
      </c>
      <c r="BD771" s="201">
        <f t="shared" si="131"/>
        <v>311160</v>
      </c>
      <c r="BE771" s="201">
        <f t="shared" si="131"/>
        <v>0</v>
      </c>
      <c r="BF771" s="201">
        <f t="shared" si="131"/>
        <v>0</v>
      </c>
      <c r="BG771" s="201">
        <f t="shared" si="131"/>
        <v>0</v>
      </c>
      <c r="BH771" s="201">
        <f t="shared" si="131"/>
        <v>3248410</v>
      </c>
      <c r="BI771" s="201">
        <f t="shared" si="131"/>
        <v>0</v>
      </c>
      <c r="BJ771" s="201">
        <f t="shared" si="131"/>
        <v>0</v>
      </c>
      <c r="BK771" s="201">
        <f t="shared" si="131"/>
        <v>0</v>
      </c>
      <c r="BL771" s="201">
        <f t="shared" si="131"/>
        <v>0</v>
      </c>
      <c r="BM771" s="201">
        <f t="shared" si="131"/>
        <v>39503091.75</v>
      </c>
      <c r="BN771" s="201">
        <f t="shared" si="131"/>
        <v>0</v>
      </c>
      <c r="BO771" s="201">
        <f t="shared" si="131"/>
        <v>0</v>
      </c>
      <c r="BP771" s="201">
        <f t="shared" si="131"/>
        <v>0</v>
      </c>
      <c r="BQ771" s="201">
        <f t="shared" si="131"/>
        <v>0</v>
      </c>
      <c r="BR771" s="201">
        <f t="shared" si="131"/>
        <v>0</v>
      </c>
      <c r="BS771" s="201">
        <f t="shared" ref="BS771" si="132">BS662</f>
        <v>0</v>
      </c>
      <c r="BT771" s="201">
        <f t="shared" si="124"/>
        <v>11458333.35</v>
      </c>
      <c r="BU771" s="201">
        <f t="shared" si="124"/>
        <v>0</v>
      </c>
      <c r="BV771" s="201">
        <f t="shared" si="124"/>
        <v>0</v>
      </c>
      <c r="BW771" s="201">
        <f t="shared" si="124"/>
        <v>0</v>
      </c>
      <c r="BX771" s="201">
        <f t="shared" si="124"/>
        <v>0</v>
      </c>
      <c r="BY771" s="201">
        <f t="shared" si="124"/>
        <v>0</v>
      </c>
      <c r="BZ771" s="201">
        <f t="shared" si="124"/>
        <v>0</v>
      </c>
      <c r="CA771" s="201">
        <f t="shared" si="124"/>
        <v>0</v>
      </c>
      <c r="CB771" s="201">
        <f t="shared" si="124"/>
        <v>0</v>
      </c>
      <c r="CC771" s="201">
        <f t="shared" si="129"/>
        <v>211167764.38999999</v>
      </c>
    </row>
    <row r="772" spans="1:81" s="109" customFormat="1">
      <c r="A772" s="141"/>
      <c r="B772" s="319"/>
      <c r="C772" s="321"/>
      <c r="D772" s="331"/>
      <c r="E772" s="331"/>
      <c r="F772" s="332" t="s">
        <v>1341</v>
      </c>
      <c r="G772" s="333" t="s">
        <v>1342</v>
      </c>
      <c r="H772" s="201">
        <f t="shared" ref="H772:BS775" si="133">H663</f>
        <v>0</v>
      </c>
      <c r="I772" s="201">
        <f t="shared" si="133"/>
        <v>1533900</v>
      </c>
      <c r="J772" s="201">
        <f t="shared" si="133"/>
        <v>6222600</v>
      </c>
      <c r="K772" s="201">
        <f t="shared" si="133"/>
        <v>4490000</v>
      </c>
      <c r="L772" s="201">
        <f t="shared" si="133"/>
        <v>3350000</v>
      </c>
      <c r="M772" s="201">
        <f t="shared" si="133"/>
        <v>750000</v>
      </c>
      <c r="N772" s="201">
        <f t="shared" si="133"/>
        <v>0</v>
      </c>
      <c r="O772" s="201">
        <f t="shared" si="133"/>
        <v>2350400</v>
      </c>
      <c r="P772" s="201">
        <f t="shared" si="133"/>
        <v>961809</v>
      </c>
      <c r="Q772" s="201">
        <f t="shared" si="133"/>
        <v>0</v>
      </c>
      <c r="R772" s="201">
        <f t="shared" si="133"/>
        <v>1775200</v>
      </c>
      <c r="S772" s="201">
        <f t="shared" si="133"/>
        <v>2245259</v>
      </c>
      <c r="T772" s="201">
        <f t="shared" si="133"/>
        <v>3384424</v>
      </c>
      <c r="U772" s="201">
        <f t="shared" si="133"/>
        <v>4032600</v>
      </c>
      <c r="V772" s="201">
        <f t="shared" si="133"/>
        <v>213600</v>
      </c>
      <c r="W772" s="201">
        <f t="shared" si="133"/>
        <v>1517900</v>
      </c>
      <c r="X772" s="201">
        <f t="shared" si="133"/>
        <v>1736000</v>
      </c>
      <c r="Y772" s="201">
        <f t="shared" si="133"/>
        <v>436857</v>
      </c>
      <c r="Z772" s="201">
        <f t="shared" si="133"/>
        <v>0</v>
      </c>
      <c r="AA772" s="201">
        <f t="shared" si="133"/>
        <v>14063208</v>
      </c>
      <c r="AB772" s="201">
        <f t="shared" si="133"/>
        <v>823500</v>
      </c>
      <c r="AC772" s="201">
        <f t="shared" si="133"/>
        <v>0</v>
      </c>
      <c r="AD772" s="201">
        <f t="shared" si="133"/>
        <v>5886418</v>
      </c>
      <c r="AE772" s="201">
        <f t="shared" si="133"/>
        <v>1097900</v>
      </c>
      <c r="AF772" s="201">
        <f t="shared" si="133"/>
        <v>5067818.47</v>
      </c>
      <c r="AG772" s="201">
        <f t="shared" si="133"/>
        <v>2627400</v>
      </c>
      <c r="AH772" s="201">
        <f t="shared" si="133"/>
        <v>1094797</v>
      </c>
      <c r="AI772" s="201">
        <f t="shared" si="133"/>
        <v>0</v>
      </c>
      <c r="AJ772" s="201">
        <f t="shared" si="133"/>
        <v>257900</v>
      </c>
      <c r="AK772" s="201">
        <f t="shared" si="133"/>
        <v>987766</v>
      </c>
      <c r="AL772" s="201">
        <f t="shared" si="133"/>
        <v>388700</v>
      </c>
      <c r="AM772" s="201">
        <f t="shared" si="133"/>
        <v>312400</v>
      </c>
      <c r="AN772" s="201">
        <f t="shared" si="133"/>
        <v>619900</v>
      </c>
      <c r="AO772" s="201">
        <f t="shared" si="133"/>
        <v>899600</v>
      </c>
      <c r="AP772" s="201">
        <f t="shared" si="133"/>
        <v>1935800</v>
      </c>
      <c r="AQ772" s="201">
        <f t="shared" si="133"/>
        <v>2791700</v>
      </c>
      <c r="AR772" s="201">
        <f t="shared" si="133"/>
        <v>424000</v>
      </c>
      <c r="AS772" s="201">
        <f t="shared" si="133"/>
        <v>1321500</v>
      </c>
      <c r="AT772" s="201">
        <f t="shared" si="133"/>
        <v>365500</v>
      </c>
      <c r="AU772" s="201">
        <f t="shared" si="133"/>
        <v>0</v>
      </c>
      <c r="AV772" s="201">
        <f t="shared" si="133"/>
        <v>1047000</v>
      </c>
      <c r="AW772" s="201">
        <f t="shared" si="133"/>
        <v>744600</v>
      </c>
      <c r="AX772" s="201">
        <f t="shared" si="133"/>
        <v>400300</v>
      </c>
      <c r="AY772" s="201">
        <f t="shared" si="133"/>
        <v>654800</v>
      </c>
      <c r="AZ772" s="201">
        <f t="shared" si="133"/>
        <v>663200</v>
      </c>
      <c r="BA772" s="201">
        <f t="shared" si="133"/>
        <v>781600</v>
      </c>
      <c r="BB772" s="201">
        <f t="shared" si="133"/>
        <v>0</v>
      </c>
      <c r="BC772" s="201">
        <f t="shared" si="133"/>
        <v>2596052</v>
      </c>
      <c r="BD772" s="201">
        <f t="shared" si="133"/>
        <v>1588300</v>
      </c>
      <c r="BE772" s="201">
        <f t="shared" si="133"/>
        <v>1951300</v>
      </c>
      <c r="BF772" s="201">
        <f t="shared" si="133"/>
        <v>648100</v>
      </c>
      <c r="BG772" s="201">
        <f t="shared" si="133"/>
        <v>568100</v>
      </c>
      <c r="BH772" s="201">
        <f t="shared" si="133"/>
        <v>1473200</v>
      </c>
      <c r="BI772" s="201">
        <f t="shared" si="133"/>
        <v>7299800</v>
      </c>
      <c r="BJ772" s="201">
        <f t="shared" si="133"/>
        <v>1325800</v>
      </c>
      <c r="BK772" s="201">
        <f t="shared" si="133"/>
        <v>1125600</v>
      </c>
      <c r="BL772" s="201">
        <f t="shared" si="133"/>
        <v>574200</v>
      </c>
      <c r="BM772" s="201">
        <f t="shared" si="133"/>
        <v>0</v>
      </c>
      <c r="BN772" s="201">
        <f t="shared" si="133"/>
        <v>7846000</v>
      </c>
      <c r="BO772" s="201">
        <f t="shared" si="133"/>
        <v>1262927</v>
      </c>
      <c r="BP772" s="201">
        <f t="shared" si="133"/>
        <v>968792</v>
      </c>
      <c r="BQ772" s="201">
        <f t="shared" si="133"/>
        <v>408200</v>
      </c>
      <c r="BR772" s="201">
        <f t="shared" si="133"/>
        <v>1901000</v>
      </c>
      <c r="BS772" s="201">
        <f t="shared" si="133"/>
        <v>303700</v>
      </c>
      <c r="BT772" s="201">
        <f t="shared" ref="BT772:CB787" si="134">BT663</f>
        <v>0</v>
      </c>
      <c r="BU772" s="201">
        <f t="shared" si="134"/>
        <v>1821500</v>
      </c>
      <c r="BV772" s="201">
        <f t="shared" si="134"/>
        <v>2231300</v>
      </c>
      <c r="BW772" s="201">
        <f t="shared" si="134"/>
        <v>3209200</v>
      </c>
      <c r="BX772" s="201">
        <f t="shared" si="134"/>
        <v>5154500</v>
      </c>
      <c r="BY772" s="201">
        <f t="shared" si="134"/>
        <v>6300000</v>
      </c>
      <c r="BZ772" s="201">
        <f t="shared" si="134"/>
        <v>469000</v>
      </c>
      <c r="CA772" s="201">
        <f t="shared" si="134"/>
        <v>757327</v>
      </c>
      <c r="CB772" s="201">
        <f t="shared" si="134"/>
        <v>5600</v>
      </c>
      <c r="CC772" s="201">
        <f t="shared" si="129"/>
        <v>132047354.47</v>
      </c>
    </row>
    <row r="773" spans="1:81" s="109" customFormat="1">
      <c r="A773" s="141"/>
      <c r="B773" s="319"/>
      <c r="C773" s="321"/>
      <c r="D773" s="331"/>
      <c r="E773" s="331"/>
      <c r="F773" s="332" t="s">
        <v>1343</v>
      </c>
      <c r="G773" s="333" t="s">
        <v>1344</v>
      </c>
      <c r="H773" s="201">
        <f t="shared" si="133"/>
        <v>1137840</v>
      </c>
      <c r="I773" s="201">
        <f t="shared" si="133"/>
        <v>126700</v>
      </c>
      <c r="J773" s="201">
        <f t="shared" si="133"/>
        <v>476000</v>
      </c>
      <c r="K773" s="201">
        <f t="shared" si="133"/>
        <v>0</v>
      </c>
      <c r="L773" s="201">
        <f t="shared" si="133"/>
        <v>0</v>
      </c>
      <c r="M773" s="201">
        <f t="shared" si="133"/>
        <v>0</v>
      </c>
      <c r="N773" s="201">
        <f t="shared" si="133"/>
        <v>0</v>
      </c>
      <c r="O773" s="201">
        <f t="shared" si="133"/>
        <v>0</v>
      </c>
      <c r="P773" s="201">
        <f t="shared" si="133"/>
        <v>0</v>
      </c>
      <c r="Q773" s="201">
        <f t="shared" si="133"/>
        <v>0</v>
      </c>
      <c r="R773" s="201">
        <f t="shared" si="133"/>
        <v>10000</v>
      </c>
      <c r="S773" s="201">
        <f t="shared" si="133"/>
        <v>0</v>
      </c>
      <c r="T773" s="201">
        <f t="shared" si="133"/>
        <v>0</v>
      </c>
      <c r="U773" s="201">
        <f t="shared" si="133"/>
        <v>29820</v>
      </c>
      <c r="V773" s="201">
        <f t="shared" si="133"/>
        <v>0</v>
      </c>
      <c r="W773" s="201">
        <f t="shared" si="133"/>
        <v>0</v>
      </c>
      <c r="X773" s="201">
        <f t="shared" si="133"/>
        <v>0</v>
      </c>
      <c r="Y773" s="201">
        <f t="shared" si="133"/>
        <v>0</v>
      </c>
      <c r="Z773" s="201">
        <f t="shared" si="133"/>
        <v>0</v>
      </c>
      <c r="AA773" s="201">
        <f t="shared" si="133"/>
        <v>0</v>
      </c>
      <c r="AB773" s="201">
        <f t="shared" si="133"/>
        <v>0</v>
      </c>
      <c r="AC773" s="201">
        <f t="shared" si="133"/>
        <v>165340</v>
      </c>
      <c r="AD773" s="201">
        <f t="shared" si="133"/>
        <v>0</v>
      </c>
      <c r="AE773" s="201">
        <f t="shared" si="133"/>
        <v>0</v>
      </c>
      <c r="AF773" s="201">
        <f t="shared" si="133"/>
        <v>0</v>
      </c>
      <c r="AG773" s="201">
        <f t="shared" si="133"/>
        <v>0</v>
      </c>
      <c r="AH773" s="201">
        <f t="shared" si="133"/>
        <v>160600</v>
      </c>
      <c r="AI773" s="201">
        <f t="shared" si="133"/>
        <v>0</v>
      </c>
      <c r="AJ773" s="201">
        <f t="shared" si="133"/>
        <v>77500</v>
      </c>
      <c r="AK773" s="201">
        <f t="shared" si="133"/>
        <v>65880</v>
      </c>
      <c r="AL773" s="201">
        <f t="shared" si="133"/>
        <v>0</v>
      </c>
      <c r="AM773" s="201">
        <f t="shared" si="133"/>
        <v>0</v>
      </c>
      <c r="AN773" s="201">
        <f t="shared" si="133"/>
        <v>0</v>
      </c>
      <c r="AO773" s="201">
        <f t="shared" si="133"/>
        <v>0</v>
      </c>
      <c r="AP773" s="201">
        <f t="shared" si="133"/>
        <v>0</v>
      </c>
      <c r="AQ773" s="201">
        <f t="shared" si="133"/>
        <v>46100</v>
      </c>
      <c r="AR773" s="201">
        <f t="shared" si="133"/>
        <v>30000</v>
      </c>
      <c r="AS773" s="201">
        <f t="shared" si="133"/>
        <v>0</v>
      </c>
      <c r="AT773" s="201">
        <f t="shared" si="133"/>
        <v>0</v>
      </c>
      <c r="AU773" s="201">
        <f t="shared" si="133"/>
        <v>389566.25</v>
      </c>
      <c r="AV773" s="201">
        <f t="shared" si="133"/>
        <v>0</v>
      </c>
      <c r="AW773" s="201">
        <f t="shared" si="133"/>
        <v>0</v>
      </c>
      <c r="AX773" s="201">
        <f t="shared" si="133"/>
        <v>0</v>
      </c>
      <c r="AY773" s="201">
        <f t="shared" si="133"/>
        <v>0</v>
      </c>
      <c r="AZ773" s="201">
        <f t="shared" si="133"/>
        <v>56470</v>
      </c>
      <c r="BA773" s="201">
        <f t="shared" si="133"/>
        <v>0</v>
      </c>
      <c r="BB773" s="201">
        <f t="shared" si="133"/>
        <v>0</v>
      </c>
      <c r="BC773" s="201">
        <f t="shared" si="133"/>
        <v>0</v>
      </c>
      <c r="BD773" s="201">
        <f t="shared" si="133"/>
        <v>0</v>
      </c>
      <c r="BE773" s="201">
        <f t="shared" si="133"/>
        <v>0</v>
      </c>
      <c r="BF773" s="201">
        <f t="shared" si="133"/>
        <v>1100000</v>
      </c>
      <c r="BG773" s="201">
        <f t="shared" si="133"/>
        <v>5000</v>
      </c>
      <c r="BH773" s="201">
        <f t="shared" si="133"/>
        <v>4800</v>
      </c>
      <c r="BI773" s="201">
        <f t="shared" si="133"/>
        <v>0</v>
      </c>
      <c r="BJ773" s="201">
        <f t="shared" si="133"/>
        <v>52521</v>
      </c>
      <c r="BK773" s="201">
        <f t="shared" si="133"/>
        <v>0</v>
      </c>
      <c r="BL773" s="201">
        <f t="shared" si="133"/>
        <v>27080</v>
      </c>
      <c r="BM773" s="201">
        <f t="shared" si="133"/>
        <v>0</v>
      </c>
      <c r="BN773" s="201">
        <f t="shared" si="133"/>
        <v>2856861.34</v>
      </c>
      <c r="BO773" s="201">
        <f t="shared" si="133"/>
        <v>24960</v>
      </c>
      <c r="BP773" s="201">
        <f t="shared" si="133"/>
        <v>0</v>
      </c>
      <c r="BQ773" s="201">
        <f t="shared" si="133"/>
        <v>0</v>
      </c>
      <c r="BR773" s="201">
        <f t="shared" si="133"/>
        <v>0</v>
      </c>
      <c r="BS773" s="201">
        <f t="shared" si="133"/>
        <v>0</v>
      </c>
      <c r="BT773" s="201">
        <f t="shared" si="134"/>
        <v>96352.62</v>
      </c>
      <c r="BU773" s="201">
        <f t="shared" si="134"/>
        <v>0</v>
      </c>
      <c r="BV773" s="201">
        <f t="shared" si="134"/>
        <v>0</v>
      </c>
      <c r="BW773" s="201">
        <f t="shared" si="134"/>
        <v>0</v>
      </c>
      <c r="BX773" s="201">
        <f t="shared" si="134"/>
        <v>224890</v>
      </c>
      <c r="BY773" s="201">
        <f t="shared" si="134"/>
        <v>0</v>
      </c>
      <c r="BZ773" s="201">
        <f t="shared" si="134"/>
        <v>0</v>
      </c>
      <c r="CA773" s="201">
        <f t="shared" si="134"/>
        <v>0</v>
      </c>
      <c r="CB773" s="201">
        <f t="shared" si="134"/>
        <v>0</v>
      </c>
      <c r="CC773" s="201">
        <f t="shared" si="129"/>
        <v>7164281.21</v>
      </c>
    </row>
    <row r="774" spans="1:81" s="109" customFormat="1">
      <c r="A774" s="141"/>
      <c r="B774" s="319"/>
      <c r="C774" s="321"/>
      <c r="D774" s="331"/>
      <c r="E774" s="331"/>
      <c r="F774" s="332" t="s">
        <v>1345</v>
      </c>
      <c r="G774" s="333" t="s">
        <v>1311</v>
      </c>
      <c r="H774" s="201">
        <f t="shared" si="133"/>
        <v>0</v>
      </c>
      <c r="I774" s="201">
        <f t="shared" si="133"/>
        <v>567911.96</v>
      </c>
      <c r="J774" s="201">
        <f t="shared" si="133"/>
        <v>1126300</v>
      </c>
      <c r="K774" s="201">
        <f t="shared" si="133"/>
        <v>385.74</v>
      </c>
      <c r="L774" s="201">
        <f t="shared" si="133"/>
        <v>564081.05000000005</v>
      </c>
      <c r="M774" s="201">
        <f t="shared" si="133"/>
        <v>109837.59</v>
      </c>
      <c r="N774" s="201">
        <f t="shared" si="133"/>
        <v>3724467.8</v>
      </c>
      <c r="O774" s="201">
        <f t="shared" si="133"/>
        <v>77231</v>
      </c>
      <c r="P774" s="201">
        <f t="shared" si="133"/>
        <v>163686.35999999999</v>
      </c>
      <c r="Q774" s="201">
        <f t="shared" si="133"/>
        <v>1510000</v>
      </c>
      <c r="R774" s="201">
        <f t="shared" si="133"/>
        <v>498232.67</v>
      </c>
      <c r="S774" s="201">
        <f t="shared" si="133"/>
        <v>353733.62</v>
      </c>
      <c r="T774" s="201">
        <f t="shared" si="133"/>
        <v>1168772.07</v>
      </c>
      <c r="U774" s="201">
        <f t="shared" si="133"/>
        <v>845953.07</v>
      </c>
      <c r="V774" s="201">
        <f t="shared" si="133"/>
        <v>42090.57</v>
      </c>
      <c r="W774" s="201">
        <f t="shared" si="133"/>
        <v>373430.95</v>
      </c>
      <c r="X774" s="201">
        <f t="shared" si="133"/>
        <v>258888.07</v>
      </c>
      <c r="Y774" s="201">
        <f t="shared" si="133"/>
        <v>153843.48000000001</v>
      </c>
      <c r="Z774" s="201">
        <f t="shared" si="133"/>
        <v>0</v>
      </c>
      <c r="AA774" s="201">
        <f t="shared" si="133"/>
        <v>3009128.86</v>
      </c>
      <c r="AB774" s="201">
        <f t="shared" si="133"/>
        <v>393604.09</v>
      </c>
      <c r="AC774" s="201">
        <f t="shared" si="133"/>
        <v>960605.9</v>
      </c>
      <c r="AD774" s="201">
        <f t="shared" si="133"/>
        <v>192427.31</v>
      </c>
      <c r="AE774" s="201">
        <f t="shared" si="133"/>
        <v>241828.64</v>
      </c>
      <c r="AF774" s="201">
        <f t="shared" si="133"/>
        <v>12022.61</v>
      </c>
      <c r="AG774" s="201">
        <f t="shared" si="133"/>
        <v>340834.16</v>
      </c>
      <c r="AH774" s="201">
        <f t="shared" si="133"/>
        <v>0</v>
      </c>
      <c r="AI774" s="201">
        <f t="shared" si="133"/>
        <v>0</v>
      </c>
      <c r="AJ774" s="201">
        <f t="shared" si="133"/>
        <v>181501.65</v>
      </c>
      <c r="AK774" s="201">
        <f t="shared" si="133"/>
        <v>8984.52</v>
      </c>
      <c r="AL774" s="201">
        <f t="shared" si="133"/>
        <v>129816.74</v>
      </c>
      <c r="AM774" s="201">
        <f t="shared" si="133"/>
        <v>12737.52</v>
      </c>
      <c r="AN774" s="201">
        <f t="shared" si="133"/>
        <v>207523.33</v>
      </c>
      <c r="AO774" s="201">
        <f t="shared" si="133"/>
        <v>11968.18</v>
      </c>
      <c r="AP774" s="201">
        <f t="shared" si="133"/>
        <v>134750.76</v>
      </c>
      <c r="AQ774" s="201">
        <f t="shared" si="133"/>
        <v>223787.23</v>
      </c>
      <c r="AR774" s="201">
        <f t="shared" si="133"/>
        <v>181420.58</v>
      </c>
      <c r="AS774" s="201">
        <f t="shared" si="133"/>
        <v>328883.33</v>
      </c>
      <c r="AT774" s="201">
        <f t="shared" si="133"/>
        <v>140136.23000000001</v>
      </c>
      <c r="AU774" s="201">
        <f t="shared" si="133"/>
        <v>1480866.62</v>
      </c>
      <c r="AV774" s="201">
        <f t="shared" si="133"/>
        <v>105500</v>
      </c>
      <c r="AW774" s="201">
        <f t="shared" si="133"/>
        <v>122183.8</v>
      </c>
      <c r="AX774" s="201">
        <f t="shared" si="133"/>
        <v>195964.39</v>
      </c>
      <c r="AY774" s="201">
        <f t="shared" si="133"/>
        <v>290522.31</v>
      </c>
      <c r="AZ774" s="201">
        <f t="shared" si="133"/>
        <v>143882.09</v>
      </c>
      <c r="BA774" s="201">
        <f t="shared" si="133"/>
        <v>98672.6</v>
      </c>
      <c r="BB774" s="201">
        <f t="shared" si="133"/>
        <v>2730815.32</v>
      </c>
      <c r="BC774" s="201">
        <f t="shared" si="133"/>
        <v>178858.36</v>
      </c>
      <c r="BD774" s="201">
        <f t="shared" si="133"/>
        <v>133589.20000000001</v>
      </c>
      <c r="BE774" s="201">
        <f t="shared" si="133"/>
        <v>219541.95</v>
      </c>
      <c r="BF774" s="201">
        <f t="shared" si="133"/>
        <v>0</v>
      </c>
      <c r="BG774" s="201">
        <f t="shared" si="133"/>
        <v>0</v>
      </c>
      <c r="BH774" s="201">
        <f t="shared" si="133"/>
        <v>815259.81980000006</v>
      </c>
      <c r="BI774" s="201">
        <f t="shared" si="133"/>
        <v>667946.14</v>
      </c>
      <c r="BJ774" s="201">
        <f t="shared" si="133"/>
        <v>383993.82</v>
      </c>
      <c r="BK774" s="201">
        <f t="shared" si="133"/>
        <v>100418.94</v>
      </c>
      <c r="BL774" s="201">
        <f t="shared" si="133"/>
        <v>51736.89</v>
      </c>
      <c r="BM774" s="201">
        <f t="shared" si="133"/>
        <v>0</v>
      </c>
      <c r="BN774" s="201">
        <f t="shared" si="133"/>
        <v>990345.36</v>
      </c>
      <c r="BO774" s="201">
        <f t="shared" si="133"/>
        <v>6264.3</v>
      </c>
      <c r="BP774" s="201">
        <f t="shared" si="133"/>
        <v>129687.43</v>
      </c>
      <c r="BQ774" s="201">
        <f t="shared" si="133"/>
        <v>149387.75</v>
      </c>
      <c r="BR774" s="201">
        <f t="shared" si="133"/>
        <v>254008.78</v>
      </c>
      <c r="BS774" s="201">
        <f t="shared" si="133"/>
        <v>271298.31</v>
      </c>
      <c r="BT774" s="201">
        <f t="shared" si="134"/>
        <v>1526066.61</v>
      </c>
      <c r="BU774" s="201">
        <f t="shared" si="134"/>
        <v>631.29999999999995</v>
      </c>
      <c r="BV774" s="201">
        <f t="shared" si="134"/>
        <v>143152.54</v>
      </c>
      <c r="BW774" s="201">
        <f t="shared" si="134"/>
        <v>243580.78</v>
      </c>
      <c r="BX774" s="201">
        <f t="shared" si="134"/>
        <v>338268.78</v>
      </c>
      <c r="BY774" s="201">
        <f t="shared" si="134"/>
        <v>1447007.65</v>
      </c>
      <c r="BZ774" s="201">
        <f t="shared" si="134"/>
        <v>236565.68</v>
      </c>
      <c r="CA774" s="201">
        <f t="shared" si="134"/>
        <v>86132.77</v>
      </c>
      <c r="CB774" s="201">
        <f t="shared" si="134"/>
        <v>6611.78</v>
      </c>
      <c r="CC774" s="201">
        <f t="shared" si="129"/>
        <v>31799569.709799998</v>
      </c>
    </row>
    <row r="775" spans="1:81" s="109" customFormat="1">
      <c r="A775" s="141"/>
      <c r="B775" s="319"/>
      <c r="C775" s="321"/>
      <c r="D775" s="331"/>
      <c r="E775" s="331"/>
      <c r="F775" s="332" t="s">
        <v>1346</v>
      </c>
      <c r="G775" s="333" t="s">
        <v>1347</v>
      </c>
      <c r="H775" s="201">
        <f t="shared" si="133"/>
        <v>0</v>
      </c>
      <c r="I775" s="201">
        <f t="shared" si="133"/>
        <v>0</v>
      </c>
      <c r="J775" s="201">
        <f t="shared" si="133"/>
        <v>0</v>
      </c>
      <c r="K775" s="201">
        <f t="shared" si="133"/>
        <v>0</v>
      </c>
      <c r="L775" s="201">
        <f t="shared" si="133"/>
        <v>0</v>
      </c>
      <c r="M775" s="201">
        <f t="shared" si="133"/>
        <v>0</v>
      </c>
      <c r="N775" s="201">
        <f t="shared" si="133"/>
        <v>0</v>
      </c>
      <c r="O775" s="201">
        <f t="shared" si="133"/>
        <v>0</v>
      </c>
      <c r="P775" s="201">
        <f t="shared" si="133"/>
        <v>0</v>
      </c>
      <c r="Q775" s="201">
        <f t="shared" si="133"/>
        <v>2100</v>
      </c>
      <c r="R775" s="201">
        <f t="shared" si="133"/>
        <v>0</v>
      </c>
      <c r="S775" s="201">
        <f t="shared" si="133"/>
        <v>0</v>
      </c>
      <c r="T775" s="201">
        <f t="shared" si="133"/>
        <v>0</v>
      </c>
      <c r="U775" s="201">
        <f t="shared" si="133"/>
        <v>0</v>
      </c>
      <c r="V775" s="201">
        <f t="shared" si="133"/>
        <v>0</v>
      </c>
      <c r="W775" s="201">
        <f t="shared" si="133"/>
        <v>0</v>
      </c>
      <c r="X775" s="201">
        <f t="shared" si="133"/>
        <v>0</v>
      </c>
      <c r="Y775" s="201">
        <f t="shared" si="133"/>
        <v>0</v>
      </c>
      <c r="Z775" s="201">
        <f t="shared" si="133"/>
        <v>0</v>
      </c>
      <c r="AA775" s="201">
        <f t="shared" si="133"/>
        <v>30745.9</v>
      </c>
      <c r="AB775" s="201">
        <f t="shared" si="133"/>
        <v>0</v>
      </c>
      <c r="AC775" s="201">
        <f t="shared" si="133"/>
        <v>0</v>
      </c>
      <c r="AD775" s="201">
        <f t="shared" si="133"/>
        <v>0</v>
      </c>
      <c r="AE775" s="201">
        <f t="shared" si="133"/>
        <v>0</v>
      </c>
      <c r="AF775" s="201">
        <f t="shared" si="133"/>
        <v>71141</v>
      </c>
      <c r="AG775" s="201">
        <f t="shared" si="133"/>
        <v>3000</v>
      </c>
      <c r="AH775" s="201">
        <f t="shared" si="133"/>
        <v>0</v>
      </c>
      <c r="AI775" s="201">
        <f t="shared" si="133"/>
        <v>0</v>
      </c>
      <c r="AJ775" s="201">
        <f t="shared" si="133"/>
        <v>0</v>
      </c>
      <c r="AK775" s="201">
        <f t="shared" si="133"/>
        <v>0</v>
      </c>
      <c r="AL775" s="201">
        <f t="shared" si="133"/>
        <v>9800</v>
      </c>
      <c r="AM775" s="201">
        <f t="shared" si="133"/>
        <v>0</v>
      </c>
      <c r="AN775" s="201">
        <f t="shared" si="133"/>
        <v>0</v>
      </c>
      <c r="AO775" s="201">
        <f t="shared" si="133"/>
        <v>0</v>
      </c>
      <c r="AP775" s="201">
        <f t="shared" si="133"/>
        <v>0</v>
      </c>
      <c r="AQ775" s="201">
        <f t="shared" si="133"/>
        <v>0</v>
      </c>
      <c r="AR775" s="201">
        <f t="shared" si="133"/>
        <v>0</v>
      </c>
      <c r="AS775" s="201">
        <f t="shared" si="133"/>
        <v>146427.6</v>
      </c>
      <c r="AT775" s="201">
        <f t="shared" si="133"/>
        <v>0</v>
      </c>
      <c r="AU775" s="201">
        <f t="shared" si="133"/>
        <v>0</v>
      </c>
      <c r="AV775" s="201">
        <f t="shared" si="133"/>
        <v>0</v>
      </c>
      <c r="AW775" s="201">
        <f t="shared" si="133"/>
        <v>0</v>
      </c>
      <c r="AX775" s="201">
        <f t="shared" si="133"/>
        <v>6080</v>
      </c>
      <c r="AY775" s="201">
        <f t="shared" si="133"/>
        <v>700</v>
      </c>
      <c r="AZ775" s="201">
        <f t="shared" si="133"/>
        <v>0</v>
      </c>
      <c r="BA775" s="201">
        <f t="shared" si="133"/>
        <v>0</v>
      </c>
      <c r="BB775" s="201">
        <f t="shared" si="133"/>
        <v>0</v>
      </c>
      <c r="BC775" s="201">
        <f t="shared" si="133"/>
        <v>0</v>
      </c>
      <c r="BD775" s="201">
        <f t="shared" si="133"/>
        <v>0</v>
      </c>
      <c r="BE775" s="201">
        <f t="shared" si="133"/>
        <v>0</v>
      </c>
      <c r="BF775" s="201">
        <f t="shared" si="133"/>
        <v>0</v>
      </c>
      <c r="BG775" s="201">
        <f t="shared" si="133"/>
        <v>0</v>
      </c>
      <c r="BH775" s="201">
        <f t="shared" si="133"/>
        <v>0</v>
      </c>
      <c r="BI775" s="201">
        <f t="shared" si="133"/>
        <v>0</v>
      </c>
      <c r="BJ775" s="201">
        <f t="shared" si="133"/>
        <v>0</v>
      </c>
      <c r="BK775" s="201">
        <f t="shared" si="133"/>
        <v>0</v>
      </c>
      <c r="BL775" s="201">
        <f t="shared" si="133"/>
        <v>0</v>
      </c>
      <c r="BM775" s="201">
        <f t="shared" si="133"/>
        <v>0</v>
      </c>
      <c r="BN775" s="201">
        <f t="shared" si="133"/>
        <v>18277.099999999999</v>
      </c>
      <c r="BO775" s="201">
        <f t="shared" si="133"/>
        <v>0</v>
      </c>
      <c r="BP775" s="201">
        <f t="shared" si="133"/>
        <v>61288</v>
      </c>
      <c r="BQ775" s="201">
        <f t="shared" si="133"/>
        <v>82362</v>
      </c>
      <c r="BR775" s="201">
        <f t="shared" si="133"/>
        <v>0</v>
      </c>
      <c r="BS775" s="201">
        <f t="shared" ref="BS775" si="135">BS666</f>
        <v>196129</v>
      </c>
      <c r="BT775" s="201">
        <f t="shared" si="134"/>
        <v>0</v>
      </c>
      <c r="BU775" s="201">
        <f t="shared" si="134"/>
        <v>15522.48</v>
      </c>
      <c r="BV775" s="201">
        <f t="shared" si="134"/>
        <v>0</v>
      </c>
      <c r="BW775" s="201">
        <f t="shared" si="134"/>
        <v>0</v>
      </c>
      <c r="BX775" s="201">
        <f t="shared" si="134"/>
        <v>0</v>
      </c>
      <c r="BY775" s="201">
        <f t="shared" si="134"/>
        <v>28408.5</v>
      </c>
      <c r="BZ775" s="201">
        <f t="shared" si="134"/>
        <v>0</v>
      </c>
      <c r="CA775" s="201">
        <f t="shared" si="134"/>
        <v>0</v>
      </c>
      <c r="CB775" s="201">
        <f t="shared" si="134"/>
        <v>50000</v>
      </c>
      <c r="CC775" s="201">
        <f t="shared" si="129"/>
        <v>721981.58</v>
      </c>
    </row>
    <row r="776" spans="1:81" s="109" customFormat="1">
      <c r="A776" s="141"/>
      <c r="B776" s="319"/>
      <c r="C776" s="321"/>
      <c r="D776" s="331"/>
      <c r="E776" s="331"/>
      <c r="F776" s="332" t="s">
        <v>1348</v>
      </c>
      <c r="G776" s="333" t="s">
        <v>1349</v>
      </c>
      <c r="H776" s="201">
        <f t="shared" ref="H776:BS779" si="136">H667</f>
        <v>0</v>
      </c>
      <c r="I776" s="201">
        <f t="shared" si="136"/>
        <v>0</v>
      </c>
      <c r="J776" s="201">
        <f t="shared" si="136"/>
        <v>1703000</v>
      </c>
      <c r="K776" s="201">
        <f t="shared" si="136"/>
        <v>0</v>
      </c>
      <c r="L776" s="201">
        <f t="shared" si="136"/>
        <v>0</v>
      </c>
      <c r="M776" s="201">
        <f t="shared" si="136"/>
        <v>0</v>
      </c>
      <c r="N776" s="201">
        <f t="shared" si="136"/>
        <v>0</v>
      </c>
      <c r="O776" s="201">
        <f t="shared" si="136"/>
        <v>0</v>
      </c>
      <c r="P776" s="201">
        <f t="shared" si="136"/>
        <v>0</v>
      </c>
      <c r="Q776" s="201">
        <f t="shared" si="136"/>
        <v>3294000</v>
      </c>
      <c r="R776" s="201">
        <f t="shared" si="136"/>
        <v>0</v>
      </c>
      <c r="S776" s="201">
        <f t="shared" si="136"/>
        <v>0</v>
      </c>
      <c r="T776" s="201">
        <f t="shared" si="136"/>
        <v>0</v>
      </c>
      <c r="U776" s="201">
        <f t="shared" si="136"/>
        <v>0</v>
      </c>
      <c r="V776" s="201">
        <f t="shared" si="136"/>
        <v>0</v>
      </c>
      <c r="W776" s="201">
        <f t="shared" si="136"/>
        <v>0</v>
      </c>
      <c r="X776" s="201">
        <f t="shared" si="136"/>
        <v>0</v>
      </c>
      <c r="Y776" s="201">
        <f t="shared" si="136"/>
        <v>0</v>
      </c>
      <c r="Z776" s="201">
        <f t="shared" si="136"/>
        <v>0</v>
      </c>
      <c r="AA776" s="201">
        <f t="shared" si="136"/>
        <v>30000</v>
      </c>
      <c r="AB776" s="201">
        <f t="shared" si="136"/>
        <v>0</v>
      </c>
      <c r="AC776" s="201">
        <f t="shared" si="136"/>
        <v>0</v>
      </c>
      <c r="AD776" s="201">
        <f t="shared" si="136"/>
        <v>0</v>
      </c>
      <c r="AE776" s="201">
        <f t="shared" si="136"/>
        <v>0</v>
      </c>
      <c r="AF776" s="201">
        <f t="shared" si="136"/>
        <v>0</v>
      </c>
      <c r="AG776" s="201">
        <f t="shared" si="136"/>
        <v>0</v>
      </c>
      <c r="AH776" s="201">
        <f t="shared" si="136"/>
        <v>13082</v>
      </c>
      <c r="AI776" s="201">
        <f t="shared" si="136"/>
        <v>283000</v>
      </c>
      <c r="AJ776" s="201">
        <f t="shared" si="136"/>
        <v>0</v>
      </c>
      <c r="AK776" s="201">
        <f t="shared" si="136"/>
        <v>171000</v>
      </c>
      <c r="AL776" s="201">
        <f t="shared" si="136"/>
        <v>125000</v>
      </c>
      <c r="AM776" s="201">
        <f t="shared" si="136"/>
        <v>99000</v>
      </c>
      <c r="AN776" s="201">
        <f t="shared" si="136"/>
        <v>629000</v>
      </c>
      <c r="AO776" s="201">
        <f t="shared" si="136"/>
        <v>256500</v>
      </c>
      <c r="AP776" s="201">
        <f t="shared" si="136"/>
        <v>0</v>
      </c>
      <c r="AQ776" s="201">
        <f t="shared" si="136"/>
        <v>65500</v>
      </c>
      <c r="AR776" s="201">
        <f t="shared" si="136"/>
        <v>0</v>
      </c>
      <c r="AS776" s="201">
        <f t="shared" si="136"/>
        <v>84500</v>
      </c>
      <c r="AT776" s="201">
        <f t="shared" si="136"/>
        <v>0</v>
      </c>
      <c r="AU776" s="201">
        <f t="shared" si="136"/>
        <v>0</v>
      </c>
      <c r="AV776" s="201">
        <f t="shared" si="136"/>
        <v>0</v>
      </c>
      <c r="AW776" s="201">
        <f t="shared" si="136"/>
        <v>0</v>
      </c>
      <c r="AX776" s="201">
        <f t="shared" si="136"/>
        <v>0</v>
      </c>
      <c r="AY776" s="201">
        <f t="shared" si="136"/>
        <v>0</v>
      </c>
      <c r="AZ776" s="201">
        <f t="shared" si="136"/>
        <v>0</v>
      </c>
      <c r="BA776" s="201">
        <f t="shared" si="136"/>
        <v>0</v>
      </c>
      <c r="BB776" s="201">
        <f t="shared" si="136"/>
        <v>0</v>
      </c>
      <c r="BC776" s="201">
        <f t="shared" si="136"/>
        <v>0</v>
      </c>
      <c r="BD776" s="201">
        <f t="shared" si="136"/>
        <v>0</v>
      </c>
      <c r="BE776" s="201">
        <f t="shared" si="136"/>
        <v>0</v>
      </c>
      <c r="BF776" s="201">
        <f t="shared" si="136"/>
        <v>383382</v>
      </c>
      <c r="BG776" s="201">
        <f t="shared" si="136"/>
        <v>0</v>
      </c>
      <c r="BH776" s="201">
        <f t="shared" si="136"/>
        <v>0</v>
      </c>
      <c r="BI776" s="201">
        <f t="shared" si="136"/>
        <v>0</v>
      </c>
      <c r="BJ776" s="201">
        <f t="shared" si="136"/>
        <v>0</v>
      </c>
      <c r="BK776" s="201">
        <f t="shared" si="136"/>
        <v>0</v>
      </c>
      <c r="BL776" s="201">
        <f t="shared" si="136"/>
        <v>0</v>
      </c>
      <c r="BM776" s="201">
        <f t="shared" si="136"/>
        <v>0</v>
      </c>
      <c r="BN776" s="201">
        <f t="shared" si="136"/>
        <v>0</v>
      </c>
      <c r="BO776" s="201">
        <f t="shared" si="136"/>
        <v>0</v>
      </c>
      <c r="BP776" s="201">
        <f t="shared" si="136"/>
        <v>0</v>
      </c>
      <c r="BQ776" s="201">
        <f t="shared" si="136"/>
        <v>0</v>
      </c>
      <c r="BR776" s="201">
        <f t="shared" si="136"/>
        <v>0</v>
      </c>
      <c r="BS776" s="201">
        <f t="shared" si="136"/>
        <v>0</v>
      </c>
      <c r="BT776" s="201">
        <f t="shared" si="134"/>
        <v>0</v>
      </c>
      <c r="BU776" s="201">
        <f t="shared" si="134"/>
        <v>13000</v>
      </c>
      <c r="BV776" s="201">
        <f t="shared" si="134"/>
        <v>0</v>
      </c>
      <c r="BW776" s="201">
        <f t="shared" si="134"/>
        <v>0</v>
      </c>
      <c r="BX776" s="201">
        <f t="shared" si="134"/>
        <v>0</v>
      </c>
      <c r="BY776" s="201">
        <f t="shared" si="134"/>
        <v>0</v>
      </c>
      <c r="BZ776" s="201">
        <f t="shared" si="134"/>
        <v>0</v>
      </c>
      <c r="CA776" s="201">
        <f t="shared" si="134"/>
        <v>0</v>
      </c>
      <c r="CB776" s="201">
        <f t="shared" si="134"/>
        <v>0</v>
      </c>
      <c r="CC776" s="201">
        <f t="shared" si="129"/>
        <v>7149964</v>
      </c>
    </row>
    <row r="777" spans="1:81" s="109" customFormat="1">
      <c r="A777" s="141"/>
      <c r="B777" s="319"/>
      <c r="C777" s="321"/>
      <c r="D777" s="331"/>
      <c r="E777" s="331"/>
      <c r="F777" s="332" t="s">
        <v>1350</v>
      </c>
      <c r="G777" s="333" t="s">
        <v>1351</v>
      </c>
      <c r="H777" s="201">
        <f t="shared" si="136"/>
        <v>7374628.6900000004</v>
      </c>
      <c r="I777" s="201">
        <f t="shared" si="136"/>
        <v>1702786.79</v>
      </c>
      <c r="J777" s="201">
        <f t="shared" si="136"/>
        <v>13200557.560000001</v>
      </c>
      <c r="K777" s="201">
        <f t="shared" si="136"/>
        <v>1179859.1000000001</v>
      </c>
      <c r="L777" s="201">
        <f t="shared" si="136"/>
        <v>2252376.4</v>
      </c>
      <c r="M777" s="201">
        <f t="shared" si="136"/>
        <v>0</v>
      </c>
      <c r="N777" s="201">
        <f t="shared" si="136"/>
        <v>13943691.58</v>
      </c>
      <c r="O777" s="201">
        <f t="shared" si="136"/>
        <v>5813973.75</v>
      </c>
      <c r="P777" s="201">
        <f t="shared" si="136"/>
        <v>3975203.87</v>
      </c>
      <c r="Q777" s="201">
        <f t="shared" si="136"/>
        <v>29720402.260000002</v>
      </c>
      <c r="R777" s="201">
        <f t="shared" si="136"/>
        <v>2873589.8</v>
      </c>
      <c r="S777" s="201">
        <f t="shared" si="136"/>
        <v>1351102.43</v>
      </c>
      <c r="T777" s="201">
        <f t="shared" si="136"/>
        <v>3098642.45</v>
      </c>
      <c r="U777" s="201">
        <f t="shared" si="136"/>
        <v>25567701.800000001</v>
      </c>
      <c r="V777" s="201">
        <f t="shared" si="136"/>
        <v>545667</v>
      </c>
      <c r="W777" s="201">
        <f t="shared" si="136"/>
        <v>12524816.77</v>
      </c>
      <c r="X777" s="201">
        <f t="shared" si="136"/>
        <v>3951908.91</v>
      </c>
      <c r="Y777" s="201">
        <f t="shared" si="136"/>
        <v>12881.78</v>
      </c>
      <c r="Z777" s="201">
        <f t="shared" si="136"/>
        <v>15637838.26</v>
      </c>
      <c r="AA777" s="201">
        <f t="shared" si="136"/>
        <v>2268420.4300000002</v>
      </c>
      <c r="AB777" s="201">
        <f t="shared" si="136"/>
        <v>794305.96</v>
      </c>
      <c r="AC777" s="201">
        <f t="shared" si="136"/>
        <v>3212273.59</v>
      </c>
      <c r="AD777" s="201">
        <f t="shared" si="136"/>
        <v>1130175.78</v>
      </c>
      <c r="AE777" s="201">
        <f t="shared" si="136"/>
        <v>1580747.98</v>
      </c>
      <c r="AF777" s="201">
        <f t="shared" si="136"/>
        <v>3865654.2</v>
      </c>
      <c r="AG777" s="201">
        <f t="shared" si="136"/>
        <v>1259360.1499999999</v>
      </c>
      <c r="AH777" s="201">
        <f t="shared" si="136"/>
        <v>1405107</v>
      </c>
      <c r="AI777" s="201">
        <f t="shared" si="136"/>
        <v>0</v>
      </c>
      <c r="AJ777" s="201">
        <f t="shared" si="136"/>
        <v>252000</v>
      </c>
      <c r="AK777" s="201">
        <f t="shared" si="136"/>
        <v>0</v>
      </c>
      <c r="AL777" s="201">
        <f t="shared" si="136"/>
        <v>0</v>
      </c>
      <c r="AM777" s="201">
        <f t="shared" si="136"/>
        <v>0</v>
      </c>
      <c r="AN777" s="201">
        <f t="shared" si="136"/>
        <v>0</v>
      </c>
      <c r="AO777" s="201">
        <f t="shared" si="136"/>
        <v>0</v>
      </c>
      <c r="AP777" s="201">
        <f t="shared" si="136"/>
        <v>194750</v>
      </c>
      <c r="AQ777" s="201">
        <f t="shared" si="136"/>
        <v>389500</v>
      </c>
      <c r="AR777" s="201">
        <f t="shared" si="136"/>
        <v>319500</v>
      </c>
      <c r="AS777" s="201">
        <f t="shared" si="136"/>
        <v>0</v>
      </c>
      <c r="AT777" s="201">
        <f t="shared" si="136"/>
        <v>165500</v>
      </c>
      <c r="AU777" s="201">
        <f t="shared" si="136"/>
        <v>5969928.7800000003</v>
      </c>
      <c r="AV777" s="201">
        <f t="shared" si="136"/>
        <v>831341.25</v>
      </c>
      <c r="AW777" s="201">
        <f t="shared" si="136"/>
        <v>3872947.87</v>
      </c>
      <c r="AX777" s="201">
        <f t="shared" si="136"/>
        <v>3056338</v>
      </c>
      <c r="AY777" s="201">
        <f t="shared" si="136"/>
        <v>1783842</v>
      </c>
      <c r="AZ777" s="201">
        <f t="shared" si="136"/>
        <v>279968.7</v>
      </c>
      <c r="BA777" s="201">
        <f t="shared" si="136"/>
        <v>627170.30000000005</v>
      </c>
      <c r="BB777" s="201">
        <f t="shared" si="136"/>
        <v>0</v>
      </c>
      <c r="BC777" s="201">
        <f t="shared" si="136"/>
        <v>323421</v>
      </c>
      <c r="BD777" s="201">
        <f t="shared" si="136"/>
        <v>2372710.42</v>
      </c>
      <c r="BE777" s="201">
        <f t="shared" si="136"/>
        <v>310627</v>
      </c>
      <c r="BF777" s="201">
        <f t="shared" si="136"/>
        <v>6891046.4699999997</v>
      </c>
      <c r="BG777" s="201">
        <f t="shared" si="136"/>
        <v>666372</v>
      </c>
      <c r="BH777" s="201">
        <f t="shared" si="136"/>
        <v>3037451.38</v>
      </c>
      <c r="BI777" s="201">
        <f t="shared" si="136"/>
        <v>2090976.5</v>
      </c>
      <c r="BJ777" s="201">
        <f t="shared" si="136"/>
        <v>228975.47</v>
      </c>
      <c r="BK777" s="201">
        <f t="shared" si="136"/>
        <v>120642.61</v>
      </c>
      <c r="BL777" s="201">
        <f t="shared" si="136"/>
        <v>89386</v>
      </c>
      <c r="BM777" s="201">
        <f t="shared" si="136"/>
        <v>638385</v>
      </c>
      <c r="BN777" s="201">
        <f t="shared" si="136"/>
        <v>2048718.5</v>
      </c>
      <c r="BO777" s="201">
        <f t="shared" si="136"/>
        <v>244608</v>
      </c>
      <c r="BP777" s="201">
        <f t="shared" si="136"/>
        <v>118751.58</v>
      </c>
      <c r="BQ777" s="201">
        <f t="shared" si="136"/>
        <v>68810.38</v>
      </c>
      <c r="BR777" s="201">
        <f t="shared" si="136"/>
        <v>116992</v>
      </c>
      <c r="BS777" s="201">
        <f t="shared" si="136"/>
        <v>600804</v>
      </c>
      <c r="BT777" s="201">
        <f t="shared" si="134"/>
        <v>482087</v>
      </c>
      <c r="BU777" s="201">
        <f t="shared" si="134"/>
        <v>3524029.69</v>
      </c>
      <c r="BV777" s="201">
        <f t="shared" si="134"/>
        <v>2160237.94</v>
      </c>
      <c r="BW777" s="201">
        <f t="shared" si="134"/>
        <v>332509.87</v>
      </c>
      <c r="BX777" s="201">
        <f t="shared" si="134"/>
        <v>1864686.86</v>
      </c>
      <c r="BY777" s="201">
        <f t="shared" si="134"/>
        <v>6787048.7000000002</v>
      </c>
      <c r="BZ777" s="201">
        <f t="shared" si="134"/>
        <v>429754.42</v>
      </c>
      <c r="CA777" s="201">
        <f t="shared" si="134"/>
        <v>210529</v>
      </c>
      <c r="CB777" s="201">
        <f t="shared" si="134"/>
        <v>0</v>
      </c>
      <c r="CC777" s="201">
        <f t="shared" si="129"/>
        <v>213746022.97999999</v>
      </c>
    </row>
    <row r="778" spans="1:81" s="109" customFormat="1">
      <c r="A778" s="141"/>
      <c r="B778" s="319"/>
      <c r="C778" s="321"/>
      <c r="D778" s="331"/>
      <c r="E778" s="331"/>
      <c r="F778" s="332" t="s">
        <v>1352</v>
      </c>
      <c r="G778" s="333" t="s">
        <v>1353</v>
      </c>
      <c r="H778" s="201">
        <f t="shared" si="136"/>
        <v>0</v>
      </c>
      <c r="I778" s="201">
        <f t="shared" si="136"/>
        <v>0</v>
      </c>
      <c r="J778" s="201">
        <f t="shared" si="136"/>
        <v>0</v>
      </c>
      <c r="K778" s="201">
        <f t="shared" si="136"/>
        <v>0</v>
      </c>
      <c r="L778" s="201">
        <f t="shared" si="136"/>
        <v>0</v>
      </c>
      <c r="M778" s="201">
        <f t="shared" si="136"/>
        <v>0</v>
      </c>
      <c r="N778" s="201">
        <f t="shared" si="136"/>
        <v>0</v>
      </c>
      <c r="O778" s="201">
        <f t="shared" si="136"/>
        <v>0</v>
      </c>
      <c r="P778" s="201">
        <f t="shared" si="136"/>
        <v>0</v>
      </c>
      <c r="Q778" s="201">
        <f t="shared" si="136"/>
        <v>0</v>
      </c>
      <c r="R778" s="201">
        <f t="shared" si="136"/>
        <v>0</v>
      </c>
      <c r="S778" s="201">
        <f t="shared" si="136"/>
        <v>0</v>
      </c>
      <c r="T778" s="201">
        <f t="shared" si="136"/>
        <v>0</v>
      </c>
      <c r="U778" s="201">
        <f t="shared" si="136"/>
        <v>0</v>
      </c>
      <c r="V778" s="201">
        <f t="shared" si="136"/>
        <v>0</v>
      </c>
      <c r="W778" s="201">
        <f t="shared" si="136"/>
        <v>0</v>
      </c>
      <c r="X778" s="201">
        <f t="shared" si="136"/>
        <v>0</v>
      </c>
      <c r="Y778" s="201">
        <f t="shared" si="136"/>
        <v>0</v>
      </c>
      <c r="Z778" s="201">
        <f t="shared" si="136"/>
        <v>0</v>
      </c>
      <c r="AA778" s="201">
        <f t="shared" si="136"/>
        <v>0</v>
      </c>
      <c r="AB778" s="201">
        <f t="shared" si="136"/>
        <v>0</v>
      </c>
      <c r="AC778" s="201">
        <f t="shared" si="136"/>
        <v>0</v>
      </c>
      <c r="AD778" s="201">
        <f t="shared" si="136"/>
        <v>0</v>
      </c>
      <c r="AE778" s="201">
        <f t="shared" si="136"/>
        <v>0</v>
      </c>
      <c r="AF778" s="201">
        <f t="shared" si="136"/>
        <v>0</v>
      </c>
      <c r="AG778" s="201">
        <f t="shared" si="136"/>
        <v>0</v>
      </c>
      <c r="AH778" s="201">
        <f t="shared" si="136"/>
        <v>0</v>
      </c>
      <c r="AI778" s="201">
        <f t="shared" si="136"/>
        <v>0</v>
      </c>
      <c r="AJ778" s="201">
        <f t="shared" si="136"/>
        <v>0</v>
      </c>
      <c r="AK778" s="201">
        <f t="shared" si="136"/>
        <v>0</v>
      </c>
      <c r="AL778" s="201">
        <f t="shared" si="136"/>
        <v>0</v>
      </c>
      <c r="AM778" s="201">
        <f t="shared" si="136"/>
        <v>0</v>
      </c>
      <c r="AN778" s="201">
        <f t="shared" si="136"/>
        <v>0</v>
      </c>
      <c r="AO778" s="201">
        <f t="shared" si="136"/>
        <v>0</v>
      </c>
      <c r="AP778" s="201">
        <f t="shared" si="136"/>
        <v>0</v>
      </c>
      <c r="AQ778" s="201">
        <f t="shared" si="136"/>
        <v>0</v>
      </c>
      <c r="AR778" s="201">
        <f t="shared" si="136"/>
        <v>0</v>
      </c>
      <c r="AS778" s="201">
        <f t="shared" si="136"/>
        <v>0</v>
      </c>
      <c r="AT778" s="201">
        <f t="shared" si="136"/>
        <v>0</v>
      </c>
      <c r="AU778" s="201">
        <f t="shared" si="136"/>
        <v>0</v>
      </c>
      <c r="AV778" s="201">
        <f t="shared" si="136"/>
        <v>0</v>
      </c>
      <c r="AW778" s="201">
        <f t="shared" si="136"/>
        <v>0</v>
      </c>
      <c r="AX778" s="201">
        <f t="shared" si="136"/>
        <v>0</v>
      </c>
      <c r="AY778" s="201">
        <f t="shared" si="136"/>
        <v>0</v>
      </c>
      <c r="AZ778" s="201">
        <f t="shared" si="136"/>
        <v>0</v>
      </c>
      <c r="BA778" s="201">
        <f t="shared" si="136"/>
        <v>0</v>
      </c>
      <c r="BB778" s="201">
        <f t="shared" si="136"/>
        <v>0</v>
      </c>
      <c r="BC778" s="201">
        <f t="shared" si="136"/>
        <v>0</v>
      </c>
      <c r="BD778" s="201">
        <f t="shared" si="136"/>
        <v>0</v>
      </c>
      <c r="BE778" s="201">
        <f t="shared" si="136"/>
        <v>0</v>
      </c>
      <c r="BF778" s="201">
        <f t="shared" si="136"/>
        <v>0</v>
      </c>
      <c r="BG778" s="201">
        <f t="shared" si="136"/>
        <v>0</v>
      </c>
      <c r="BH778" s="201">
        <f t="shared" si="136"/>
        <v>0</v>
      </c>
      <c r="BI778" s="201">
        <f t="shared" si="136"/>
        <v>0</v>
      </c>
      <c r="BJ778" s="201">
        <f t="shared" si="136"/>
        <v>0</v>
      </c>
      <c r="BK778" s="201">
        <f t="shared" si="136"/>
        <v>0</v>
      </c>
      <c r="BL778" s="201">
        <f t="shared" si="136"/>
        <v>0</v>
      </c>
      <c r="BM778" s="201">
        <f t="shared" si="136"/>
        <v>0</v>
      </c>
      <c r="BN778" s="201">
        <f t="shared" si="136"/>
        <v>0</v>
      </c>
      <c r="BO778" s="201">
        <f t="shared" si="136"/>
        <v>0</v>
      </c>
      <c r="BP778" s="201">
        <f t="shared" si="136"/>
        <v>0</v>
      </c>
      <c r="BQ778" s="201">
        <f t="shared" si="136"/>
        <v>0</v>
      </c>
      <c r="BR778" s="201">
        <f t="shared" si="136"/>
        <v>0</v>
      </c>
      <c r="BS778" s="201">
        <f t="shared" si="136"/>
        <v>0</v>
      </c>
      <c r="BT778" s="201">
        <f t="shared" si="134"/>
        <v>0</v>
      </c>
      <c r="BU778" s="201">
        <f t="shared" si="134"/>
        <v>0</v>
      </c>
      <c r="BV778" s="201">
        <f t="shared" si="134"/>
        <v>0</v>
      </c>
      <c r="BW778" s="201">
        <f t="shared" si="134"/>
        <v>0</v>
      </c>
      <c r="BX778" s="201">
        <f t="shared" si="134"/>
        <v>0</v>
      </c>
      <c r="BY778" s="201">
        <f t="shared" si="134"/>
        <v>0</v>
      </c>
      <c r="BZ778" s="201">
        <f t="shared" si="134"/>
        <v>0</v>
      </c>
      <c r="CA778" s="201">
        <f t="shared" si="134"/>
        <v>0</v>
      </c>
      <c r="CB778" s="201">
        <f t="shared" si="134"/>
        <v>0</v>
      </c>
      <c r="CC778" s="201">
        <f t="shared" si="129"/>
        <v>0</v>
      </c>
    </row>
    <row r="779" spans="1:81" s="109" customFormat="1">
      <c r="A779" s="141"/>
      <c r="B779" s="319"/>
      <c r="C779" s="321"/>
      <c r="D779" s="331"/>
      <c r="E779" s="331"/>
      <c r="F779" s="332" t="s">
        <v>1354</v>
      </c>
      <c r="G779" s="333" t="s">
        <v>1355</v>
      </c>
      <c r="H779" s="201">
        <f t="shared" si="136"/>
        <v>0</v>
      </c>
      <c r="I779" s="201">
        <f t="shared" si="136"/>
        <v>0</v>
      </c>
      <c r="J779" s="201">
        <f t="shared" si="136"/>
        <v>488576</v>
      </c>
      <c r="K779" s="201">
        <f t="shared" si="136"/>
        <v>472860.02</v>
      </c>
      <c r="L779" s="201">
        <f t="shared" si="136"/>
        <v>93553.64</v>
      </c>
      <c r="M779" s="201">
        <f t="shared" si="136"/>
        <v>0</v>
      </c>
      <c r="N779" s="201">
        <f t="shared" si="136"/>
        <v>12786537.720000001</v>
      </c>
      <c r="O779" s="201">
        <f t="shared" si="136"/>
        <v>0</v>
      </c>
      <c r="P779" s="201">
        <f t="shared" si="136"/>
        <v>198750</v>
      </c>
      <c r="Q779" s="201">
        <f t="shared" si="136"/>
        <v>0</v>
      </c>
      <c r="R779" s="201">
        <f t="shared" si="136"/>
        <v>0</v>
      </c>
      <c r="S779" s="201">
        <f t="shared" si="136"/>
        <v>1757900</v>
      </c>
      <c r="T779" s="201">
        <f t="shared" si="136"/>
        <v>212300.2</v>
      </c>
      <c r="U779" s="201">
        <f t="shared" si="136"/>
        <v>172030</v>
      </c>
      <c r="V779" s="201">
        <f t="shared" si="136"/>
        <v>0</v>
      </c>
      <c r="W779" s="201">
        <f t="shared" si="136"/>
        <v>523301.75</v>
      </c>
      <c r="X779" s="201">
        <f t="shared" si="136"/>
        <v>75425</v>
      </c>
      <c r="Y779" s="201">
        <f t="shared" si="136"/>
        <v>0</v>
      </c>
      <c r="Z779" s="201">
        <f t="shared" si="136"/>
        <v>0</v>
      </c>
      <c r="AA779" s="201">
        <f t="shared" si="136"/>
        <v>0</v>
      </c>
      <c r="AB779" s="201">
        <f t="shared" si="136"/>
        <v>15900</v>
      </c>
      <c r="AC779" s="201">
        <f t="shared" si="136"/>
        <v>0</v>
      </c>
      <c r="AD779" s="201">
        <f t="shared" si="136"/>
        <v>0</v>
      </c>
      <c r="AE779" s="201">
        <f t="shared" si="136"/>
        <v>0</v>
      </c>
      <c r="AF779" s="201">
        <f t="shared" si="136"/>
        <v>117200</v>
      </c>
      <c r="AG779" s="201">
        <f t="shared" si="136"/>
        <v>0</v>
      </c>
      <c r="AH779" s="201">
        <f t="shared" si="136"/>
        <v>0</v>
      </c>
      <c r="AI779" s="201">
        <f t="shared" si="136"/>
        <v>1860036.34</v>
      </c>
      <c r="AJ779" s="201">
        <f t="shared" si="136"/>
        <v>0</v>
      </c>
      <c r="AK779" s="201">
        <f t="shared" si="136"/>
        <v>93400</v>
      </c>
      <c r="AL779" s="201">
        <f t="shared" si="136"/>
        <v>123700</v>
      </c>
      <c r="AM779" s="201">
        <f t="shared" si="136"/>
        <v>131530</v>
      </c>
      <c r="AN779" s="201">
        <f t="shared" si="136"/>
        <v>0</v>
      </c>
      <c r="AO779" s="201">
        <f t="shared" si="136"/>
        <v>0</v>
      </c>
      <c r="AP779" s="201">
        <f t="shared" si="136"/>
        <v>239800</v>
      </c>
      <c r="AQ779" s="201">
        <f t="shared" si="136"/>
        <v>2301320</v>
      </c>
      <c r="AR779" s="201">
        <f t="shared" si="136"/>
        <v>0</v>
      </c>
      <c r="AS779" s="201">
        <f t="shared" si="136"/>
        <v>0</v>
      </c>
      <c r="AT779" s="201">
        <f t="shared" si="136"/>
        <v>318547.03000000003</v>
      </c>
      <c r="AU779" s="201">
        <f t="shared" si="136"/>
        <v>0</v>
      </c>
      <c r="AV779" s="201">
        <f t="shared" si="136"/>
        <v>0</v>
      </c>
      <c r="AW779" s="201">
        <f t="shared" si="136"/>
        <v>0</v>
      </c>
      <c r="AX779" s="201">
        <f t="shared" si="136"/>
        <v>45460</v>
      </c>
      <c r="AY779" s="201">
        <f t="shared" si="136"/>
        <v>104950</v>
      </c>
      <c r="AZ779" s="201">
        <f t="shared" si="136"/>
        <v>9817.7000000000007</v>
      </c>
      <c r="BA779" s="201">
        <f t="shared" si="136"/>
        <v>0</v>
      </c>
      <c r="BB779" s="201">
        <f t="shared" si="136"/>
        <v>0</v>
      </c>
      <c r="BC779" s="201">
        <f t="shared" si="136"/>
        <v>0</v>
      </c>
      <c r="BD779" s="201">
        <f t="shared" si="136"/>
        <v>0</v>
      </c>
      <c r="BE779" s="201">
        <f t="shared" si="136"/>
        <v>0</v>
      </c>
      <c r="BF779" s="201">
        <f t="shared" si="136"/>
        <v>0</v>
      </c>
      <c r="BG779" s="201">
        <f t="shared" si="136"/>
        <v>0</v>
      </c>
      <c r="BH779" s="201">
        <f t="shared" si="136"/>
        <v>323500</v>
      </c>
      <c r="BI779" s="201">
        <f t="shared" si="136"/>
        <v>181040</v>
      </c>
      <c r="BJ779" s="201">
        <f t="shared" si="136"/>
        <v>36000</v>
      </c>
      <c r="BK779" s="201">
        <f t="shared" si="136"/>
        <v>11960</v>
      </c>
      <c r="BL779" s="201">
        <f t="shared" si="136"/>
        <v>5482</v>
      </c>
      <c r="BM779" s="201">
        <f t="shared" si="136"/>
        <v>18472105.699999999</v>
      </c>
      <c r="BN779" s="201">
        <f t="shared" si="136"/>
        <v>0</v>
      </c>
      <c r="BO779" s="201">
        <f t="shared" si="136"/>
        <v>0</v>
      </c>
      <c r="BP779" s="201">
        <f t="shared" si="136"/>
        <v>0</v>
      </c>
      <c r="BQ779" s="201">
        <f t="shared" si="136"/>
        <v>41000</v>
      </c>
      <c r="BR779" s="201">
        <f t="shared" si="136"/>
        <v>0</v>
      </c>
      <c r="BS779" s="201">
        <f t="shared" ref="BS779" si="137">BS670</f>
        <v>0</v>
      </c>
      <c r="BT779" s="201">
        <f t="shared" si="134"/>
        <v>1321908.54</v>
      </c>
      <c r="BU779" s="201">
        <f t="shared" si="134"/>
        <v>0</v>
      </c>
      <c r="BV779" s="201">
        <f t="shared" si="134"/>
        <v>0</v>
      </c>
      <c r="BW779" s="201">
        <f t="shared" si="134"/>
        <v>277540</v>
      </c>
      <c r="BX779" s="201">
        <f t="shared" si="134"/>
        <v>0</v>
      </c>
      <c r="BY779" s="201">
        <f t="shared" si="134"/>
        <v>1565029.69</v>
      </c>
      <c r="BZ779" s="201">
        <f t="shared" si="134"/>
        <v>0</v>
      </c>
      <c r="CA779" s="201">
        <f t="shared" si="134"/>
        <v>33988</v>
      </c>
      <c r="CB779" s="201">
        <f t="shared" si="134"/>
        <v>491532</v>
      </c>
      <c r="CC779" s="201">
        <f t="shared" si="129"/>
        <v>44903981.329999991</v>
      </c>
    </row>
    <row r="780" spans="1:81" s="109" customFormat="1">
      <c r="A780" s="141"/>
      <c r="B780" s="319"/>
      <c r="C780" s="321"/>
      <c r="D780" s="331"/>
      <c r="E780" s="331"/>
      <c r="F780" s="332" t="s">
        <v>1356</v>
      </c>
      <c r="G780" s="333" t="s">
        <v>1520</v>
      </c>
      <c r="H780" s="201">
        <f t="shared" ref="H780:BS783" si="138">H671</f>
        <v>0</v>
      </c>
      <c r="I780" s="201">
        <f t="shared" si="138"/>
        <v>0</v>
      </c>
      <c r="J780" s="201">
        <f t="shared" si="138"/>
        <v>0</v>
      </c>
      <c r="K780" s="201">
        <f t="shared" si="138"/>
        <v>1195561</v>
      </c>
      <c r="L780" s="201">
        <f t="shared" si="138"/>
        <v>0</v>
      </c>
      <c r="M780" s="201">
        <f t="shared" si="138"/>
        <v>23088197.859999999</v>
      </c>
      <c r="N780" s="201">
        <f t="shared" si="138"/>
        <v>1588760</v>
      </c>
      <c r="O780" s="201">
        <f t="shared" si="138"/>
        <v>33600</v>
      </c>
      <c r="P780" s="201">
        <f t="shared" si="138"/>
        <v>0</v>
      </c>
      <c r="Q780" s="201">
        <f t="shared" si="138"/>
        <v>0</v>
      </c>
      <c r="R780" s="201">
        <f t="shared" si="138"/>
        <v>0</v>
      </c>
      <c r="S780" s="201">
        <f t="shared" si="138"/>
        <v>0</v>
      </c>
      <c r="T780" s="201">
        <f t="shared" si="138"/>
        <v>0</v>
      </c>
      <c r="U780" s="201">
        <f t="shared" si="138"/>
        <v>0</v>
      </c>
      <c r="V780" s="201">
        <f t="shared" si="138"/>
        <v>0</v>
      </c>
      <c r="W780" s="201">
        <f t="shared" si="138"/>
        <v>425529.05</v>
      </c>
      <c r="X780" s="201">
        <f t="shared" si="138"/>
        <v>0</v>
      </c>
      <c r="Y780" s="201">
        <f t="shared" si="138"/>
        <v>0</v>
      </c>
      <c r="Z780" s="201">
        <f t="shared" si="138"/>
        <v>20900</v>
      </c>
      <c r="AA780" s="201">
        <f t="shared" si="138"/>
        <v>100000</v>
      </c>
      <c r="AB780" s="201">
        <f t="shared" si="138"/>
        <v>469910</v>
      </c>
      <c r="AC780" s="201">
        <f t="shared" si="138"/>
        <v>0</v>
      </c>
      <c r="AD780" s="201">
        <f t="shared" si="138"/>
        <v>0</v>
      </c>
      <c r="AE780" s="201">
        <f t="shared" si="138"/>
        <v>0</v>
      </c>
      <c r="AF780" s="201">
        <f t="shared" si="138"/>
        <v>1571190.87</v>
      </c>
      <c r="AG780" s="201">
        <f t="shared" si="138"/>
        <v>100000</v>
      </c>
      <c r="AH780" s="201">
        <f t="shared" si="138"/>
        <v>0</v>
      </c>
      <c r="AI780" s="201">
        <f t="shared" si="138"/>
        <v>0</v>
      </c>
      <c r="AJ780" s="201">
        <f t="shared" si="138"/>
        <v>0</v>
      </c>
      <c r="AK780" s="201">
        <f t="shared" si="138"/>
        <v>165000</v>
      </c>
      <c r="AL780" s="201">
        <f t="shared" si="138"/>
        <v>0</v>
      </c>
      <c r="AM780" s="201">
        <f t="shared" si="138"/>
        <v>0</v>
      </c>
      <c r="AN780" s="201">
        <f t="shared" si="138"/>
        <v>0</v>
      </c>
      <c r="AO780" s="201">
        <f t="shared" si="138"/>
        <v>0</v>
      </c>
      <c r="AP780" s="201">
        <f t="shared" si="138"/>
        <v>0</v>
      </c>
      <c r="AQ780" s="201">
        <f t="shared" si="138"/>
        <v>6600</v>
      </c>
      <c r="AR780" s="201">
        <f t="shared" si="138"/>
        <v>0</v>
      </c>
      <c r="AS780" s="201">
        <f t="shared" si="138"/>
        <v>0</v>
      </c>
      <c r="AT780" s="201">
        <f t="shared" si="138"/>
        <v>0</v>
      </c>
      <c r="AU780" s="201">
        <f t="shared" si="138"/>
        <v>0</v>
      </c>
      <c r="AV780" s="201">
        <f t="shared" si="138"/>
        <v>0</v>
      </c>
      <c r="AW780" s="201">
        <f t="shared" si="138"/>
        <v>0</v>
      </c>
      <c r="AX780" s="201">
        <f t="shared" si="138"/>
        <v>0</v>
      </c>
      <c r="AY780" s="201">
        <f t="shared" si="138"/>
        <v>0</v>
      </c>
      <c r="AZ780" s="201">
        <f t="shared" si="138"/>
        <v>0</v>
      </c>
      <c r="BA780" s="201">
        <f t="shared" si="138"/>
        <v>83820</v>
      </c>
      <c r="BB780" s="201">
        <f t="shared" si="138"/>
        <v>0</v>
      </c>
      <c r="BC780" s="201">
        <f t="shared" si="138"/>
        <v>0</v>
      </c>
      <c r="BD780" s="201">
        <f t="shared" si="138"/>
        <v>0</v>
      </c>
      <c r="BE780" s="201">
        <f t="shared" si="138"/>
        <v>0</v>
      </c>
      <c r="BF780" s="201">
        <f t="shared" si="138"/>
        <v>100000</v>
      </c>
      <c r="BG780" s="201">
        <f t="shared" si="138"/>
        <v>0</v>
      </c>
      <c r="BH780" s="201">
        <f t="shared" si="138"/>
        <v>0</v>
      </c>
      <c r="BI780" s="201">
        <f t="shared" si="138"/>
        <v>0</v>
      </c>
      <c r="BJ780" s="201">
        <f t="shared" si="138"/>
        <v>200000</v>
      </c>
      <c r="BK780" s="201">
        <f t="shared" si="138"/>
        <v>0</v>
      </c>
      <c r="BL780" s="201">
        <f t="shared" si="138"/>
        <v>247950.02</v>
      </c>
      <c r="BM780" s="201">
        <f t="shared" si="138"/>
        <v>100116.39</v>
      </c>
      <c r="BN780" s="201">
        <f t="shared" si="138"/>
        <v>11054814.43</v>
      </c>
      <c r="BO780" s="201">
        <f t="shared" si="138"/>
        <v>262396.59999999998</v>
      </c>
      <c r="BP780" s="201">
        <f t="shared" si="138"/>
        <v>100000</v>
      </c>
      <c r="BQ780" s="201">
        <f t="shared" si="138"/>
        <v>165000</v>
      </c>
      <c r="BR780" s="201">
        <f t="shared" si="138"/>
        <v>3595834.25</v>
      </c>
      <c r="BS780" s="201">
        <f t="shared" si="138"/>
        <v>0</v>
      </c>
      <c r="BT780" s="201">
        <f t="shared" si="134"/>
        <v>1701369.93</v>
      </c>
      <c r="BU780" s="201">
        <f t="shared" si="134"/>
        <v>0</v>
      </c>
      <c r="BV780" s="201">
        <f t="shared" si="134"/>
        <v>533111.4</v>
      </c>
      <c r="BW780" s="201">
        <f t="shared" si="134"/>
        <v>0</v>
      </c>
      <c r="BX780" s="201">
        <f t="shared" si="134"/>
        <v>180000</v>
      </c>
      <c r="BY780" s="201">
        <f t="shared" si="134"/>
        <v>0</v>
      </c>
      <c r="BZ780" s="201">
        <f t="shared" si="134"/>
        <v>0</v>
      </c>
      <c r="CA780" s="201">
        <f t="shared" si="134"/>
        <v>316235</v>
      </c>
      <c r="CB780" s="201">
        <f t="shared" si="134"/>
        <v>8792375.4000000004</v>
      </c>
      <c r="CC780" s="201">
        <f t="shared" si="129"/>
        <v>56198272.200000003</v>
      </c>
    </row>
    <row r="781" spans="1:81" s="109" customFormat="1">
      <c r="A781" s="141"/>
      <c r="B781" s="319"/>
      <c r="C781" s="321"/>
      <c r="D781" s="331"/>
      <c r="E781" s="331"/>
      <c r="F781" s="332" t="s">
        <v>1357</v>
      </c>
      <c r="G781" s="333" t="s">
        <v>1358</v>
      </c>
      <c r="H781" s="201">
        <f t="shared" si="138"/>
        <v>4403.1099999999997</v>
      </c>
      <c r="I781" s="201">
        <f t="shared" si="138"/>
        <v>1133780.6399999999</v>
      </c>
      <c r="J781" s="201">
        <f t="shared" si="138"/>
        <v>387212.4</v>
      </c>
      <c r="K781" s="201">
        <f t="shared" si="138"/>
        <v>837618.19</v>
      </c>
      <c r="L781" s="201">
        <f t="shared" si="138"/>
        <v>0</v>
      </c>
      <c r="M781" s="201">
        <f t="shared" si="138"/>
        <v>0</v>
      </c>
      <c r="N781" s="201">
        <f t="shared" si="138"/>
        <v>165960.76</v>
      </c>
      <c r="O781" s="201">
        <f t="shared" si="138"/>
        <v>212566.07</v>
      </c>
      <c r="P781" s="201">
        <f t="shared" si="138"/>
        <v>0</v>
      </c>
      <c r="Q781" s="201">
        <f t="shared" si="138"/>
        <v>853147</v>
      </c>
      <c r="R781" s="201">
        <f t="shared" si="138"/>
        <v>108863.28</v>
      </c>
      <c r="S781" s="201">
        <f t="shared" si="138"/>
        <v>35996.46</v>
      </c>
      <c r="T781" s="201">
        <f t="shared" si="138"/>
        <v>235097.89</v>
      </c>
      <c r="U781" s="201">
        <f t="shared" si="138"/>
        <v>492661.76000000001</v>
      </c>
      <c r="V781" s="201">
        <f t="shared" si="138"/>
        <v>0</v>
      </c>
      <c r="W781" s="201">
        <f t="shared" si="138"/>
        <v>62567.87</v>
      </c>
      <c r="X781" s="201">
        <f t="shared" si="138"/>
        <v>230978.55</v>
      </c>
      <c r="Y781" s="201">
        <f t="shared" si="138"/>
        <v>0</v>
      </c>
      <c r="Z781" s="201">
        <f t="shared" si="138"/>
        <v>0</v>
      </c>
      <c r="AA781" s="201">
        <f t="shared" si="138"/>
        <v>130947.41</v>
      </c>
      <c r="AB781" s="201">
        <f t="shared" si="138"/>
        <v>163593.97</v>
      </c>
      <c r="AC781" s="201">
        <f t="shared" si="138"/>
        <v>319774.89</v>
      </c>
      <c r="AD781" s="201">
        <f t="shared" si="138"/>
        <v>16160.38</v>
      </c>
      <c r="AE781" s="201">
        <f t="shared" si="138"/>
        <v>47818</v>
      </c>
      <c r="AF781" s="201">
        <f t="shared" si="138"/>
        <v>0</v>
      </c>
      <c r="AG781" s="201">
        <f t="shared" si="138"/>
        <v>21600.92</v>
      </c>
      <c r="AH781" s="201">
        <f t="shared" si="138"/>
        <v>0</v>
      </c>
      <c r="AI781" s="201">
        <f t="shared" si="138"/>
        <v>69331.27</v>
      </c>
      <c r="AJ781" s="201">
        <f t="shared" si="138"/>
        <v>152987.98000000001</v>
      </c>
      <c r="AK781" s="201">
        <f t="shared" si="138"/>
        <v>10538.34</v>
      </c>
      <c r="AL781" s="201">
        <f t="shared" si="138"/>
        <v>6979.66</v>
      </c>
      <c r="AM781" s="201">
        <f t="shared" si="138"/>
        <v>23994.46</v>
      </c>
      <c r="AN781" s="201">
        <f t="shared" si="138"/>
        <v>147327.98000000001</v>
      </c>
      <c r="AO781" s="201">
        <f t="shared" si="138"/>
        <v>0</v>
      </c>
      <c r="AP781" s="201">
        <f t="shared" si="138"/>
        <v>41071.33</v>
      </c>
      <c r="AQ781" s="201">
        <f t="shared" si="138"/>
        <v>34898.29</v>
      </c>
      <c r="AR781" s="201">
        <f t="shared" si="138"/>
        <v>0</v>
      </c>
      <c r="AS781" s="201">
        <f t="shared" si="138"/>
        <v>94962.01</v>
      </c>
      <c r="AT781" s="201">
        <f t="shared" si="138"/>
        <v>38271.54</v>
      </c>
      <c r="AU781" s="201">
        <f t="shared" si="138"/>
        <v>0</v>
      </c>
      <c r="AV781" s="201">
        <f t="shared" si="138"/>
        <v>666722.31000000006</v>
      </c>
      <c r="AW781" s="201">
        <f t="shared" si="138"/>
        <v>0</v>
      </c>
      <c r="AX781" s="201">
        <f t="shared" si="138"/>
        <v>242758.67</v>
      </c>
      <c r="AY781" s="201">
        <f t="shared" si="138"/>
        <v>67935.34</v>
      </c>
      <c r="AZ781" s="201">
        <f t="shared" si="138"/>
        <v>77083.850000000006</v>
      </c>
      <c r="BA781" s="201">
        <f t="shared" si="138"/>
        <v>0</v>
      </c>
      <c r="BB781" s="201">
        <f t="shared" si="138"/>
        <v>847276.85</v>
      </c>
      <c r="BC781" s="201">
        <f t="shared" si="138"/>
        <v>60003.81</v>
      </c>
      <c r="BD781" s="201">
        <f t="shared" si="138"/>
        <v>47306.57</v>
      </c>
      <c r="BE781" s="201">
        <f t="shared" si="138"/>
        <v>0</v>
      </c>
      <c r="BF781" s="201">
        <f t="shared" si="138"/>
        <v>0</v>
      </c>
      <c r="BG781" s="201">
        <f t="shared" si="138"/>
        <v>0</v>
      </c>
      <c r="BH781" s="201">
        <f t="shared" si="138"/>
        <v>36056.620000000003</v>
      </c>
      <c r="BI781" s="201">
        <f t="shared" si="138"/>
        <v>0</v>
      </c>
      <c r="BJ781" s="201">
        <f t="shared" si="138"/>
        <v>35811.97</v>
      </c>
      <c r="BK781" s="201">
        <f t="shared" si="138"/>
        <v>63227.18</v>
      </c>
      <c r="BL781" s="201">
        <f t="shared" si="138"/>
        <v>0</v>
      </c>
      <c r="BM781" s="201">
        <f t="shared" si="138"/>
        <v>0</v>
      </c>
      <c r="BN781" s="201">
        <f t="shared" si="138"/>
        <v>0</v>
      </c>
      <c r="BO781" s="201">
        <f t="shared" si="138"/>
        <v>0</v>
      </c>
      <c r="BP781" s="201">
        <f t="shared" si="138"/>
        <v>0</v>
      </c>
      <c r="BQ781" s="201">
        <f t="shared" si="138"/>
        <v>0</v>
      </c>
      <c r="BR781" s="201">
        <f t="shared" si="138"/>
        <v>0</v>
      </c>
      <c r="BS781" s="201">
        <f t="shared" si="138"/>
        <v>0</v>
      </c>
      <c r="BT781" s="201">
        <f t="shared" si="134"/>
        <v>32387.22</v>
      </c>
      <c r="BU781" s="201">
        <f t="shared" si="134"/>
        <v>0</v>
      </c>
      <c r="BV781" s="201">
        <f t="shared" si="134"/>
        <v>0</v>
      </c>
      <c r="BW781" s="201">
        <f t="shared" si="134"/>
        <v>0</v>
      </c>
      <c r="BX781" s="201">
        <f t="shared" si="134"/>
        <v>0</v>
      </c>
      <c r="BY781" s="201">
        <f t="shared" si="134"/>
        <v>3551356.47</v>
      </c>
      <c r="BZ781" s="201">
        <f t="shared" si="134"/>
        <v>0</v>
      </c>
      <c r="CA781" s="201">
        <f t="shared" si="134"/>
        <v>0</v>
      </c>
      <c r="CB781" s="201">
        <f t="shared" si="134"/>
        <v>0</v>
      </c>
      <c r="CC781" s="201">
        <f t="shared" si="129"/>
        <v>11809039.269999998</v>
      </c>
    </row>
    <row r="782" spans="1:81" s="109" customFormat="1">
      <c r="A782" s="141"/>
      <c r="B782" s="319"/>
      <c r="C782" s="321"/>
      <c r="D782" s="331"/>
      <c r="E782" s="331"/>
      <c r="F782" s="332" t="s">
        <v>1359</v>
      </c>
      <c r="G782" s="333" t="s">
        <v>1360</v>
      </c>
      <c r="H782" s="201">
        <f t="shared" si="138"/>
        <v>0</v>
      </c>
      <c r="I782" s="201">
        <f t="shared" si="138"/>
        <v>-107400</v>
      </c>
      <c r="J782" s="201">
        <f t="shared" si="138"/>
        <v>2427.0100000000002</v>
      </c>
      <c r="K782" s="201">
        <f t="shared" si="138"/>
        <v>0</v>
      </c>
      <c r="L782" s="201">
        <f t="shared" si="138"/>
        <v>0</v>
      </c>
      <c r="M782" s="201">
        <f t="shared" si="138"/>
        <v>0</v>
      </c>
      <c r="N782" s="201">
        <f t="shared" si="138"/>
        <v>0</v>
      </c>
      <c r="O782" s="201">
        <f t="shared" si="138"/>
        <v>0</v>
      </c>
      <c r="P782" s="201">
        <f t="shared" si="138"/>
        <v>88908</v>
      </c>
      <c r="Q782" s="201">
        <f t="shared" si="138"/>
        <v>0</v>
      </c>
      <c r="R782" s="201">
        <f t="shared" si="138"/>
        <v>195.45</v>
      </c>
      <c r="S782" s="201">
        <f t="shared" si="138"/>
        <v>0</v>
      </c>
      <c r="T782" s="201">
        <f t="shared" si="138"/>
        <v>0</v>
      </c>
      <c r="U782" s="201">
        <f t="shared" si="138"/>
        <v>0</v>
      </c>
      <c r="V782" s="201">
        <f t="shared" si="138"/>
        <v>0</v>
      </c>
      <c r="W782" s="201">
        <f t="shared" si="138"/>
        <v>0</v>
      </c>
      <c r="X782" s="201">
        <f t="shared" si="138"/>
        <v>0</v>
      </c>
      <c r="Y782" s="201">
        <f t="shared" si="138"/>
        <v>0</v>
      </c>
      <c r="Z782" s="201">
        <f t="shared" si="138"/>
        <v>0</v>
      </c>
      <c r="AA782" s="201">
        <f t="shared" si="138"/>
        <v>2909.8</v>
      </c>
      <c r="AB782" s="201">
        <f t="shared" si="138"/>
        <v>286.39999999999998</v>
      </c>
      <c r="AC782" s="201">
        <f t="shared" si="138"/>
        <v>33914.15</v>
      </c>
      <c r="AD782" s="201">
        <f t="shared" si="138"/>
        <v>0</v>
      </c>
      <c r="AE782" s="201">
        <f t="shared" si="138"/>
        <v>0</v>
      </c>
      <c r="AF782" s="201">
        <f t="shared" si="138"/>
        <v>0</v>
      </c>
      <c r="AG782" s="201">
        <f t="shared" si="138"/>
        <v>0</v>
      </c>
      <c r="AH782" s="201">
        <f t="shared" si="138"/>
        <v>0</v>
      </c>
      <c r="AI782" s="201">
        <f t="shared" si="138"/>
        <v>0</v>
      </c>
      <c r="AJ782" s="201">
        <f t="shared" si="138"/>
        <v>0</v>
      </c>
      <c r="AK782" s="201">
        <f t="shared" si="138"/>
        <v>0</v>
      </c>
      <c r="AL782" s="201">
        <f t="shared" si="138"/>
        <v>16.260000000000002</v>
      </c>
      <c r="AM782" s="201">
        <f t="shared" si="138"/>
        <v>0</v>
      </c>
      <c r="AN782" s="201">
        <f t="shared" si="138"/>
        <v>0</v>
      </c>
      <c r="AO782" s="201">
        <f t="shared" si="138"/>
        <v>0</v>
      </c>
      <c r="AP782" s="201">
        <f t="shared" si="138"/>
        <v>86.8</v>
      </c>
      <c r="AQ782" s="201">
        <f t="shared" si="138"/>
        <v>0</v>
      </c>
      <c r="AR782" s="201">
        <f t="shared" si="138"/>
        <v>0</v>
      </c>
      <c r="AS782" s="201">
        <f t="shared" si="138"/>
        <v>980.04</v>
      </c>
      <c r="AT782" s="201">
        <f t="shared" si="138"/>
        <v>161.83000000000001</v>
      </c>
      <c r="AU782" s="201">
        <f t="shared" si="138"/>
        <v>0</v>
      </c>
      <c r="AV782" s="201">
        <f t="shared" si="138"/>
        <v>0</v>
      </c>
      <c r="AW782" s="201">
        <f t="shared" si="138"/>
        <v>0</v>
      </c>
      <c r="AX782" s="201">
        <f t="shared" si="138"/>
        <v>348</v>
      </c>
      <c r="AY782" s="201">
        <f t="shared" si="138"/>
        <v>0</v>
      </c>
      <c r="AZ782" s="201">
        <f t="shared" si="138"/>
        <v>0</v>
      </c>
      <c r="BA782" s="201">
        <f t="shared" si="138"/>
        <v>5921.82</v>
      </c>
      <c r="BB782" s="201">
        <f t="shared" si="138"/>
        <v>0</v>
      </c>
      <c r="BC782" s="201">
        <f t="shared" si="138"/>
        <v>0</v>
      </c>
      <c r="BD782" s="201">
        <f t="shared" si="138"/>
        <v>0</v>
      </c>
      <c r="BE782" s="201">
        <f t="shared" si="138"/>
        <v>0</v>
      </c>
      <c r="BF782" s="201">
        <f t="shared" si="138"/>
        <v>0</v>
      </c>
      <c r="BG782" s="201">
        <f t="shared" si="138"/>
        <v>0</v>
      </c>
      <c r="BH782" s="201">
        <f t="shared" si="138"/>
        <v>0</v>
      </c>
      <c r="BI782" s="201">
        <f t="shared" si="138"/>
        <v>0</v>
      </c>
      <c r="BJ782" s="201">
        <f t="shared" si="138"/>
        <v>9325.44</v>
      </c>
      <c r="BK782" s="201">
        <f t="shared" si="138"/>
        <v>0</v>
      </c>
      <c r="BL782" s="201">
        <f t="shared" si="138"/>
        <v>0</v>
      </c>
      <c r="BM782" s="201">
        <f t="shared" si="138"/>
        <v>0</v>
      </c>
      <c r="BN782" s="201">
        <f t="shared" si="138"/>
        <v>9100</v>
      </c>
      <c r="BO782" s="201">
        <f t="shared" si="138"/>
        <v>0</v>
      </c>
      <c r="BP782" s="201">
        <f t="shared" si="138"/>
        <v>0</v>
      </c>
      <c r="BQ782" s="201">
        <f t="shared" si="138"/>
        <v>0</v>
      </c>
      <c r="BR782" s="201">
        <f t="shared" si="138"/>
        <v>0</v>
      </c>
      <c r="BS782" s="201">
        <f t="shared" si="138"/>
        <v>0</v>
      </c>
      <c r="BT782" s="201">
        <f t="shared" si="134"/>
        <v>0</v>
      </c>
      <c r="BU782" s="201">
        <f t="shared" si="134"/>
        <v>0</v>
      </c>
      <c r="BV782" s="201">
        <f t="shared" si="134"/>
        <v>0</v>
      </c>
      <c r="BW782" s="201">
        <f t="shared" si="134"/>
        <v>0</v>
      </c>
      <c r="BX782" s="201">
        <f t="shared" si="134"/>
        <v>0</v>
      </c>
      <c r="BY782" s="201">
        <f t="shared" si="134"/>
        <v>0</v>
      </c>
      <c r="BZ782" s="201">
        <f t="shared" si="134"/>
        <v>0</v>
      </c>
      <c r="CA782" s="201">
        <f t="shared" si="134"/>
        <v>0</v>
      </c>
      <c r="CB782" s="201">
        <f t="shared" si="134"/>
        <v>0</v>
      </c>
      <c r="CC782" s="201">
        <f t="shared" si="129"/>
        <v>47181</v>
      </c>
    </row>
    <row r="783" spans="1:81" s="109" customFormat="1">
      <c r="A783" s="141"/>
      <c r="B783" s="319"/>
      <c r="C783" s="321"/>
      <c r="D783" s="331"/>
      <c r="E783" s="331"/>
      <c r="F783" s="332" t="s">
        <v>1361</v>
      </c>
      <c r="G783" s="333" t="s">
        <v>1362</v>
      </c>
      <c r="H783" s="201">
        <f t="shared" si="138"/>
        <v>279701.59999999998</v>
      </c>
      <c r="I783" s="201">
        <f t="shared" si="138"/>
        <v>0</v>
      </c>
      <c r="J783" s="201">
        <f t="shared" si="138"/>
        <v>45000</v>
      </c>
      <c r="K783" s="201">
        <f t="shared" si="138"/>
        <v>0</v>
      </c>
      <c r="L783" s="201">
        <f t="shared" si="138"/>
        <v>0</v>
      </c>
      <c r="M783" s="201">
        <f t="shared" si="138"/>
        <v>0</v>
      </c>
      <c r="N783" s="201">
        <f t="shared" si="138"/>
        <v>20261791.379999999</v>
      </c>
      <c r="O783" s="201">
        <f t="shared" si="138"/>
        <v>0</v>
      </c>
      <c r="P783" s="201">
        <f t="shared" si="138"/>
        <v>0</v>
      </c>
      <c r="Q783" s="201">
        <f t="shared" si="138"/>
        <v>0</v>
      </c>
      <c r="R783" s="201">
        <f t="shared" si="138"/>
        <v>0</v>
      </c>
      <c r="S783" s="201">
        <f t="shared" si="138"/>
        <v>0</v>
      </c>
      <c r="T783" s="201">
        <f t="shared" si="138"/>
        <v>16906.39</v>
      </c>
      <c r="U783" s="201">
        <f t="shared" si="138"/>
        <v>0</v>
      </c>
      <c r="V783" s="201">
        <f t="shared" si="138"/>
        <v>2250000</v>
      </c>
      <c r="W783" s="201">
        <f t="shared" si="138"/>
        <v>3550</v>
      </c>
      <c r="X783" s="201">
        <f t="shared" si="138"/>
        <v>0</v>
      </c>
      <c r="Y783" s="201">
        <f t="shared" si="138"/>
        <v>0</v>
      </c>
      <c r="Z783" s="201">
        <f t="shared" si="138"/>
        <v>3557190.2</v>
      </c>
      <c r="AA783" s="201">
        <f t="shared" si="138"/>
        <v>1627575.75</v>
      </c>
      <c r="AB783" s="201">
        <f t="shared" si="138"/>
        <v>2169.84</v>
      </c>
      <c r="AC783" s="201">
        <f t="shared" si="138"/>
        <v>390404.5</v>
      </c>
      <c r="AD783" s="201">
        <f t="shared" si="138"/>
        <v>0</v>
      </c>
      <c r="AE783" s="201">
        <f t="shared" si="138"/>
        <v>226780.13</v>
      </c>
      <c r="AF783" s="201">
        <f t="shared" si="138"/>
        <v>797425.5</v>
      </c>
      <c r="AG783" s="201">
        <f t="shared" si="138"/>
        <v>0</v>
      </c>
      <c r="AH783" s="201">
        <f t="shared" si="138"/>
        <v>0</v>
      </c>
      <c r="AI783" s="201">
        <f t="shared" si="138"/>
        <v>53547219.729999997</v>
      </c>
      <c r="AJ783" s="201">
        <f t="shared" si="138"/>
        <v>439600</v>
      </c>
      <c r="AK783" s="201">
        <f t="shared" si="138"/>
        <v>161300</v>
      </c>
      <c r="AL783" s="201">
        <f t="shared" si="138"/>
        <v>128200</v>
      </c>
      <c r="AM783" s="201">
        <f t="shared" si="138"/>
        <v>177800</v>
      </c>
      <c r="AN783" s="201">
        <f t="shared" si="138"/>
        <v>2555200</v>
      </c>
      <c r="AO783" s="201">
        <f t="shared" si="138"/>
        <v>277200</v>
      </c>
      <c r="AP783" s="201">
        <f t="shared" si="138"/>
        <v>221799.39</v>
      </c>
      <c r="AQ783" s="201">
        <f t="shared" si="138"/>
        <v>423777</v>
      </c>
      <c r="AR783" s="201">
        <f t="shared" si="138"/>
        <v>488600</v>
      </c>
      <c r="AS783" s="201">
        <f t="shared" si="138"/>
        <v>63650</v>
      </c>
      <c r="AT783" s="201">
        <f t="shared" si="138"/>
        <v>313100</v>
      </c>
      <c r="AU783" s="201">
        <f t="shared" si="138"/>
        <v>624814.36</v>
      </c>
      <c r="AV783" s="201">
        <f t="shared" si="138"/>
        <v>0</v>
      </c>
      <c r="AW783" s="201">
        <f t="shared" si="138"/>
        <v>0</v>
      </c>
      <c r="AX783" s="201">
        <f t="shared" si="138"/>
        <v>14778.28</v>
      </c>
      <c r="AY783" s="201">
        <f t="shared" si="138"/>
        <v>23915.599999999999</v>
      </c>
      <c r="AZ783" s="201">
        <f t="shared" si="138"/>
        <v>246.93</v>
      </c>
      <c r="BA783" s="201">
        <f t="shared" si="138"/>
        <v>0</v>
      </c>
      <c r="BB783" s="201">
        <f t="shared" si="138"/>
        <v>76785064.469999999</v>
      </c>
      <c r="BC783" s="201">
        <f t="shared" si="138"/>
        <v>0</v>
      </c>
      <c r="BD783" s="201">
        <f t="shared" si="138"/>
        <v>0</v>
      </c>
      <c r="BE783" s="201">
        <f t="shared" si="138"/>
        <v>0</v>
      </c>
      <c r="BF783" s="201">
        <f t="shared" si="138"/>
        <v>408728</v>
      </c>
      <c r="BG783" s="201">
        <f t="shared" si="138"/>
        <v>48560</v>
      </c>
      <c r="BH783" s="201">
        <f t="shared" si="138"/>
        <v>451603.39010000002</v>
      </c>
      <c r="BI783" s="201">
        <f t="shared" si="138"/>
        <v>3919.99</v>
      </c>
      <c r="BJ783" s="201">
        <f t="shared" si="138"/>
        <v>42735.02</v>
      </c>
      <c r="BK783" s="201">
        <f t="shared" si="138"/>
        <v>0</v>
      </c>
      <c r="BL783" s="201">
        <f t="shared" si="138"/>
        <v>250972</v>
      </c>
      <c r="BM783" s="201">
        <f t="shared" si="138"/>
        <v>0</v>
      </c>
      <c r="BN783" s="201">
        <f t="shared" si="138"/>
        <v>4425284.68</v>
      </c>
      <c r="BO783" s="201">
        <f t="shared" si="138"/>
        <v>0</v>
      </c>
      <c r="BP783" s="201">
        <f t="shared" si="138"/>
        <v>1304479.04</v>
      </c>
      <c r="BQ783" s="201">
        <f t="shared" si="138"/>
        <v>0</v>
      </c>
      <c r="BR783" s="201">
        <f t="shared" si="138"/>
        <v>774754</v>
      </c>
      <c r="BS783" s="201">
        <f t="shared" ref="BS783" si="139">BS674</f>
        <v>0</v>
      </c>
      <c r="BT783" s="201">
        <f t="shared" si="134"/>
        <v>339107</v>
      </c>
      <c r="BU783" s="201">
        <f t="shared" si="134"/>
        <v>171950</v>
      </c>
      <c r="BV783" s="201">
        <f t="shared" si="134"/>
        <v>527342.18000000005</v>
      </c>
      <c r="BW783" s="201">
        <f t="shared" si="134"/>
        <v>550208.1</v>
      </c>
      <c r="BX783" s="201">
        <f t="shared" si="134"/>
        <v>100550</v>
      </c>
      <c r="BY783" s="201">
        <f t="shared" si="134"/>
        <v>854530.52</v>
      </c>
      <c r="BZ783" s="201">
        <f t="shared" si="134"/>
        <v>2248665.39</v>
      </c>
      <c r="CA783" s="201">
        <f t="shared" si="134"/>
        <v>99500</v>
      </c>
      <c r="CB783" s="201">
        <f t="shared" si="134"/>
        <v>369462</v>
      </c>
      <c r="CC783" s="201">
        <f t="shared" si="129"/>
        <v>178677112.36010003</v>
      </c>
    </row>
    <row r="784" spans="1:81" s="109" customFormat="1">
      <c r="A784" s="141"/>
      <c r="B784" s="319"/>
      <c r="C784" s="321"/>
      <c r="D784" s="331"/>
      <c r="E784" s="331"/>
      <c r="F784" s="332" t="s">
        <v>1363</v>
      </c>
      <c r="G784" s="333" t="s">
        <v>1364</v>
      </c>
      <c r="H784" s="201">
        <f t="shared" ref="H784:BS787" si="140">H675</f>
        <v>0</v>
      </c>
      <c r="I784" s="201">
        <f t="shared" si="140"/>
        <v>7921</v>
      </c>
      <c r="J784" s="201">
        <f t="shared" si="140"/>
        <v>555400</v>
      </c>
      <c r="K784" s="201">
        <f t="shared" si="140"/>
        <v>0</v>
      </c>
      <c r="L784" s="201">
        <f t="shared" si="140"/>
        <v>0</v>
      </c>
      <c r="M784" s="201">
        <f t="shared" si="140"/>
        <v>0</v>
      </c>
      <c r="N784" s="201">
        <f t="shared" si="140"/>
        <v>37500</v>
      </c>
      <c r="O784" s="201">
        <f t="shared" si="140"/>
        <v>0</v>
      </c>
      <c r="P784" s="201">
        <f t="shared" si="140"/>
        <v>0</v>
      </c>
      <c r="Q784" s="201">
        <f t="shared" si="140"/>
        <v>0</v>
      </c>
      <c r="R784" s="201">
        <f t="shared" si="140"/>
        <v>13552</v>
      </c>
      <c r="S784" s="201">
        <f t="shared" si="140"/>
        <v>0</v>
      </c>
      <c r="T784" s="201">
        <f t="shared" si="140"/>
        <v>95265</v>
      </c>
      <c r="U784" s="201">
        <f t="shared" si="140"/>
        <v>0</v>
      </c>
      <c r="V784" s="201">
        <f t="shared" si="140"/>
        <v>0</v>
      </c>
      <c r="W784" s="201">
        <f t="shared" si="140"/>
        <v>0</v>
      </c>
      <c r="X784" s="201">
        <f t="shared" si="140"/>
        <v>0</v>
      </c>
      <c r="Y784" s="201">
        <f t="shared" si="140"/>
        <v>0</v>
      </c>
      <c r="Z784" s="201">
        <f t="shared" si="140"/>
        <v>328500</v>
      </c>
      <c r="AA784" s="201">
        <f t="shared" si="140"/>
        <v>501448.13</v>
      </c>
      <c r="AB784" s="201">
        <f t="shared" si="140"/>
        <v>0</v>
      </c>
      <c r="AC784" s="201">
        <f t="shared" si="140"/>
        <v>762550.25</v>
      </c>
      <c r="AD784" s="201">
        <f t="shared" si="140"/>
        <v>44307</v>
      </c>
      <c r="AE784" s="201">
        <f t="shared" si="140"/>
        <v>0</v>
      </c>
      <c r="AF784" s="201">
        <f t="shared" si="140"/>
        <v>2815083.42</v>
      </c>
      <c r="AG784" s="201">
        <f t="shared" si="140"/>
        <v>0</v>
      </c>
      <c r="AH784" s="201">
        <f t="shared" si="140"/>
        <v>0</v>
      </c>
      <c r="AI784" s="201">
        <f t="shared" si="140"/>
        <v>0</v>
      </c>
      <c r="AJ784" s="201">
        <f t="shared" si="140"/>
        <v>0</v>
      </c>
      <c r="AK784" s="201">
        <f t="shared" si="140"/>
        <v>0</v>
      </c>
      <c r="AL784" s="201">
        <f t="shared" si="140"/>
        <v>0</v>
      </c>
      <c r="AM784" s="201">
        <f t="shared" si="140"/>
        <v>0</v>
      </c>
      <c r="AN784" s="201">
        <f t="shared" si="140"/>
        <v>0</v>
      </c>
      <c r="AO784" s="201">
        <f t="shared" si="140"/>
        <v>0</v>
      </c>
      <c r="AP784" s="201">
        <f t="shared" si="140"/>
        <v>0</v>
      </c>
      <c r="AQ784" s="201">
        <f t="shared" si="140"/>
        <v>0</v>
      </c>
      <c r="AR784" s="201">
        <f t="shared" si="140"/>
        <v>0</v>
      </c>
      <c r="AS784" s="201">
        <f t="shared" si="140"/>
        <v>167246.25</v>
      </c>
      <c r="AT784" s="201">
        <f t="shared" si="140"/>
        <v>33772</v>
      </c>
      <c r="AU784" s="201">
        <f t="shared" si="140"/>
        <v>26192.45</v>
      </c>
      <c r="AV784" s="201">
        <f t="shared" si="140"/>
        <v>62274</v>
      </c>
      <c r="AW784" s="201">
        <f t="shared" si="140"/>
        <v>6464</v>
      </c>
      <c r="AX784" s="201">
        <f t="shared" si="140"/>
        <v>0</v>
      </c>
      <c r="AY784" s="201">
        <f t="shared" si="140"/>
        <v>350</v>
      </c>
      <c r="AZ784" s="201">
        <f t="shared" si="140"/>
        <v>0</v>
      </c>
      <c r="BA784" s="201">
        <f t="shared" si="140"/>
        <v>0</v>
      </c>
      <c r="BB784" s="201">
        <f t="shared" si="140"/>
        <v>277663</v>
      </c>
      <c r="BC784" s="201">
        <f t="shared" si="140"/>
        <v>0</v>
      </c>
      <c r="BD784" s="201">
        <f t="shared" si="140"/>
        <v>0</v>
      </c>
      <c r="BE784" s="201">
        <f t="shared" si="140"/>
        <v>140583</v>
      </c>
      <c r="BF784" s="201">
        <f t="shared" si="140"/>
        <v>0</v>
      </c>
      <c r="BG784" s="201">
        <f t="shared" si="140"/>
        <v>0</v>
      </c>
      <c r="BH784" s="201">
        <f t="shared" si="140"/>
        <v>19500</v>
      </c>
      <c r="BI784" s="201">
        <f t="shared" si="140"/>
        <v>0</v>
      </c>
      <c r="BJ784" s="201">
        <f t="shared" si="140"/>
        <v>0</v>
      </c>
      <c r="BK784" s="201">
        <f t="shared" si="140"/>
        <v>0</v>
      </c>
      <c r="BL784" s="201">
        <f t="shared" si="140"/>
        <v>0</v>
      </c>
      <c r="BM784" s="201">
        <f t="shared" si="140"/>
        <v>0</v>
      </c>
      <c r="BN784" s="201">
        <f t="shared" si="140"/>
        <v>0</v>
      </c>
      <c r="BO784" s="201">
        <f t="shared" si="140"/>
        <v>0</v>
      </c>
      <c r="BP784" s="201">
        <f t="shared" si="140"/>
        <v>0</v>
      </c>
      <c r="BQ784" s="201">
        <f t="shared" si="140"/>
        <v>0</v>
      </c>
      <c r="BR784" s="201">
        <f t="shared" si="140"/>
        <v>0</v>
      </c>
      <c r="BS784" s="201">
        <f t="shared" si="140"/>
        <v>0</v>
      </c>
      <c r="BT784" s="201">
        <f t="shared" si="134"/>
        <v>13000</v>
      </c>
      <c r="BU784" s="201">
        <f t="shared" si="134"/>
        <v>0</v>
      </c>
      <c r="BV784" s="201">
        <f t="shared" si="134"/>
        <v>0</v>
      </c>
      <c r="BW784" s="201">
        <f t="shared" si="134"/>
        <v>3956</v>
      </c>
      <c r="BX784" s="201">
        <f t="shared" si="134"/>
        <v>0</v>
      </c>
      <c r="BY784" s="201">
        <f t="shared" si="134"/>
        <v>0</v>
      </c>
      <c r="BZ784" s="201">
        <f t="shared" si="134"/>
        <v>0</v>
      </c>
      <c r="CA784" s="201">
        <f t="shared" si="134"/>
        <v>74417</v>
      </c>
      <c r="CB784" s="201">
        <f t="shared" si="134"/>
        <v>0</v>
      </c>
      <c r="CC784" s="201">
        <f t="shared" si="129"/>
        <v>5986944.5</v>
      </c>
    </row>
    <row r="785" spans="1:81" s="109" customFormat="1">
      <c r="A785" s="141"/>
      <c r="B785" s="319"/>
      <c r="C785" s="321"/>
      <c r="D785" s="331"/>
      <c r="E785" s="331"/>
      <c r="F785" s="332" t="s">
        <v>1365</v>
      </c>
      <c r="G785" s="333" t="s">
        <v>1366</v>
      </c>
      <c r="H785" s="201">
        <f t="shared" si="140"/>
        <v>92102.2</v>
      </c>
      <c r="I785" s="201">
        <f t="shared" si="140"/>
        <v>77872.72</v>
      </c>
      <c r="J785" s="201">
        <f t="shared" si="140"/>
        <v>184103.37</v>
      </c>
      <c r="K785" s="201">
        <f t="shared" si="140"/>
        <v>85845.759999999995</v>
      </c>
      <c r="L785" s="201">
        <f t="shared" si="140"/>
        <v>85044.63</v>
      </c>
      <c r="M785" s="201">
        <f t="shared" si="140"/>
        <v>18670.27</v>
      </c>
      <c r="N785" s="201">
        <f t="shared" si="140"/>
        <v>285092.96999999997</v>
      </c>
      <c r="O785" s="201">
        <f t="shared" si="140"/>
        <v>0</v>
      </c>
      <c r="P785" s="201">
        <f t="shared" si="140"/>
        <v>22735.94</v>
      </c>
      <c r="Q785" s="201">
        <f t="shared" si="140"/>
        <v>222131.81</v>
      </c>
      <c r="R785" s="201">
        <f t="shared" si="140"/>
        <v>2864.02</v>
      </c>
      <c r="S785" s="201">
        <f t="shared" si="140"/>
        <v>47947.53</v>
      </c>
      <c r="T785" s="201">
        <f t="shared" si="140"/>
        <v>132413.51999999999</v>
      </c>
      <c r="U785" s="201">
        <f t="shared" si="140"/>
        <v>162336.38</v>
      </c>
      <c r="V785" s="201">
        <f t="shared" si="140"/>
        <v>5695.48</v>
      </c>
      <c r="W785" s="201">
        <f t="shared" si="140"/>
        <v>24716.92</v>
      </c>
      <c r="X785" s="201">
        <f t="shared" si="140"/>
        <v>-0.01</v>
      </c>
      <c r="Y785" s="201">
        <f t="shared" si="140"/>
        <v>15556.91</v>
      </c>
      <c r="Z785" s="201">
        <f t="shared" si="140"/>
        <v>9594.1299999999992</v>
      </c>
      <c r="AA785" s="201">
        <f t="shared" si="140"/>
        <v>191748.82</v>
      </c>
      <c r="AB785" s="201">
        <f t="shared" si="140"/>
        <v>0</v>
      </c>
      <c r="AC785" s="201">
        <f t="shared" si="140"/>
        <v>131416.68</v>
      </c>
      <c r="AD785" s="201">
        <f t="shared" si="140"/>
        <v>44012.77</v>
      </c>
      <c r="AE785" s="201">
        <f t="shared" si="140"/>
        <v>51557.91</v>
      </c>
      <c r="AF785" s="201">
        <f t="shared" si="140"/>
        <v>36469.279999999999</v>
      </c>
      <c r="AG785" s="201">
        <f t="shared" si="140"/>
        <v>36472.769999999997</v>
      </c>
      <c r="AH785" s="201">
        <f t="shared" si="140"/>
        <v>38626.39</v>
      </c>
      <c r="AI785" s="201">
        <f t="shared" si="140"/>
        <v>762564.42</v>
      </c>
      <c r="AJ785" s="201">
        <f t="shared" si="140"/>
        <v>11169.93</v>
      </c>
      <c r="AK785" s="201">
        <f t="shared" si="140"/>
        <v>13536.39</v>
      </c>
      <c r="AL785" s="201">
        <f t="shared" si="140"/>
        <v>19992.21</v>
      </c>
      <c r="AM785" s="201">
        <f t="shared" si="140"/>
        <v>6012.61</v>
      </c>
      <c r="AN785" s="201">
        <f t="shared" si="140"/>
        <v>17277.16</v>
      </c>
      <c r="AO785" s="201">
        <f t="shared" si="140"/>
        <v>16311.12</v>
      </c>
      <c r="AP785" s="201">
        <f t="shared" si="140"/>
        <v>17390.66</v>
      </c>
      <c r="AQ785" s="201">
        <f t="shared" si="140"/>
        <v>30307.17</v>
      </c>
      <c r="AR785" s="201">
        <f t="shared" si="140"/>
        <v>11310.66</v>
      </c>
      <c r="AS785" s="201">
        <f t="shared" si="140"/>
        <v>9684.0499999999993</v>
      </c>
      <c r="AT785" s="201">
        <f t="shared" si="140"/>
        <v>9950.14</v>
      </c>
      <c r="AU785" s="201">
        <f t="shared" si="140"/>
        <v>0</v>
      </c>
      <c r="AV785" s="201">
        <f t="shared" si="140"/>
        <v>5455.67</v>
      </c>
      <c r="AW785" s="201">
        <f t="shared" si="140"/>
        <v>35084.14</v>
      </c>
      <c r="AX785" s="201">
        <f t="shared" si="140"/>
        <v>15962.6</v>
      </c>
      <c r="AY785" s="201">
        <f t="shared" si="140"/>
        <v>9433.5400000000009</v>
      </c>
      <c r="AZ785" s="201">
        <f t="shared" si="140"/>
        <v>2940.3</v>
      </c>
      <c r="BA785" s="201">
        <f t="shared" si="140"/>
        <v>11346.93</v>
      </c>
      <c r="BB785" s="201">
        <f t="shared" si="140"/>
        <v>42465.67</v>
      </c>
      <c r="BC785" s="201">
        <f t="shared" si="140"/>
        <v>25118.639999999999</v>
      </c>
      <c r="BD785" s="201">
        <f t="shared" si="140"/>
        <v>42500.03</v>
      </c>
      <c r="BE785" s="201">
        <f t="shared" si="140"/>
        <v>29824.74</v>
      </c>
      <c r="BF785" s="201">
        <f t="shared" si="140"/>
        <v>41684.639999999999</v>
      </c>
      <c r="BG785" s="201">
        <f t="shared" si="140"/>
        <v>51768.46</v>
      </c>
      <c r="BH785" s="201">
        <f t="shared" si="140"/>
        <v>0</v>
      </c>
      <c r="BI785" s="201">
        <f t="shared" si="140"/>
        <v>0</v>
      </c>
      <c r="BJ785" s="201">
        <f t="shared" si="140"/>
        <v>0</v>
      </c>
      <c r="BK785" s="201">
        <f t="shared" si="140"/>
        <v>5470.37</v>
      </c>
      <c r="BL785" s="201">
        <f t="shared" si="140"/>
        <v>8799.43</v>
      </c>
      <c r="BM785" s="201">
        <f t="shared" si="140"/>
        <v>121944.72</v>
      </c>
      <c r="BN785" s="201">
        <f t="shared" si="140"/>
        <v>224410.23</v>
      </c>
      <c r="BO785" s="201">
        <f t="shared" si="140"/>
        <v>20466.349999999999</v>
      </c>
      <c r="BP785" s="201">
        <f t="shared" si="140"/>
        <v>44334.95</v>
      </c>
      <c r="BQ785" s="201">
        <f t="shared" si="140"/>
        <v>16615.7</v>
      </c>
      <c r="BR785" s="201">
        <f t="shared" si="140"/>
        <v>15317.35</v>
      </c>
      <c r="BS785" s="201">
        <f t="shared" si="140"/>
        <v>21298.01</v>
      </c>
      <c r="BT785" s="201">
        <f t="shared" si="134"/>
        <v>0</v>
      </c>
      <c r="BU785" s="201">
        <f t="shared" si="134"/>
        <v>11268.05</v>
      </c>
      <c r="BV785" s="201">
        <f t="shared" si="134"/>
        <v>10964.36</v>
      </c>
      <c r="BW785" s="201">
        <f t="shared" si="134"/>
        <v>27753.88</v>
      </c>
      <c r="BX785" s="201">
        <f t="shared" si="134"/>
        <v>27321.24</v>
      </c>
      <c r="BY785" s="201">
        <f t="shared" si="134"/>
        <v>35625.67</v>
      </c>
      <c r="BZ785" s="201">
        <f t="shared" si="134"/>
        <v>11721.63</v>
      </c>
      <c r="CA785" s="201">
        <f t="shared" si="134"/>
        <v>14242.11</v>
      </c>
      <c r="CB785" s="201">
        <f t="shared" si="134"/>
        <v>7365.7</v>
      </c>
      <c r="CC785" s="201">
        <f t="shared" si="129"/>
        <v>3869040.8000000012</v>
      </c>
    </row>
    <row r="786" spans="1:81" s="278" customFormat="1">
      <c r="A786" s="320"/>
      <c r="B786" s="319"/>
      <c r="C786" s="321"/>
      <c r="D786" s="321"/>
      <c r="E786" s="321"/>
      <c r="F786" s="332" t="s">
        <v>1367</v>
      </c>
      <c r="G786" s="333" t="s">
        <v>1793</v>
      </c>
      <c r="H786" s="201">
        <f t="shared" si="140"/>
        <v>0</v>
      </c>
      <c r="I786" s="201">
        <f t="shared" si="140"/>
        <v>0</v>
      </c>
      <c r="J786" s="201">
        <f t="shared" si="140"/>
        <v>12840</v>
      </c>
      <c r="K786" s="201">
        <f t="shared" si="140"/>
        <v>0</v>
      </c>
      <c r="L786" s="201">
        <f t="shared" si="140"/>
        <v>0</v>
      </c>
      <c r="M786" s="201">
        <f t="shared" si="140"/>
        <v>0</v>
      </c>
      <c r="N786" s="201">
        <f t="shared" si="140"/>
        <v>3000</v>
      </c>
      <c r="O786" s="201">
        <f t="shared" si="140"/>
        <v>0</v>
      </c>
      <c r="P786" s="201">
        <f t="shared" si="140"/>
        <v>0</v>
      </c>
      <c r="Q786" s="201">
        <f t="shared" si="140"/>
        <v>0</v>
      </c>
      <c r="R786" s="201">
        <f t="shared" si="140"/>
        <v>0</v>
      </c>
      <c r="S786" s="201">
        <f t="shared" si="140"/>
        <v>0</v>
      </c>
      <c r="T786" s="201">
        <f t="shared" si="140"/>
        <v>0</v>
      </c>
      <c r="U786" s="201">
        <f t="shared" si="140"/>
        <v>0</v>
      </c>
      <c r="V786" s="201">
        <f t="shared" si="140"/>
        <v>0</v>
      </c>
      <c r="W786" s="201">
        <f t="shared" si="140"/>
        <v>0</v>
      </c>
      <c r="X786" s="201">
        <f t="shared" si="140"/>
        <v>0</v>
      </c>
      <c r="Y786" s="201">
        <f t="shared" si="140"/>
        <v>0</v>
      </c>
      <c r="Z786" s="201">
        <f t="shared" si="140"/>
        <v>60100.02</v>
      </c>
      <c r="AA786" s="201">
        <f t="shared" si="140"/>
        <v>446</v>
      </c>
      <c r="AB786" s="201">
        <f t="shared" si="140"/>
        <v>0</v>
      </c>
      <c r="AC786" s="201">
        <f t="shared" si="140"/>
        <v>0</v>
      </c>
      <c r="AD786" s="201">
        <f t="shared" si="140"/>
        <v>0</v>
      </c>
      <c r="AE786" s="201">
        <f t="shared" si="140"/>
        <v>0</v>
      </c>
      <c r="AF786" s="201">
        <f t="shared" si="140"/>
        <v>0</v>
      </c>
      <c r="AG786" s="201">
        <f t="shared" si="140"/>
        <v>0</v>
      </c>
      <c r="AH786" s="201">
        <f t="shared" si="140"/>
        <v>0</v>
      </c>
      <c r="AI786" s="201">
        <f t="shared" si="140"/>
        <v>0</v>
      </c>
      <c r="AJ786" s="201">
        <f t="shared" si="140"/>
        <v>0</v>
      </c>
      <c r="AK786" s="201">
        <f t="shared" si="140"/>
        <v>0</v>
      </c>
      <c r="AL786" s="201">
        <f t="shared" si="140"/>
        <v>0</v>
      </c>
      <c r="AM786" s="201">
        <f t="shared" si="140"/>
        <v>0</v>
      </c>
      <c r="AN786" s="201">
        <f t="shared" si="140"/>
        <v>0</v>
      </c>
      <c r="AO786" s="201">
        <f t="shared" si="140"/>
        <v>1180</v>
      </c>
      <c r="AP786" s="201">
        <f t="shared" si="140"/>
        <v>0</v>
      </c>
      <c r="AQ786" s="201">
        <f t="shared" si="140"/>
        <v>0</v>
      </c>
      <c r="AR786" s="201">
        <f t="shared" si="140"/>
        <v>0</v>
      </c>
      <c r="AS786" s="201">
        <f t="shared" si="140"/>
        <v>0</v>
      </c>
      <c r="AT786" s="201">
        <f t="shared" si="140"/>
        <v>0</v>
      </c>
      <c r="AU786" s="201">
        <f t="shared" si="140"/>
        <v>0</v>
      </c>
      <c r="AV786" s="201">
        <f t="shared" si="140"/>
        <v>0</v>
      </c>
      <c r="AW786" s="201">
        <f t="shared" si="140"/>
        <v>0</v>
      </c>
      <c r="AX786" s="201">
        <f t="shared" si="140"/>
        <v>0</v>
      </c>
      <c r="AY786" s="201">
        <f t="shared" si="140"/>
        <v>0</v>
      </c>
      <c r="AZ786" s="201">
        <f t="shared" si="140"/>
        <v>0</v>
      </c>
      <c r="BA786" s="201">
        <f t="shared" si="140"/>
        <v>0</v>
      </c>
      <c r="BB786" s="201">
        <f t="shared" si="140"/>
        <v>0</v>
      </c>
      <c r="BC786" s="201">
        <f t="shared" si="140"/>
        <v>0</v>
      </c>
      <c r="BD786" s="201">
        <f t="shared" si="140"/>
        <v>0</v>
      </c>
      <c r="BE786" s="201">
        <f t="shared" si="140"/>
        <v>0</v>
      </c>
      <c r="BF786" s="201">
        <f t="shared" si="140"/>
        <v>0</v>
      </c>
      <c r="BG786" s="201">
        <f t="shared" si="140"/>
        <v>0</v>
      </c>
      <c r="BH786" s="201">
        <f t="shared" si="140"/>
        <v>512</v>
      </c>
      <c r="BI786" s="201">
        <f t="shared" si="140"/>
        <v>0</v>
      </c>
      <c r="BJ786" s="201">
        <f t="shared" si="140"/>
        <v>0</v>
      </c>
      <c r="BK786" s="201">
        <f t="shared" si="140"/>
        <v>0</v>
      </c>
      <c r="BL786" s="201">
        <f t="shared" si="140"/>
        <v>0</v>
      </c>
      <c r="BM786" s="201">
        <f t="shared" si="140"/>
        <v>0</v>
      </c>
      <c r="BN786" s="201">
        <f t="shared" si="140"/>
        <v>0</v>
      </c>
      <c r="BO786" s="201">
        <f t="shared" si="140"/>
        <v>-82852.89</v>
      </c>
      <c r="BP786" s="201">
        <f t="shared" si="140"/>
        <v>0</v>
      </c>
      <c r="BQ786" s="201">
        <f t="shared" si="140"/>
        <v>22785</v>
      </c>
      <c r="BR786" s="201">
        <f t="shared" si="140"/>
        <v>0</v>
      </c>
      <c r="BS786" s="201">
        <f t="shared" si="140"/>
        <v>0</v>
      </c>
      <c r="BT786" s="201">
        <f t="shared" si="134"/>
        <v>0.9</v>
      </c>
      <c r="BU786" s="201">
        <f t="shared" si="134"/>
        <v>0</v>
      </c>
      <c r="BV786" s="201">
        <f t="shared" si="134"/>
        <v>0</v>
      </c>
      <c r="BW786" s="201">
        <f t="shared" si="134"/>
        <v>0</v>
      </c>
      <c r="BX786" s="201">
        <f t="shared" si="134"/>
        <v>0</v>
      </c>
      <c r="BY786" s="201">
        <f t="shared" si="134"/>
        <v>0</v>
      </c>
      <c r="BZ786" s="201">
        <f t="shared" si="134"/>
        <v>0</v>
      </c>
      <c r="CA786" s="201">
        <f t="shared" si="134"/>
        <v>0</v>
      </c>
      <c r="CB786" s="201">
        <f t="shared" si="134"/>
        <v>0</v>
      </c>
      <c r="CC786" s="201">
        <f t="shared" si="129"/>
        <v>18011.029999999992</v>
      </c>
    </row>
    <row r="787" spans="1:81" s="278" customFormat="1">
      <c r="A787" s="320"/>
      <c r="B787" s="319"/>
      <c r="C787" s="321"/>
      <c r="D787" s="321"/>
      <c r="E787" s="321"/>
      <c r="F787" s="332" t="s">
        <v>1443</v>
      </c>
      <c r="G787" s="333" t="s">
        <v>1794</v>
      </c>
      <c r="H787" s="201">
        <f t="shared" si="140"/>
        <v>0</v>
      </c>
      <c r="I787" s="201">
        <f t="shared" si="140"/>
        <v>0</v>
      </c>
      <c r="J787" s="201">
        <f t="shared" si="140"/>
        <v>0</v>
      </c>
      <c r="K787" s="201">
        <f t="shared" si="140"/>
        <v>0</v>
      </c>
      <c r="L787" s="201">
        <f t="shared" si="140"/>
        <v>0</v>
      </c>
      <c r="M787" s="201">
        <f t="shared" si="140"/>
        <v>0</v>
      </c>
      <c r="N787" s="201">
        <f t="shared" si="140"/>
        <v>0</v>
      </c>
      <c r="O787" s="201">
        <f t="shared" si="140"/>
        <v>0</v>
      </c>
      <c r="P787" s="201">
        <f t="shared" si="140"/>
        <v>0</v>
      </c>
      <c r="Q787" s="201">
        <f t="shared" si="140"/>
        <v>0</v>
      </c>
      <c r="R787" s="201">
        <f t="shared" si="140"/>
        <v>0</v>
      </c>
      <c r="S787" s="201">
        <f t="shared" si="140"/>
        <v>0</v>
      </c>
      <c r="T787" s="201">
        <f t="shared" si="140"/>
        <v>0</v>
      </c>
      <c r="U787" s="201">
        <f t="shared" si="140"/>
        <v>0</v>
      </c>
      <c r="V787" s="201">
        <f t="shared" si="140"/>
        <v>0</v>
      </c>
      <c r="W787" s="201">
        <f t="shared" si="140"/>
        <v>0</v>
      </c>
      <c r="X787" s="201">
        <f t="shared" si="140"/>
        <v>0</v>
      </c>
      <c r="Y787" s="201">
        <f t="shared" si="140"/>
        <v>0</v>
      </c>
      <c r="Z787" s="201">
        <f t="shared" si="140"/>
        <v>0</v>
      </c>
      <c r="AA787" s="201">
        <f t="shared" si="140"/>
        <v>0</v>
      </c>
      <c r="AB787" s="201">
        <f t="shared" si="140"/>
        <v>0</v>
      </c>
      <c r="AC787" s="201">
        <f t="shared" si="140"/>
        <v>0</v>
      </c>
      <c r="AD787" s="201">
        <f t="shared" si="140"/>
        <v>0</v>
      </c>
      <c r="AE787" s="201">
        <f t="shared" si="140"/>
        <v>0</v>
      </c>
      <c r="AF787" s="201">
        <f t="shared" si="140"/>
        <v>0</v>
      </c>
      <c r="AG787" s="201">
        <f t="shared" si="140"/>
        <v>0</v>
      </c>
      <c r="AH787" s="201">
        <f t="shared" si="140"/>
        <v>0</v>
      </c>
      <c r="AI787" s="201">
        <f t="shared" si="140"/>
        <v>0</v>
      </c>
      <c r="AJ787" s="201">
        <f t="shared" si="140"/>
        <v>0</v>
      </c>
      <c r="AK787" s="201">
        <f t="shared" si="140"/>
        <v>0</v>
      </c>
      <c r="AL787" s="201">
        <f t="shared" si="140"/>
        <v>0</v>
      </c>
      <c r="AM787" s="201">
        <f t="shared" si="140"/>
        <v>0</v>
      </c>
      <c r="AN787" s="201">
        <f t="shared" si="140"/>
        <v>0</v>
      </c>
      <c r="AO787" s="201">
        <f t="shared" si="140"/>
        <v>0</v>
      </c>
      <c r="AP787" s="201">
        <f t="shared" si="140"/>
        <v>0</v>
      </c>
      <c r="AQ787" s="201">
        <f t="shared" si="140"/>
        <v>0</v>
      </c>
      <c r="AR787" s="201">
        <f t="shared" si="140"/>
        <v>0</v>
      </c>
      <c r="AS787" s="201">
        <f t="shared" si="140"/>
        <v>0</v>
      </c>
      <c r="AT787" s="201">
        <f t="shared" si="140"/>
        <v>0</v>
      </c>
      <c r="AU787" s="201">
        <f t="shared" si="140"/>
        <v>0</v>
      </c>
      <c r="AV787" s="201">
        <f t="shared" si="140"/>
        <v>0</v>
      </c>
      <c r="AW787" s="201">
        <f t="shared" si="140"/>
        <v>0</v>
      </c>
      <c r="AX787" s="201">
        <f t="shared" si="140"/>
        <v>0</v>
      </c>
      <c r="AY787" s="201">
        <f t="shared" si="140"/>
        <v>0</v>
      </c>
      <c r="AZ787" s="201">
        <f t="shared" si="140"/>
        <v>0</v>
      </c>
      <c r="BA787" s="201">
        <f t="shared" si="140"/>
        <v>0</v>
      </c>
      <c r="BB787" s="201">
        <f t="shared" si="140"/>
        <v>0</v>
      </c>
      <c r="BC787" s="201">
        <f t="shared" si="140"/>
        <v>0</v>
      </c>
      <c r="BD787" s="201">
        <f t="shared" si="140"/>
        <v>150</v>
      </c>
      <c r="BE787" s="201">
        <f t="shared" si="140"/>
        <v>0</v>
      </c>
      <c r="BF787" s="201">
        <f t="shared" si="140"/>
        <v>0</v>
      </c>
      <c r="BG787" s="201">
        <f t="shared" si="140"/>
        <v>1050</v>
      </c>
      <c r="BH787" s="201">
        <f t="shared" si="140"/>
        <v>1875</v>
      </c>
      <c r="BI787" s="201">
        <f t="shared" si="140"/>
        <v>0</v>
      </c>
      <c r="BJ787" s="201">
        <f t="shared" si="140"/>
        <v>0</v>
      </c>
      <c r="BK787" s="201">
        <f t="shared" si="140"/>
        <v>0</v>
      </c>
      <c r="BL787" s="201">
        <f t="shared" si="140"/>
        <v>0</v>
      </c>
      <c r="BM787" s="201">
        <f t="shared" si="140"/>
        <v>0</v>
      </c>
      <c r="BN787" s="201">
        <f t="shared" si="140"/>
        <v>0</v>
      </c>
      <c r="BO787" s="201">
        <f t="shared" si="140"/>
        <v>-1580</v>
      </c>
      <c r="BP787" s="201">
        <f t="shared" si="140"/>
        <v>0</v>
      </c>
      <c r="BQ787" s="201">
        <f t="shared" si="140"/>
        <v>0</v>
      </c>
      <c r="BR787" s="201">
        <f t="shared" si="140"/>
        <v>0</v>
      </c>
      <c r="BS787" s="201">
        <f t="shared" ref="BS787" si="141">BS678</f>
        <v>0</v>
      </c>
      <c r="BT787" s="201">
        <f t="shared" si="134"/>
        <v>0</v>
      </c>
      <c r="BU787" s="201">
        <f t="shared" si="134"/>
        <v>0</v>
      </c>
      <c r="BV787" s="201">
        <f t="shared" si="134"/>
        <v>0</v>
      </c>
      <c r="BW787" s="201">
        <f t="shared" si="134"/>
        <v>0</v>
      </c>
      <c r="BX787" s="201">
        <f t="shared" si="134"/>
        <v>0</v>
      </c>
      <c r="BY787" s="201">
        <f t="shared" si="134"/>
        <v>0</v>
      </c>
      <c r="BZ787" s="201">
        <f t="shared" si="134"/>
        <v>0</v>
      </c>
      <c r="CA787" s="201">
        <f t="shared" si="134"/>
        <v>0</v>
      </c>
      <c r="CB787" s="201">
        <f t="shared" si="134"/>
        <v>0</v>
      </c>
      <c r="CC787" s="201">
        <f t="shared" si="129"/>
        <v>1495</v>
      </c>
    </row>
    <row r="788" spans="1:81" s="278" customFormat="1">
      <c r="A788" s="320"/>
      <c r="B788" s="319"/>
      <c r="C788" s="321"/>
      <c r="D788" s="321"/>
      <c r="E788" s="321"/>
      <c r="F788" s="332" t="s">
        <v>1444</v>
      </c>
      <c r="G788" s="333" t="s">
        <v>1795</v>
      </c>
      <c r="H788" s="201">
        <f t="shared" ref="H788:BS791" si="142">H679</f>
        <v>0</v>
      </c>
      <c r="I788" s="201">
        <f t="shared" si="142"/>
        <v>10149</v>
      </c>
      <c r="J788" s="201">
        <f t="shared" si="142"/>
        <v>11125</v>
      </c>
      <c r="K788" s="201">
        <f t="shared" si="142"/>
        <v>0</v>
      </c>
      <c r="L788" s="201">
        <f t="shared" si="142"/>
        <v>3814</v>
      </c>
      <c r="M788" s="201">
        <f t="shared" si="142"/>
        <v>25826</v>
      </c>
      <c r="N788" s="201">
        <f t="shared" si="142"/>
        <v>97068</v>
      </c>
      <c r="O788" s="201">
        <f t="shared" si="142"/>
        <v>0</v>
      </c>
      <c r="P788" s="201">
        <f t="shared" si="142"/>
        <v>0</v>
      </c>
      <c r="Q788" s="201">
        <f t="shared" si="142"/>
        <v>0</v>
      </c>
      <c r="R788" s="201">
        <f t="shared" si="142"/>
        <v>2445</v>
      </c>
      <c r="S788" s="201">
        <f t="shared" si="142"/>
        <v>1471</v>
      </c>
      <c r="T788" s="201">
        <f t="shared" si="142"/>
        <v>0</v>
      </c>
      <c r="U788" s="201">
        <f t="shared" si="142"/>
        <v>10519</v>
      </c>
      <c r="V788" s="201">
        <f t="shared" si="142"/>
        <v>808</v>
      </c>
      <c r="W788" s="201">
        <f t="shared" si="142"/>
        <v>2842</v>
      </c>
      <c r="X788" s="201">
        <f t="shared" si="142"/>
        <v>2948</v>
      </c>
      <c r="Y788" s="201">
        <f t="shared" si="142"/>
        <v>7953</v>
      </c>
      <c r="Z788" s="201">
        <f t="shared" si="142"/>
        <v>0</v>
      </c>
      <c r="AA788" s="201">
        <f t="shared" si="142"/>
        <v>9308</v>
      </c>
      <c r="AB788" s="201">
        <f t="shared" si="142"/>
        <v>242</v>
      </c>
      <c r="AC788" s="201">
        <f t="shared" si="142"/>
        <v>21142</v>
      </c>
      <c r="AD788" s="201">
        <f t="shared" si="142"/>
        <v>0</v>
      </c>
      <c r="AE788" s="201">
        <f t="shared" si="142"/>
        <v>5727.05</v>
      </c>
      <c r="AF788" s="201">
        <f t="shared" si="142"/>
        <v>17566.5</v>
      </c>
      <c r="AG788" s="201">
        <f t="shared" si="142"/>
        <v>2262</v>
      </c>
      <c r="AH788" s="201">
        <f t="shared" si="142"/>
        <v>0</v>
      </c>
      <c r="AI788" s="201">
        <f t="shared" si="142"/>
        <v>0</v>
      </c>
      <c r="AJ788" s="201">
        <f t="shared" si="142"/>
        <v>39813</v>
      </c>
      <c r="AK788" s="201">
        <f t="shared" si="142"/>
        <v>2117</v>
      </c>
      <c r="AL788" s="201">
        <f t="shared" si="142"/>
        <v>2094</v>
      </c>
      <c r="AM788" s="201">
        <f t="shared" si="142"/>
        <v>0</v>
      </c>
      <c r="AN788" s="201">
        <f t="shared" si="142"/>
        <v>0</v>
      </c>
      <c r="AO788" s="201">
        <f t="shared" si="142"/>
        <v>9841</v>
      </c>
      <c r="AP788" s="201">
        <f t="shared" si="142"/>
        <v>0</v>
      </c>
      <c r="AQ788" s="201">
        <f t="shared" si="142"/>
        <v>0</v>
      </c>
      <c r="AR788" s="201">
        <f t="shared" si="142"/>
        <v>0</v>
      </c>
      <c r="AS788" s="201">
        <f t="shared" si="142"/>
        <v>0</v>
      </c>
      <c r="AT788" s="201">
        <f t="shared" si="142"/>
        <v>2272</v>
      </c>
      <c r="AU788" s="201">
        <f t="shared" si="142"/>
        <v>0</v>
      </c>
      <c r="AV788" s="201">
        <f t="shared" si="142"/>
        <v>0</v>
      </c>
      <c r="AW788" s="201">
        <f t="shared" si="142"/>
        <v>0</v>
      </c>
      <c r="AX788" s="201">
        <f t="shared" si="142"/>
        <v>0</v>
      </c>
      <c r="AY788" s="201">
        <f t="shared" si="142"/>
        <v>17591</v>
      </c>
      <c r="AZ788" s="201">
        <f t="shared" si="142"/>
        <v>0</v>
      </c>
      <c r="BA788" s="201">
        <f t="shared" si="142"/>
        <v>0</v>
      </c>
      <c r="BB788" s="201">
        <f t="shared" si="142"/>
        <v>0</v>
      </c>
      <c r="BC788" s="201">
        <f t="shared" si="142"/>
        <v>0</v>
      </c>
      <c r="BD788" s="201">
        <f t="shared" si="142"/>
        <v>2594</v>
      </c>
      <c r="BE788" s="201">
        <f t="shared" si="142"/>
        <v>0</v>
      </c>
      <c r="BF788" s="201">
        <f t="shared" si="142"/>
        <v>0</v>
      </c>
      <c r="BG788" s="201">
        <f t="shared" si="142"/>
        <v>3945</v>
      </c>
      <c r="BH788" s="201">
        <f t="shared" si="142"/>
        <v>0</v>
      </c>
      <c r="BI788" s="201">
        <f t="shared" si="142"/>
        <v>0</v>
      </c>
      <c r="BJ788" s="201">
        <f t="shared" si="142"/>
        <v>0</v>
      </c>
      <c r="BK788" s="201">
        <f t="shared" si="142"/>
        <v>1374</v>
      </c>
      <c r="BL788" s="201">
        <f t="shared" si="142"/>
        <v>0</v>
      </c>
      <c r="BM788" s="201">
        <f t="shared" si="142"/>
        <v>0</v>
      </c>
      <c r="BN788" s="201">
        <f t="shared" si="142"/>
        <v>0</v>
      </c>
      <c r="BO788" s="201">
        <f t="shared" si="142"/>
        <v>13418</v>
      </c>
      <c r="BP788" s="201">
        <f t="shared" si="142"/>
        <v>0</v>
      </c>
      <c r="BQ788" s="201">
        <f t="shared" si="142"/>
        <v>30</v>
      </c>
      <c r="BR788" s="201">
        <f t="shared" si="142"/>
        <v>0</v>
      </c>
      <c r="BS788" s="201">
        <f t="shared" si="142"/>
        <v>0</v>
      </c>
      <c r="BT788" s="201">
        <f t="shared" ref="BT788:CB797" si="143">BT679</f>
        <v>28079</v>
      </c>
      <c r="BU788" s="201">
        <f t="shared" si="143"/>
        <v>481</v>
      </c>
      <c r="BV788" s="201">
        <f t="shared" si="143"/>
        <v>3217</v>
      </c>
      <c r="BW788" s="201">
        <f t="shared" si="143"/>
        <v>0</v>
      </c>
      <c r="BX788" s="201">
        <f t="shared" si="143"/>
        <v>0</v>
      </c>
      <c r="BY788" s="201">
        <f t="shared" si="143"/>
        <v>0</v>
      </c>
      <c r="BZ788" s="201">
        <f t="shared" si="143"/>
        <v>2823</v>
      </c>
      <c r="CA788" s="201">
        <f t="shared" si="143"/>
        <v>0</v>
      </c>
      <c r="CB788" s="201">
        <f t="shared" si="143"/>
        <v>2056</v>
      </c>
      <c r="CC788" s="201">
        <f t="shared" si="129"/>
        <v>364960.55</v>
      </c>
    </row>
    <row r="789" spans="1:81" s="109" customFormat="1">
      <c r="A789" s="141"/>
      <c r="B789" s="319"/>
      <c r="C789" s="321"/>
      <c r="D789" s="331"/>
      <c r="E789" s="331"/>
      <c r="F789" s="332" t="s">
        <v>1368</v>
      </c>
      <c r="G789" s="333" t="s">
        <v>1796</v>
      </c>
      <c r="H789" s="201">
        <f t="shared" si="142"/>
        <v>0</v>
      </c>
      <c r="I789" s="201">
        <f t="shared" si="142"/>
        <v>8293858.2800000003</v>
      </c>
      <c r="J789" s="201">
        <f t="shared" si="142"/>
        <v>0</v>
      </c>
      <c r="K789" s="201">
        <f t="shared" si="142"/>
        <v>0</v>
      </c>
      <c r="L789" s="201">
        <f t="shared" si="142"/>
        <v>13865510.210000001</v>
      </c>
      <c r="M789" s="201">
        <f t="shared" si="142"/>
        <v>0</v>
      </c>
      <c r="N789" s="201">
        <f t="shared" si="142"/>
        <v>0</v>
      </c>
      <c r="O789" s="201">
        <f t="shared" si="142"/>
        <v>0</v>
      </c>
      <c r="P789" s="201">
        <f t="shared" si="142"/>
        <v>0</v>
      </c>
      <c r="Q789" s="201">
        <f t="shared" si="142"/>
        <v>0</v>
      </c>
      <c r="R789" s="201">
        <f t="shared" si="142"/>
        <v>0</v>
      </c>
      <c r="S789" s="201">
        <f t="shared" si="142"/>
        <v>0</v>
      </c>
      <c r="T789" s="201">
        <f t="shared" si="142"/>
        <v>0</v>
      </c>
      <c r="U789" s="201">
        <f t="shared" si="142"/>
        <v>0</v>
      </c>
      <c r="V789" s="201">
        <f t="shared" si="142"/>
        <v>0</v>
      </c>
      <c r="W789" s="201">
        <f t="shared" si="142"/>
        <v>0</v>
      </c>
      <c r="X789" s="201">
        <f t="shared" si="142"/>
        <v>277460</v>
      </c>
      <c r="Y789" s="201">
        <f t="shared" si="142"/>
        <v>3477827.99</v>
      </c>
      <c r="Z789" s="201">
        <f t="shared" si="142"/>
        <v>0</v>
      </c>
      <c r="AA789" s="201">
        <f t="shared" si="142"/>
        <v>9224.0400000000009</v>
      </c>
      <c r="AB789" s="201">
        <f t="shared" si="142"/>
        <v>7993347.2199999997</v>
      </c>
      <c r="AC789" s="201">
        <f t="shared" si="142"/>
        <v>10610452.1</v>
      </c>
      <c r="AD789" s="201">
        <f t="shared" si="142"/>
        <v>0</v>
      </c>
      <c r="AE789" s="201">
        <f t="shared" si="142"/>
        <v>3790384.47</v>
      </c>
      <c r="AF789" s="201">
        <f t="shared" si="142"/>
        <v>0</v>
      </c>
      <c r="AG789" s="201">
        <f t="shared" si="142"/>
        <v>0</v>
      </c>
      <c r="AH789" s="201">
        <f t="shared" si="142"/>
        <v>0</v>
      </c>
      <c r="AI789" s="201">
        <f t="shared" si="142"/>
        <v>0</v>
      </c>
      <c r="AJ789" s="201">
        <f t="shared" si="142"/>
        <v>0</v>
      </c>
      <c r="AK789" s="201">
        <f t="shared" si="142"/>
        <v>2530514.94</v>
      </c>
      <c r="AL789" s="201">
        <f t="shared" si="142"/>
        <v>0</v>
      </c>
      <c r="AM789" s="201">
        <f t="shared" si="142"/>
        <v>0</v>
      </c>
      <c r="AN789" s="201">
        <f t="shared" si="142"/>
        <v>0</v>
      </c>
      <c r="AO789" s="201">
        <f t="shared" si="142"/>
        <v>0</v>
      </c>
      <c r="AP789" s="201">
        <f t="shared" si="142"/>
        <v>-0.01</v>
      </c>
      <c r="AQ789" s="201">
        <f t="shared" si="142"/>
        <v>0</v>
      </c>
      <c r="AR789" s="201">
        <f t="shared" si="142"/>
        <v>0</v>
      </c>
      <c r="AS789" s="201">
        <f t="shared" si="142"/>
        <v>0</v>
      </c>
      <c r="AT789" s="201">
        <f t="shared" si="142"/>
        <v>0</v>
      </c>
      <c r="AU789" s="201">
        <f t="shared" si="142"/>
        <v>1263902.74</v>
      </c>
      <c r="AV789" s="201">
        <f t="shared" si="142"/>
        <v>0</v>
      </c>
      <c r="AW789" s="201">
        <f t="shared" si="142"/>
        <v>354758.55</v>
      </c>
      <c r="AX789" s="201">
        <f t="shared" si="142"/>
        <v>2146</v>
      </c>
      <c r="AY789" s="201">
        <f t="shared" si="142"/>
        <v>0</v>
      </c>
      <c r="AZ789" s="201">
        <f t="shared" si="142"/>
        <v>0</v>
      </c>
      <c r="BA789" s="201">
        <f t="shared" si="142"/>
        <v>0</v>
      </c>
      <c r="BB789" s="201">
        <f t="shared" si="142"/>
        <v>103700</v>
      </c>
      <c r="BC789" s="201">
        <f t="shared" si="142"/>
        <v>0</v>
      </c>
      <c r="BD789" s="201">
        <f t="shared" si="142"/>
        <v>0</v>
      </c>
      <c r="BE789" s="201">
        <f t="shared" si="142"/>
        <v>0</v>
      </c>
      <c r="BF789" s="201">
        <f t="shared" si="142"/>
        <v>1285512.8999999999</v>
      </c>
      <c r="BG789" s="201">
        <f t="shared" si="142"/>
        <v>0</v>
      </c>
      <c r="BH789" s="201">
        <f t="shared" si="142"/>
        <v>0</v>
      </c>
      <c r="BI789" s="201">
        <f t="shared" si="142"/>
        <v>0</v>
      </c>
      <c r="BJ789" s="201">
        <f t="shared" si="142"/>
        <v>2264931.5499999998</v>
      </c>
      <c r="BK789" s="201">
        <f t="shared" si="142"/>
        <v>0</v>
      </c>
      <c r="BL789" s="201">
        <f t="shared" si="142"/>
        <v>0</v>
      </c>
      <c r="BM789" s="201">
        <f t="shared" si="142"/>
        <v>0</v>
      </c>
      <c r="BN789" s="201">
        <f t="shared" si="142"/>
        <v>0</v>
      </c>
      <c r="BO789" s="201">
        <f t="shared" si="142"/>
        <v>1063443.18</v>
      </c>
      <c r="BP789" s="201">
        <f t="shared" si="142"/>
        <v>410921.48</v>
      </c>
      <c r="BQ789" s="201">
        <f t="shared" si="142"/>
        <v>0</v>
      </c>
      <c r="BR789" s="201">
        <f t="shared" si="142"/>
        <v>0</v>
      </c>
      <c r="BS789" s="201">
        <f t="shared" si="142"/>
        <v>0</v>
      </c>
      <c r="BT789" s="201">
        <f t="shared" si="143"/>
        <v>0</v>
      </c>
      <c r="BU789" s="201">
        <f t="shared" si="143"/>
        <v>0</v>
      </c>
      <c r="BV789" s="201">
        <f t="shared" si="143"/>
        <v>0</v>
      </c>
      <c r="BW789" s="201">
        <f t="shared" si="143"/>
        <v>0</v>
      </c>
      <c r="BX789" s="201">
        <f t="shared" si="143"/>
        <v>0</v>
      </c>
      <c r="BY789" s="201">
        <f t="shared" si="143"/>
        <v>1100866.22</v>
      </c>
      <c r="BZ789" s="201">
        <f t="shared" si="143"/>
        <v>0</v>
      </c>
      <c r="CA789" s="201">
        <f t="shared" si="143"/>
        <v>30727.66</v>
      </c>
      <c r="CB789" s="201">
        <f t="shared" si="143"/>
        <v>437455.67</v>
      </c>
      <c r="CC789" s="201">
        <f t="shared" si="129"/>
        <v>59166945.18999999</v>
      </c>
    </row>
    <row r="790" spans="1:81" s="109" customFormat="1">
      <c r="A790" s="141"/>
      <c r="B790" s="319"/>
      <c r="C790" s="321"/>
      <c r="D790" s="331"/>
      <c r="E790" s="331"/>
      <c r="F790" s="332" t="s">
        <v>1369</v>
      </c>
      <c r="G790" s="333" t="s">
        <v>1370</v>
      </c>
      <c r="H790" s="201">
        <f t="shared" si="142"/>
        <v>0</v>
      </c>
      <c r="I790" s="201">
        <f t="shared" si="142"/>
        <v>2175722.84</v>
      </c>
      <c r="J790" s="201">
        <f t="shared" si="142"/>
        <v>7067642.04</v>
      </c>
      <c r="K790" s="201">
        <f t="shared" si="142"/>
        <v>4280911.83</v>
      </c>
      <c r="L790" s="201">
        <f t="shared" si="142"/>
        <v>2234370.66</v>
      </c>
      <c r="M790" s="201">
        <f t="shared" si="142"/>
        <v>1325248.1100000001</v>
      </c>
      <c r="N790" s="201">
        <f t="shared" si="142"/>
        <v>762046.19</v>
      </c>
      <c r="O790" s="201">
        <f t="shared" si="142"/>
        <v>1755337.43</v>
      </c>
      <c r="P790" s="201">
        <f t="shared" si="142"/>
        <v>420109</v>
      </c>
      <c r="Q790" s="201">
        <f t="shared" si="142"/>
        <v>4112943.49</v>
      </c>
      <c r="R790" s="201">
        <f t="shared" si="142"/>
        <v>1016532.7</v>
      </c>
      <c r="S790" s="201">
        <f t="shared" si="142"/>
        <v>1091667.6299999999</v>
      </c>
      <c r="T790" s="201">
        <f t="shared" si="142"/>
        <v>3625696.71</v>
      </c>
      <c r="U790" s="201">
        <f t="shared" si="142"/>
        <v>4343830.53</v>
      </c>
      <c r="V790" s="201">
        <f t="shared" si="142"/>
        <v>0</v>
      </c>
      <c r="W790" s="201">
        <f t="shared" si="142"/>
        <v>2079453.02</v>
      </c>
      <c r="X790" s="201">
        <f t="shared" si="142"/>
        <v>1658450.35</v>
      </c>
      <c r="Y790" s="201">
        <f t="shared" si="142"/>
        <v>140247.57</v>
      </c>
      <c r="Z790" s="201">
        <f t="shared" si="142"/>
        <v>5612582.8600000003</v>
      </c>
      <c r="AA790" s="201">
        <f t="shared" si="142"/>
        <v>2762460.53</v>
      </c>
      <c r="AB790" s="201">
        <f t="shared" si="142"/>
        <v>2605684.65</v>
      </c>
      <c r="AC790" s="201">
        <f t="shared" si="142"/>
        <v>1329349.24</v>
      </c>
      <c r="AD790" s="201">
        <f t="shared" si="142"/>
        <v>431723.94</v>
      </c>
      <c r="AE790" s="201">
        <f t="shared" si="142"/>
        <v>4978619.29</v>
      </c>
      <c r="AF790" s="201">
        <f t="shared" si="142"/>
        <v>4432579.66</v>
      </c>
      <c r="AG790" s="201">
        <f t="shared" si="142"/>
        <v>0</v>
      </c>
      <c r="AH790" s="201">
        <f t="shared" si="142"/>
        <v>1085749.68</v>
      </c>
      <c r="AI790" s="201">
        <f t="shared" si="142"/>
        <v>3595922.98</v>
      </c>
      <c r="AJ790" s="201">
        <f t="shared" si="142"/>
        <v>2687858.88</v>
      </c>
      <c r="AK790" s="201">
        <f t="shared" si="142"/>
        <v>162746.91</v>
      </c>
      <c r="AL790" s="201">
        <f t="shared" si="142"/>
        <v>475202.91</v>
      </c>
      <c r="AM790" s="201">
        <f t="shared" si="142"/>
        <v>229319.76</v>
      </c>
      <c r="AN790" s="201">
        <f t="shared" si="142"/>
        <v>1302540.6000000001</v>
      </c>
      <c r="AO790" s="201">
        <f t="shared" si="142"/>
        <v>1067437.77</v>
      </c>
      <c r="AP790" s="201">
        <f t="shared" si="142"/>
        <v>802083.35</v>
      </c>
      <c r="AQ790" s="201">
        <f t="shared" si="142"/>
        <v>1308382.95</v>
      </c>
      <c r="AR790" s="201">
        <f t="shared" si="142"/>
        <v>842195.56</v>
      </c>
      <c r="AS790" s="201">
        <f t="shared" si="142"/>
        <v>1462982.2</v>
      </c>
      <c r="AT790" s="201">
        <f t="shared" si="142"/>
        <v>752506.61</v>
      </c>
      <c r="AU790" s="201">
        <f t="shared" si="142"/>
        <v>2728580.76</v>
      </c>
      <c r="AV790" s="201">
        <f t="shared" si="142"/>
        <v>338443.76</v>
      </c>
      <c r="AW790" s="201">
        <f t="shared" si="142"/>
        <v>1163662.9099999999</v>
      </c>
      <c r="AX790" s="201">
        <f t="shared" si="142"/>
        <v>554399.35</v>
      </c>
      <c r="AY790" s="201">
        <f t="shared" si="142"/>
        <v>843511.63</v>
      </c>
      <c r="AZ790" s="201">
        <f t="shared" si="142"/>
        <v>39853.199999999997</v>
      </c>
      <c r="BA790" s="201">
        <f t="shared" si="142"/>
        <v>772777.38</v>
      </c>
      <c r="BB790" s="201">
        <f t="shared" si="142"/>
        <v>2101705.34</v>
      </c>
      <c r="BC790" s="201">
        <f t="shared" si="142"/>
        <v>1263529.1200000001</v>
      </c>
      <c r="BD790" s="201">
        <f t="shared" si="142"/>
        <v>1379483.37</v>
      </c>
      <c r="BE790" s="201">
        <f t="shared" si="142"/>
        <v>1800437.22</v>
      </c>
      <c r="BF790" s="201">
        <f t="shared" si="142"/>
        <v>1750000</v>
      </c>
      <c r="BG790" s="201">
        <f t="shared" si="142"/>
        <v>1683868.36</v>
      </c>
      <c r="BH790" s="201">
        <f t="shared" si="142"/>
        <v>3610901.6501000002</v>
      </c>
      <c r="BI790" s="201">
        <f t="shared" si="142"/>
        <v>3073908.54</v>
      </c>
      <c r="BJ790" s="201">
        <f t="shared" si="142"/>
        <v>4631307.42</v>
      </c>
      <c r="BK790" s="201">
        <f t="shared" si="142"/>
        <v>277377.94</v>
      </c>
      <c r="BL790" s="201">
        <f t="shared" si="142"/>
        <v>277840.05</v>
      </c>
      <c r="BM790" s="201">
        <f t="shared" si="142"/>
        <v>330835.19</v>
      </c>
      <c r="BN790" s="201">
        <f t="shared" si="142"/>
        <v>3600000</v>
      </c>
      <c r="BO790" s="201">
        <f t="shared" si="142"/>
        <v>413486.57</v>
      </c>
      <c r="BP790" s="201">
        <f t="shared" si="142"/>
        <v>817751.06</v>
      </c>
      <c r="BQ790" s="201">
        <f t="shared" si="142"/>
        <v>1042770.6</v>
      </c>
      <c r="BR790" s="201">
        <f t="shared" si="142"/>
        <v>2060879.13</v>
      </c>
      <c r="BS790" s="201">
        <f t="shared" si="142"/>
        <v>254798.38</v>
      </c>
      <c r="BT790" s="201">
        <f t="shared" si="143"/>
        <v>3645426.04</v>
      </c>
      <c r="BU790" s="201">
        <f t="shared" si="143"/>
        <v>812347.16</v>
      </c>
      <c r="BV790" s="201">
        <f t="shared" si="143"/>
        <v>2590119.39</v>
      </c>
      <c r="BW790" s="201">
        <f t="shared" si="143"/>
        <v>1437385.06</v>
      </c>
      <c r="BX790" s="201">
        <f t="shared" si="143"/>
        <v>365122.07</v>
      </c>
      <c r="BY790" s="201">
        <f t="shared" si="143"/>
        <v>3113114.82</v>
      </c>
      <c r="BZ790" s="201">
        <f t="shared" si="143"/>
        <v>1262348.8500000001</v>
      </c>
      <c r="CA790" s="201">
        <f t="shared" si="143"/>
        <v>1400626.38</v>
      </c>
      <c r="CB790" s="201">
        <f t="shared" si="143"/>
        <v>292210.49</v>
      </c>
      <c r="CC790" s="201">
        <f t="shared" si="129"/>
        <v>127748949.62009996</v>
      </c>
    </row>
    <row r="791" spans="1:81" s="278" customFormat="1">
      <c r="A791" s="320"/>
      <c r="B791" s="319"/>
      <c r="C791" s="321"/>
      <c r="D791" s="321"/>
      <c r="E791" s="321"/>
      <c r="F791" s="332" t="s">
        <v>1371</v>
      </c>
      <c r="G791" s="333" t="s">
        <v>1372</v>
      </c>
      <c r="H791" s="201">
        <f t="shared" si="142"/>
        <v>54035143.600000001</v>
      </c>
      <c r="I791" s="201">
        <f t="shared" si="142"/>
        <v>4410000</v>
      </c>
      <c r="J791" s="201">
        <f t="shared" si="142"/>
        <v>3392508</v>
      </c>
      <c r="K791" s="201">
        <f t="shared" si="142"/>
        <v>1680000</v>
      </c>
      <c r="L791" s="201">
        <f t="shared" si="142"/>
        <v>1869476</v>
      </c>
      <c r="M791" s="201">
        <f t="shared" si="142"/>
        <v>849912</v>
      </c>
      <c r="N791" s="201">
        <f t="shared" si="142"/>
        <v>0</v>
      </c>
      <c r="O791" s="201">
        <f t="shared" si="142"/>
        <v>8224796.5300000003</v>
      </c>
      <c r="P791" s="201">
        <f t="shared" si="142"/>
        <v>3365670</v>
      </c>
      <c r="Q791" s="201">
        <f t="shared" si="142"/>
        <v>5759830</v>
      </c>
      <c r="R791" s="201">
        <f t="shared" si="142"/>
        <v>1587160</v>
      </c>
      <c r="S791" s="201">
        <f t="shared" si="142"/>
        <v>3000000</v>
      </c>
      <c r="T791" s="201">
        <f t="shared" si="142"/>
        <v>6261177</v>
      </c>
      <c r="U791" s="201">
        <f t="shared" si="142"/>
        <v>9790930</v>
      </c>
      <c r="V791" s="201">
        <f t="shared" si="142"/>
        <v>0</v>
      </c>
      <c r="W791" s="201">
        <f t="shared" si="142"/>
        <v>0</v>
      </c>
      <c r="X791" s="201">
        <f t="shared" si="142"/>
        <v>3200000</v>
      </c>
      <c r="Y791" s="201">
        <f t="shared" si="142"/>
        <v>2207072.62</v>
      </c>
      <c r="Z791" s="201">
        <f t="shared" si="142"/>
        <v>6500000</v>
      </c>
      <c r="AA791" s="201">
        <f t="shared" si="142"/>
        <v>108000</v>
      </c>
      <c r="AB791" s="201">
        <f t="shared" si="142"/>
        <v>1455000</v>
      </c>
      <c r="AC791" s="201">
        <f t="shared" si="142"/>
        <v>1725000</v>
      </c>
      <c r="AD791" s="201">
        <f t="shared" si="142"/>
        <v>1627929</v>
      </c>
      <c r="AE791" s="201">
        <f t="shared" si="142"/>
        <v>3154800</v>
      </c>
      <c r="AF791" s="201">
        <f t="shared" si="142"/>
        <v>3000000</v>
      </c>
      <c r="AG791" s="201">
        <f t="shared" si="142"/>
        <v>873562</v>
      </c>
      <c r="AH791" s="201">
        <f t="shared" si="142"/>
        <v>3700000</v>
      </c>
      <c r="AI791" s="201">
        <f t="shared" si="142"/>
        <v>0</v>
      </c>
      <c r="AJ791" s="201">
        <f t="shared" si="142"/>
        <v>2510190</v>
      </c>
      <c r="AK791" s="201">
        <f t="shared" si="142"/>
        <v>1095000</v>
      </c>
      <c r="AL791" s="201">
        <f t="shared" si="142"/>
        <v>930000</v>
      </c>
      <c r="AM791" s="201">
        <f t="shared" si="142"/>
        <v>1290000</v>
      </c>
      <c r="AN791" s="201">
        <f t="shared" si="142"/>
        <v>630000</v>
      </c>
      <c r="AO791" s="201">
        <f t="shared" si="142"/>
        <v>2000000</v>
      </c>
      <c r="AP791" s="201">
        <f t="shared" si="142"/>
        <v>1110000</v>
      </c>
      <c r="AQ791" s="201">
        <f t="shared" si="142"/>
        <v>3131899</v>
      </c>
      <c r="AR791" s="201">
        <f t="shared" si="142"/>
        <v>3000000</v>
      </c>
      <c r="AS791" s="201">
        <f t="shared" si="142"/>
        <v>1155000</v>
      </c>
      <c r="AT791" s="201">
        <f t="shared" si="142"/>
        <v>1759190</v>
      </c>
      <c r="AU791" s="201">
        <f t="shared" si="142"/>
        <v>4514167.4000000004</v>
      </c>
      <c r="AV791" s="201">
        <f t="shared" si="142"/>
        <v>429000</v>
      </c>
      <c r="AW791" s="201">
        <f t="shared" si="142"/>
        <v>4500000</v>
      </c>
      <c r="AX791" s="201">
        <f t="shared" si="142"/>
        <v>904500</v>
      </c>
      <c r="AY791" s="201">
        <f t="shared" si="142"/>
        <v>1508760</v>
      </c>
      <c r="AZ791" s="201">
        <f t="shared" si="142"/>
        <v>296640</v>
      </c>
      <c r="BA791" s="201">
        <f t="shared" si="142"/>
        <v>750000</v>
      </c>
      <c r="BB791" s="201">
        <f t="shared" si="142"/>
        <v>0</v>
      </c>
      <c r="BC791" s="201">
        <f t="shared" si="142"/>
        <v>2970000</v>
      </c>
      <c r="BD791" s="201">
        <f t="shared" si="142"/>
        <v>1275000</v>
      </c>
      <c r="BE791" s="201">
        <f t="shared" si="142"/>
        <v>3531620</v>
      </c>
      <c r="BF791" s="201">
        <f t="shared" si="142"/>
        <v>1980000</v>
      </c>
      <c r="BG791" s="201">
        <f t="shared" si="142"/>
        <v>3885000</v>
      </c>
      <c r="BH791" s="201">
        <f t="shared" si="142"/>
        <v>4020000</v>
      </c>
      <c r="BI791" s="201">
        <f t="shared" si="142"/>
        <v>3622500</v>
      </c>
      <c r="BJ791" s="201">
        <f t="shared" si="142"/>
        <v>703195</v>
      </c>
      <c r="BK791" s="201">
        <f t="shared" si="142"/>
        <v>450000</v>
      </c>
      <c r="BL791" s="201">
        <f t="shared" si="142"/>
        <v>1560000</v>
      </c>
      <c r="BM791" s="201">
        <f t="shared" si="142"/>
        <v>46931</v>
      </c>
      <c r="BN791" s="201">
        <f t="shared" si="142"/>
        <v>3375000</v>
      </c>
      <c r="BO791" s="201">
        <f t="shared" si="142"/>
        <v>0</v>
      </c>
      <c r="BP791" s="201">
        <f t="shared" si="142"/>
        <v>499500</v>
      </c>
      <c r="BQ791" s="201">
        <f t="shared" si="142"/>
        <v>2190000</v>
      </c>
      <c r="BR791" s="201">
        <f t="shared" si="142"/>
        <v>2579343.71</v>
      </c>
      <c r="BS791" s="201">
        <f t="shared" ref="BS791" si="144">BS682</f>
        <v>625000</v>
      </c>
      <c r="BT791" s="201">
        <f t="shared" si="143"/>
        <v>12782831.800000001</v>
      </c>
      <c r="BU791" s="201">
        <f t="shared" si="143"/>
        <v>4706117.17</v>
      </c>
      <c r="BV791" s="201">
        <f t="shared" si="143"/>
        <v>8482847.1999999993</v>
      </c>
      <c r="BW791" s="201">
        <f t="shared" si="143"/>
        <v>4423115</v>
      </c>
      <c r="BX791" s="201">
        <f t="shared" si="143"/>
        <v>4902540</v>
      </c>
      <c r="BY791" s="201">
        <f t="shared" si="143"/>
        <v>12884518.25</v>
      </c>
      <c r="BZ791" s="201">
        <f t="shared" si="143"/>
        <v>6617835</v>
      </c>
      <c r="CA791" s="201">
        <f t="shared" si="143"/>
        <v>5281313</v>
      </c>
      <c r="CB791" s="201">
        <f t="shared" si="143"/>
        <v>2738696.79</v>
      </c>
      <c r="CC791" s="201">
        <f t="shared" si="129"/>
        <v>259425217.06999999</v>
      </c>
    </row>
    <row r="792" spans="1:81" s="278" customFormat="1">
      <c r="A792" s="320"/>
      <c r="B792" s="319"/>
      <c r="C792" s="321"/>
      <c r="D792" s="321"/>
      <c r="E792" s="321"/>
      <c r="F792" s="332" t="s">
        <v>1373</v>
      </c>
      <c r="G792" s="333" t="s">
        <v>1374</v>
      </c>
      <c r="H792" s="201">
        <f t="shared" ref="H792:BS795" si="145">H683</f>
        <v>15353487.32</v>
      </c>
      <c r="I792" s="201">
        <f t="shared" si="145"/>
        <v>1825025</v>
      </c>
      <c r="J792" s="201">
        <f t="shared" si="145"/>
        <v>15734723.640000001</v>
      </c>
      <c r="K792" s="201">
        <f t="shared" si="145"/>
        <v>1175668.24</v>
      </c>
      <c r="L792" s="201">
        <f t="shared" si="145"/>
        <v>4144407.53</v>
      </c>
      <c r="M792" s="201">
        <f t="shared" si="145"/>
        <v>61767.5</v>
      </c>
      <c r="N792" s="201">
        <f t="shared" si="145"/>
        <v>0</v>
      </c>
      <c r="O792" s="201">
        <f t="shared" si="145"/>
        <v>0</v>
      </c>
      <c r="P792" s="201">
        <f t="shared" si="145"/>
        <v>0</v>
      </c>
      <c r="Q792" s="201">
        <f t="shared" si="145"/>
        <v>0</v>
      </c>
      <c r="R792" s="201">
        <f t="shared" si="145"/>
        <v>0</v>
      </c>
      <c r="S792" s="201">
        <f t="shared" si="145"/>
        <v>8968630.7100000009</v>
      </c>
      <c r="T792" s="201">
        <f t="shared" si="145"/>
        <v>969000</v>
      </c>
      <c r="U792" s="201">
        <f t="shared" si="145"/>
        <v>718475</v>
      </c>
      <c r="V792" s="201">
        <f t="shared" si="145"/>
        <v>0</v>
      </c>
      <c r="W792" s="201">
        <f t="shared" si="145"/>
        <v>0</v>
      </c>
      <c r="X792" s="201">
        <f t="shared" si="145"/>
        <v>0</v>
      </c>
      <c r="Y792" s="201">
        <f t="shared" si="145"/>
        <v>0</v>
      </c>
      <c r="Z792" s="201">
        <f t="shared" si="145"/>
        <v>0</v>
      </c>
      <c r="AA792" s="201">
        <f t="shared" si="145"/>
        <v>0</v>
      </c>
      <c r="AB792" s="201">
        <f t="shared" si="145"/>
        <v>0</v>
      </c>
      <c r="AC792" s="201">
        <f t="shared" si="145"/>
        <v>4169541.12</v>
      </c>
      <c r="AD792" s="201">
        <f t="shared" si="145"/>
        <v>0</v>
      </c>
      <c r="AE792" s="201">
        <f t="shared" si="145"/>
        <v>0</v>
      </c>
      <c r="AF792" s="201">
        <f t="shared" si="145"/>
        <v>600000</v>
      </c>
      <c r="AG792" s="201">
        <f t="shared" si="145"/>
        <v>0</v>
      </c>
      <c r="AH792" s="201">
        <f t="shared" si="145"/>
        <v>0</v>
      </c>
      <c r="AI792" s="201">
        <f t="shared" si="145"/>
        <v>0</v>
      </c>
      <c r="AJ792" s="201">
        <f t="shared" si="145"/>
        <v>1727586</v>
      </c>
      <c r="AK792" s="201">
        <f t="shared" si="145"/>
        <v>0</v>
      </c>
      <c r="AL792" s="201">
        <f t="shared" si="145"/>
        <v>0</v>
      </c>
      <c r="AM792" s="201">
        <f t="shared" si="145"/>
        <v>0</v>
      </c>
      <c r="AN792" s="201">
        <f t="shared" si="145"/>
        <v>2533338.7000000002</v>
      </c>
      <c r="AO792" s="201">
        <f t="shared" si="145"/>
        <v>222040</v>
      </c>
      <c r="AP792" s="201">
        <f t="shared" si="145"/>
        <v>95760</v>
      </c>
      <c r="AQ792" s="201">
        <f t="shared" si="145"/>
        <v>31429.439999999999</v>
      </c>
      <c r="AR792" s="201">
        <f t="shared" si="145"/>
        <v>2707392</v>
      </c>
      <c r="AS792" s="201">
        <f t="shared" si="145"/>
        <v>1314345.6200000001</v>
      </c>
      <c r="AT792" s="201">
        <f t="shared" si="145"/>
        <v>0</v>
      </c>
      <c r="AU792" s="201">
        <f t="shared" si="145"/>
        <v>0</v>
      </c>
      <c r="AV792" s="201">
        <f t="shared" si="145"/>
        <v>0</v>
      </c>
      <c r="AW792" s="201">
        <f t="shared" si="145"/>
        <v>0</v>
      </c>
      <c r="AX792" s="201">
        <f t="shared" si="145"/>
        <v>227409.95</v>
      </c>
      <c r="AY792" s="201">
        <f t="shared" si="145"/>
        <v>248000</v>
      </c>
      <c r="AZ792" s="201">
        <f t="shared" si="145"/>
        <v>1017000</v>
      </c>
      <c r="BA792" s="201">
        <f t="shared" si="145"/>
        <v>0</v>
      </c>
      <c r="BB792" s="201">
        <f t="shared" si="145"/>
        <v>0</v>
      </c>
      <c r="BC792" s="201">
        <f t="shared" si="145"/>
        <v>5706440</v>
      </c>
      <c r="BD792" s="201">
        <f t="shared" si="145"/>
        <v>1071356.5</v>
      </c>
      <c r="BE792" s="201">
        <f t="shared" si="145"/>
        <v>0</v>
      </c>
      <c r="BF792" s="201">
        <f t="shared" si="145"/>
        <v>0</v>
      </c>
      <c r="BG792" s="201">
        <f t="shared" si="145"/>
        <v>0</v>
      </c>
      <c r="BH792" s="201">
        <f t="shared" si="145"/>
        <v>2405140.0290000001</v>
      </c>
      <c r="BI792" s="201">
        <f t="shared" si="145"/>
        <v>2476675</v>
      </c>
      <c r="BJ792" s="201">
        <f t="shared" si="145"/>
        <v>1001675</v>
      </c>
      <c r="BK792" s="201">
        <f t="shared" si="145"/>
        <v>24000</v>
      </c>
      <c r="BL792" s="201">
        <f t="shared" si="145"/>
        <v>192070.83</v>
      </c>
      <c r="BM792" s="201">
        <f t="shared" si="145"/>
        <v>0</v>
      </c>
      <c r="BN792" s="201">
        <f t="shared" si="145"/>
        <v>5797212.6600000001</v>
      </c>
      <c r="BO792" s="201">
        <f t="shared" si="145"/>
        <v>0</v>
      </c>
      <c r="BP792" s="201">
        <f t="shared" si="145"/>
        <v>120871.65</v>
      </c>
      <c r="BQ792" s="201">
        <f t="shared" si="145"/>
        <v>0</v>
      </c>
      <c r="BR792" s="201">
        <f t="shared" si="145"/>
        <v>0</v>
      </c>
      <c r="BS792" s="201">
        <f t="shared" si="145"/>
        <v>0</v>
      </c>
      <c r="BT792" s="201">
        <f t="shared" si="143"/>
        <v>4782161</v>
      </c>
      <c r="BU792" s="201">
        <f t="shared" si="143"/>
        <v>23707.5</v>
      </c>
      <c r="BV792" s="201">
        <f t="shared" si="143"/>
        <v>627196.79</v>
      </c>
      <c r="BW792" s="201">
        <f t="shared" si="143"/>
        <v>1063805</v>
      </c>
      <c r="BX792" s="201">
        <f t="shared" si="143"/>
        <v>0</v>
      </c>
      <c r="BY792" s="201">
        <f t="shared" si="143"/>
        <v>1750000</v>
      </c>
      <c r="BZ792" s="201">
        <f t="shared" si="143"/>
        <v>0</v>
      </c>
      <c r="CA792" s="201">
        <f t="shared" si="143"/>
        <v>0</v>
      </c>
      <c r="CB792" s="201">
        <f t="shared" si="143"/>
        <v>158328</v>
      </c>
      <c r="CC792" s="201">
        <f t="shared" si="129"/>
        <v>91045667.729000017</v>
      </c>
    </row>
    <row r="793" spans="1:81" s="109" customFormat="1">
      <c r="A793" s="141"/>
      <c r="B793" s="319"/>
      <c r="C793" s="321"/>
      <c r="D793" s="331"/>
      <c r="E793" s="331"/>
      <c r="F793" s="332" t="s">
        <v>1375</v>
      </c>
      <c r="G793" s="333" t="s">
        <v>1376</v>
      </c>
      <c r="H793" s="201">
        <f t="shared" si="145"/>
        <v>2149903.33</v>
      </c>
      <c r="I793" s="201">
        <f t="shared" si="145"/>
        <v>2956854.55</v>
      </c>
      <c r="J793" s="201">
        <f t="shared" si="145"/>
        <v>4795263.4000000004</v>
      </c>
      <c r="K793" s="201">
        <f t="shared" si="145"/>
        <v>0</v>
      </c>
      <c r="L793" s="201">
        <f t="shared" si="145"/>
        <v>0</v>
      </c>
      <c r="M793" s="201">
        <f t="shared" si="145"/>
        <v>0</v>
      </c>
      <c r="N793" s="201">
        <f t="shared" si="145"/>
        <v>180412807.19999999</v>
      </c>
      <c r="O793" s="201">
        <f t="shared" si="145"/>
        <v>0</v>
      </c>
      <c r="P793" s="201">
        <f t="shared" si="145"/>
        <v>0</v>
      </c>
      <c r="Q793" s="201">
        <f t="shared" si="145"/>
        <v>0</v>
      </c>
      <c r="R793" s="201">
        <f t="shared" si="145"/>
        <v>0</v>
      </c>
      <c r="S793" s="201">
        <f t="shared" si="145"/>
        <v>0</v>
      </c>
      <c r="T793" s="201">
        <f t="shared" si="145"/>
        <v>23312743.600000001</v>
      </c>
      <c r="U793" s="201">
        <f t="shared" si="145"/>
        <v>3665546.14</v>
      </c>
      <c r="V793" s="201">
        <f t="shared" si="145"/>
        <v>0</v>
      </c>
      <c r="W793" s="201">
        <f t="shared" si="145"/>
        <v>0</v>
      </c>
      <c r="X793" s="201">
        <f t="shared" si="145"/>
        <v>0</v>
      </c>
      <c r="Y793" s="201">
        <f t="shared" si="145"/>
        <v>0</v>
      </c>
      <c r="Z793" s="201">
        <f t="shared" si="145"/>
        <v>300849179.92000002</v>
      </c>
      <c r="AA793" s="201">
        <f t="shared" si="145"/>
        <v>0</v>
      </c>
      <c r="AB793" s="201">
        <f t="shared" si="145"/>
        <v>0</v>
      </c>
      <c r="AC793" s="201">
        <f t="shared" si="145"/>
        <v>7328716.6600000001</v>
      </c>
      <c r="AD793" s="201">
        <f t="shared" si="145"/>
        <v>0</v>
      </c>
      <c r="AE793" s="201">
        <f t="shared" si="145"/>
        <v>0</v>
      </c>
      <c r="AF793" s="201">
        <f t="shared" si="145"/>
        <v>0</v>
      </c>
      <c r="AG793" s="201">
        <f t="shared" si="145"/>
        <v>0</v>
      </c>
      <c r="AH793" s="201">
        <f t="shared" si="145"/>
        <v>0</v>
      </c>
      <c r="AI793" s="201">
        <f t="shared" si="145"/>
        <v>25574906.25</v>
      </c>
      <c r="AJ793" s="201">
        <f t="shared" si="145"/>
        <v>0</v>
      </c>
      <c r="AK793" s="201">
        <f t="shared" si="145"/>
        <v>0</v>
      </c>
      <c r="AL793" s="201">
        <f t="shared" si="145"/>
        <v>0</v>
      </c>
      <c r="AM793" s="201">
        <f t="shared" si="145"/>
        <v>0</v>
      </c>
      <c r="AN793" s="201">
        <f t="shared" si="145"/>
        <v>0</v>
      </c>
      <c r="AO793" s="201">
        <f t="shared" si="145"/>
        <v>0</v>
      </c>
      <c r="AP793" s="201">
        <f t="shared" si="145"/>
        <v>0</v>
      </c>
      <c r="AQ793" s="201">
        <f t="shared" si="145"/>
        <v>0</v>
      </c>
      <c r="AR793" s="201">
        <f t="shared" si="145"/>
        <v>0</v>
      </c>
      <c r="AS793" s="201">
        <f t="shared" si="145"/>
        <v>0</v>
      </c>
      <c r="AT793" s="201">
        <f t="shared" si="145"/>
        <v>0</v>
      </c>
      <c r="AU793" s="201">
        <f t="shared" si="145"/>
        <v>13088212.93</v>
      </c>
      <c r="AV793" s="201">
        <f t="shared" si="145"/>
        <v>0</v>
      </c>
      <c r="AW793" s="201">
        <f t="shared" si="145"/>
        <v>0</v>
      </c>
      <c r="AX793" s="201">
        <f t="shared" si="145"/>
        <v>0</v>
      </c>
      <c r="AY793" s="201">
        <f t="shared" si="145"/>
        <v>0</v>
      </c>
      <c r="AZ793" s="201">
        <f t="shared" si="145"/>
        <v>0</v>
      </c>
      <c r="BA793" s="201">
        <f t="shared" si="145"/>
        <v>0</v>
      </c>
      <c r="BB793" s="201">
        <f t="shared" si="145"/>
        <v>55591673.240000002</v>
      </c>
      <c r="BC793" s="201">
        <f t="shared" si="145"/>
        <v>0</v>
      </c>
      <c r="BD793" s="201">
        <f t="shared" si="145"/>
        <v>0</v>
      </c>
      <c r="BE793" s="201">
        <f t="shared" si="145"/>
        <v>0</v>
      </c>
      <c r="BF793" s="201">
        <f t="shared" si="145"/>
        <v>0</v>
      </c>
      <c r="BG793" s="201">
        <f t="shared" si="145"/>
        <v>0</v>
      </c>
      <c r="BH793" s="201">
        <f t="shared" si="145"/>
        <v>0</v>
      </c>
      <c r="BI793" s="201">
        <f t="shared" si="145"/>
        <v>0</v>
      </c>
      <c r="BJ793" s="201">
        <f t="shared" si="145"/>
        <v>0</v>
      </c>
      <c r="BK793" s="201">
        <f t="shared" si="145"/>
        <v>0</v>
      </c>
      <c r="BL793" s="201">
        <f t="shared" si="145"/>
        <v>0</v>
      </c>
      <c r="BM793" s="201">
        <f t="shared" si="145"/>
        <v>62093217.130000003</v>
      </c>
      <c r="BN793" s="201">
        <f t="shared" si="145"/>
        <v>24495934.640000001</v>
      </c>
      <c r="BO793" s="201">
        <f t="shared" si="145"/>
        <v>0</v>
      </c>
      <c r="BP793" s="201">
        <f t="shared" si="145"/>
        <v>0</v>
      </c>
      <c r="BQ793" s="201">
        <f t="shared" si="145"/>
        <v>0</v>
      </c>
      <c r="BR793" s="201">
        <f t="shared" si="145"/>
        <v>0</v>
      </c>
      <c r="BS793" s="201">
        <f t="shared" si="145"/>
        <v>0</v>
      </c>
      <c r="BT793" s="201">
        <f t="shared" si="143"/>
        <v>150677.96</v>
      </c>
      <c r="BU793" s="201">
        <f t="shared" si="143"/>
        <v>0</v>
      </c>
      <c r="BV793" s="201">
        <f t="shared" si="143"/>
        <v>0</v>
      </c>
      <c r="BW793" s="201">
        <f t="shared" si="143"/>
        <v>0</v>
      </c>
      <c r="BX793" s="201">
        <f t="shared" si="143"/>
        <v>0</v>
      </c>
      <c r="BY793" s="201">
        <f t="shared" si="143"/>
        <v>0</v>
      </c>
      <c r="BZ793" s="201">
        <f t="shared" si="143"/>
        <v>0</v>
      </c>
      <c r="CA793" s="201">
        <f t="shared" si="143"/>
        <v>0</v>
      </c>
      <c r="CB793" s="201">
        <f t="shared" si="143"/>
        <v>0</v>
      </c>
      <c r="CC793" s="201">
        <f t="shared" si="129"/>
        <v>706465636.94999993</v>
      </c>
    </row>
    <row r="794" spans="1:81" s="109" customFormat="1">
      <c r="A794" s="141"/>
      <c r="B794" s="319"/>
      <c r="C794" s="321"/>
      <c r="D794" s="331"/>
      <c r="E794" s="331"/>
      <c r="F794" s="332" t="s">
        <v>1377</v>
      </c>
      <c r="G794" s="333" t="s">
        <v>1378</v>
      </c>
      <c r="H794" s="201">
        <f t="shared" si="145"/>
        <v>1917935.8</v>
      </c>
      <c r="I794" s="201">
        <f t="shared" si="145"/>
        <v>6330555.3300000001</v>
      </c>
      <c r="J794" s="201">
        <f t="shared" si="145"/>
        <v>7047571.8300000001</v>
      </c>
      <c r="K794" s="201">
        <f t="shared" si="145"/>
        <v>0</v>
      </c>
      <c r="L794" s="201">
        <f t="shared" si="145"/>
        <v>0</v>
      </c>
      <c r="M794" s="201">
        <f t="shared" si="145"/>
        <v>0</v>
      </c>
      <c r="N794" s="201">
        <f t="shared" si="145"/>
        <v>48493927.560000002</v>
      </c>
      <c r="O794" s="201">
        <f t="shared" si="145"/>
        <v>0</v>
      </c>
      <c r="P794" s="201">
        <f t="shared" si="145"/>
        <v>0</v>
      </c>
      <c r="Q794" s="201">
        <f t="shared" si="145"/>
        <v>0</v>
      </c>
      <c r="R794" s="201">
        <f t="shared" si="145"/>
        <v>0</v>
      </c>
      <c r="S794" s="201">
        <f t="shared" si="145"/>
        <v>0</v>
      </c>
      <c r="T794" s="201">
        <f t="shared" si="145"/>
        <v>14583240.82</v>
      </c>
      <c r="U794" s="201">
        <f t="shared" si="145"/>
        <v>5416109.0700000003</v>
      </c>
      <c r="V794" s="201">
        <f t="shared" si="145"/>
        <v>0</v>
      </c>
      <c r="W794" s="201">
        <f t="shared" si="145"/>
        <v>0</v>
      </c>
      <c r="X794" s="201">
        <f t="shared" si="145"/>
        <v>0</v>
      </c>
      <c r="Y794" s="201">
        <f t="shared" si="145"/>
        <v>0</v>
      </c>
      <c r="Z794" s="201">
        <f t="shared" si="145"/>
        <v>7343676.6699999999</v>
      </c>
      <c r="AA794" s="201">
        <f t="shared" si="145"/>
        <v>0</v>
      </c>
      <c r="AB794" s="201">
        <f t="shared" si="145"/>
        <v>0</v>
      </c>
      <c r="AC794" s="201">
        <f t="shared" si="145"/>
        <v>0</v>
      </c>
      <c r="AD794" s="201">
        <f t="shared" si="145"/>
        <v>0</v>
      </c>
      <c r="AE794" s="201">
        <f t="shared" si="145"/>
        <v>0</v>
      </c>
      <c r="AF794" s="201">
        <f t="shared" si="145"/>
        <v>0</v>
      </c>
      <c r="AG794" s="201">
        <f t="shared" si="145"/>
        <v>0</v>
      </c>
      <c r="AH794" s="201">
        <f t="shared" si="145"/>
        <v>0</v>
      </c>
      <c r="AI794" s="201">
        <f t="shared" si="145"/>
        <v>6966058.6200000001</v>
      </c>
      <c r="AJ794" s="201">
        <f t="shared" si="145"/>
        <v>0</v>
      </c>
      <c r="AK794" s="201">
        <f t="shared" si="145"/>
        <v>0</v>
      </c>
      <c r="AL794" s="201">
        <f t="shared" si="145"/>
        <v>0</v>
      </c>
      <c r="AM794" s="201">
        <f t="shared" si="145"/>
        <v>0</v>
      </c>
      <c r="AN794" s="201">
        <f t="shared" si="145"/>
        <v>0</v>
      </c>
      <c r="AO794" s="201">
        <f t="shared" si="145"/>
        <v>0</v>
      </c>
      <c r="AP794" s="201">
        <f t="shared" si="145"/>
        <v>0</v>
      </c>
      <c r="AQ794" s="201">
        <f t="shared" si="145"/>
        <v>0</v>
      </c>
      <c r="AR794" s="201">
        <f t="shared" si="145"/>
        <v>0</v>
      </c>
      <c r="AS794" s="201">
        <f t="shared" si="145"/>
        <v>0</v>
      </c>
      <c r="AT794" s="201">
        <f t="shared" si="145"/>
        <v>0</v>
      </c>
      <c r="AU794" s="201">
        <f t="shared" si="145"/>
        <v>3759185.49</v>
      </c>
      <c r="AV794" s="201">
        <f t="shared" si="145"/>
        <v>0</v>
      </c>
      <c r="AW794" s="201">
        <f t="shared" si="145"/>
        <v>0</v>
      </c>
      <c r="AX794" s="201">
        <f t="shared" si="145"/>
        <v>0</v>
      </c>
      <c r="AY794" s="201">
        <f t="shared" si="145"/>
        <v>0</v>
      </c>
      <c r="AZ794" s="201">
        <f t="shared" si="145"/>
        <v>0</v>
      </c>
      <c r="BA794" s="201">
        <f t="shared" si="145"/>
        <v>0</v>
      </c>
      <c r="BB794" s="201">
        <f t="shared" si="145"/>
        <v>40289376.640000001</v>
      </c>
      <c r="BC794" s="201">
        <f t="shared" si="145"/>
        <v>0</v>
      </c>
      <c r="BD794" s="201">
        <f t="shared" si="145"/>
        <v>0</v>
      </c>
      <c r="BE794" s="201">
        <f t="shared" si="145"/>
        <v>0</v>
      </c>
      <c r="BF794" s="201">
        <f t="shared" si="145"/>
        <v>0</v>
      </c>
      <c r="BG794" s="201">
        <f t="shared" si="145"/>
        <v>549</v>
      </c>
      <c r="BH794" s="201">
        <f t="shared" si="145"/>
        <v>0</v>
      </c>
      <c r="BI794" s="201">
        <f t="shared" si="145"/>
        <v>0</v>
      </c>
      <c r="BJ794" s="201">
        <f t="shared" si="145"/>
        <v>0</v>
      </c>
      <c r="BK794" s="201">
        <f t="shared" si="145"/>
        <v>0</v>
      </c>
      <c r="BL794" s="201">
        <f t="shared" si="145"/>
        <v>0</v>
      </c>
      <c r="BM794" s="201">
        <f t="shared" si="145"/>
        <v>11394127.24</v>
      </c>
      <c r="BN794" s="201">
        <f t="shared" si="145"/>
        <v>6368413.3200000003</v>
      </c>
      <c r="BO794" s="201">
        <f t="shared" si="145"/>
        <v>0</v>
      </c>
      <c r="BP794" s="201">
        <f t="shared" si="145"/>
        <v>0</v>
      </c>
      <c r="BQ794" s="201">
        <f t="shared" si="145"/>
        <v>0</v>
      </c>
      <c r="BR794" s="201">
        <f t="shared" si="145"/>
        <v>0</v>
      </c>
      <c r="BS794" s="201">
        <f t="shared" si="145"/>
        <v>0</v>
      </c>
      <c r="BT794" s="201">
        <f t="shared" si="143"/>
        <v>2111581.38</v>
      </c>
      <c r="BU794" s="201">
        <f t="shared" si="143"/>
        <v>0</v>
      </c>
      <c r="BV794" s="201">
        <f t="shared" si="143"/>
        <v>0</v>
      </c>
      <c r="BW794" s="201">
        <f t="shared" si="143"/>
        <v>0</v>
      </c>
      <c r="BX794" s="201">
        <f t="shared" si="143"/>
        <v>0</v>
      </c>
      <c r="BY794" s="201">
        <f t="shared" si="143"/>
        <v>0</v>
      </c>
      <c r="BZ794" s="201">
        <f t="shared" si="143"/>
        <v>0</v>
      </c>
      <c r="CA794" s="201">
        <f t="shared" si="143"/>
        <v>0</v>
      </c>
      <c r="CB794" s="201">
        <f t="shared" si="143"/>
        <v>0</v>
      </c>
      <c r="CC794" s="201">
        <f t="shared" si="129"/>
        <v>162022308.76999998</v>
      </c>
    </row>
    <row r="795" spans="1:81" s="278" customFormat="1">
      <c r="A795" s="320"/>
      <c r="B795" s="319"/>
      <c r="C795" s="321"/>
      <c r="D795" s="321"/>
      <c r="E795" s="321"/>
      <c r="F795" s="332" t="s">
        <v>1379</v>
      </c>
      <c r="G795" s="333" t="s">
        <v>1797</v>
      </c>
      <c r="H795" s="201">
        <f t="shared" si="145"/>
        <v>787488</v>
      </c>
      <c r="I795" s="201">
        <f t="shared" si="145"/>
        <v>322324</v>
      </c>
      <c r="J795" s="201">
        <f t="shared" si="145"/>
        <v>10543578</v>
      </c>
      <c r="K795" s="201">
        <f t="shared" si="145"/>
        <v>736975</v>
      </c>
      <c r="L795" s="201">
        <f t="shared" si="145"/>
        <v>673319</v>
      </c>
      <c r="M795" s="201">
        <f t="shared" si="145"/>
        <v>0</v>
      </c>
      <c r="N795" s="201">
        <f t="shared" si="145"/>
        <v>1178880.1399999999</v>
      </c>
      <c r="O795" s="201">
        <f t="shared" si="145"/>
        <v>1114633</v>
      </c>
      <c r="P795" s="201">
        <f t="shared" si="145"/>
        <v>1135</v>
      </c>
      <c r="Q795" s="201">
        <f t="shared" si="145"/>
        <v>416890</v>
      </c>
      <c r="R795" s="201">
        <f t="shared" si="145"/>
        <v>434472</v>
      </c>
      <c r="S795" s="201">
        <f t="shared" si="145"/>
        <v>148087</v>
      </c>
      <c r="T795" s="201">
        <f t="shared" si="145"/>
        <v>228410</v>
      </c>
      <c r="U795" s="201">
        <f t="shared" si="145"/>
        <v>324401</v>
      </c>
      <c r="V795" s="201">
        <f t="shared" si="145"/>
        <v>2040</v>
      </c>
      <c r="W795" s="201">
        <f t="shared" si="145"/>
        <v>305687</v>
      </c>
      <c r="X795" s="201">
        <f t="shared" si="145"/>
        <v>496113</v>
      </c>
      <c r="Y795" s="201">
        <f t="shared" si="145"/>
        <v>15166</v>
      </c>
      <c r="Z795" s="201">
        <f t="shared" si="145"/>
        <v>7133893.2000000002</v>
      </c>
      <c r="AA795" s="201">
        <f t="shared" si="145"/>
        <v>65556.600000000006</v>
      </c>
      <c r="AB795" s="201">
        <f t="shared" si="145"/>
        <v>25298.400000000001</v>
      </c>
      <c r="AC795" s="201">
        <f t="shared" si="145"/>
        <v>-163002.26999999999</v>
      </c>
      <c r="AD795" s="201">
        <f t="shared" si="145"/>
        <v>92891.95</v>
      </c>
      <c r="AE795" s="201">
        <f t="shared" si="145"/>
        <v>156576.4</v>
      </c>
      <c r="AF795" s="201">
        <f t="shared" si="145"/>
        <v>703117.94</v>
      </c>
      <c r="AG795" s="201">
        <f t="shared" si="145"/>
        <v>112297.60000000001</v>
      </c>
      <c r="AH795" s="201">
        <f t="shared" si="145"/>
        <v>1786308.6</v>
      </c>
      <c r="AI795" s="201">
        <f t="shared" si="145"/>
        <v>55132</v>
      </c>
      <c r="AJ795" s="201">
        <f t="shared" si="145"/>
        <v>1944267.1</v>
      </c>
      <c r="AK795" s="201">
        <f t="shared" si="145"/>
        <v>242615</v>
      </c>
      <c r="AL795" s="201">
        <f t="shared" si="145"/>
        <v>303744</v>
      </c>
      <c r="AM795" s="201">
        <f t="shared" si="145"/>
        <v>317151</v>
      </c>
      <c r="AN795" s="201">
        <f t="shared" si="145"/>
        <v>1327897</v>
      </c>
      <c r="AO795" s="201">
        <f t="shared" si="145"/>
        <v>344208</v>
      </c>
      <c r="AP795" s="201">
        <f t="shared" si="145"/>
        <v>316716</v>
      </c>
      <c r="AQ795" s="201">
        <f t="shared" si="145"/>
        <v>798467</v>
      </c>
      <c r="AR795" s="201">
        <f t="shared" si="145"/>
        <v>3575</v>
      </c>
      <c r="AS795" s="201">
        <f t="shared" si="145"/>
        <v>165349</v>
      </c>
      <c r="AT795" s="201">
        <f t="shared" si="145"/>
        <v>328370</v>
      </c>
      <c r="AU795" s="201">
        <f t="shared" si="145"/>
        <v>135952</v>
      </c>
      <c r="AV795" s="201">
        <f t="shared" si="145"/>
        <v>239486</v>
      </c>
      <c r="AW795" s="201">
        <f t="shared" si="145"/>
        <v>0</v>
      </c>
      <c r="AX795" s="201">
        <f t="shared" si="145"/>
        <v>279713</v>
      </c>
      <c r="AY795" s="201">
        <f t="shared" si="145"/>
        <v>59798</v>
      </c>
      <c r="AZ795" s="201">
        <f t="shared" si="145"/>
        <v>136692</v>
      </c>
      <c r="BA795" s="201">
        <f t="shared" si="145"/>
        <v>47359</v>
      </c>
      <c r="BB795" s="201">
        <f t="shared" si="145"/>
        <v>59529</v>
      </c>
      <c r="BC795" s="201">
        <f t="shared" si="145"/>
        <v>778908</v>
      </c>
      <c r="BD795" s="201">
        <f t="shared" si="145"/>
        <v>211668</v>
      </c>
      <c r="BE795" s="201">
        <f t="shared" si="145"/>
        <v>19386</v>
      </c>
      <c r="BF795" s="201">
        <f t="shared" si="145"/>
        <v>231964</v>
      </c>
      <c r="BG795" s="201">
        <f t="shared" si="145"/>
        <v>110258</v>
      </c>
      <c r="BH795" s="201">
        <f t="shared" si="145"/>
        <v>2964308</v>
      </c>
      <c r="BI795" s="201">
        <f t="shared" si="145"/>
        <v>30218</v>
      </c>
      <c r="BJ795" s="201">
        <f t="shared" si="145"/>
        <v>22608</v>
      </c>
      <c r="BK795" s="201">
        <f t="shared" si="145"/>
        <v>27550</v>
      </c>
      <c r="BL795" s="201">
        <f t="shared" si="145"/>
        <v>2258</v>
      </c>
      <c r="BM795" s="201">
        <f t="shared" si="145"/>
        <v>36300</v>
      </c>
      <c r="BN795" s="201">
        <f t="shared" si="145"/>
        <v>10468850.109999999</v>
      </c>
      <c r="BO795" s="201">
        <f t="shared" si="145"/>
        <v>34298</v>
      </c>
      <c r="BP795" s="201">
        <f t="shared" si="145"/>
        <v>0</v>
      </c>
      <c r="BQ795" s="201">
        <f t="shared" si="145"/>
        <v>42944.55</v>
      </c>
      <c r="BR795" s="201">
        <f t="shared" si="145"/>
        <v>16640</v>
      </c>
      <c r="BS795" s="201">
        <f t="shared" ref="BS795" si="146">BS686</f>
        <v>0</v>
      </c>
      <c r="BT795" s="201">
        <f t="shared" si="143"/>
        <v>537436</v>
      </c>
      <c r="BU795" s="201">
        <f t="shared" si="143"/>
        <v>45633</v>
      </c>
      <c r="BV795" s="201">
        <f t="shared" si="143"/>
        <v>388451.8</v>
      </c>
      <c r="BW795" s="201">
        <f t="shared" si="143"/>
        <v>406379.52000000002</v>
      </c>
      <c r="BX795" s="201">
        <f t="shared" si="143"/>
        <v>722719</v>
      </c>
      <c r="BY795" s="201">
        <f t="shared" si="143"/>
        <v>2609328.9900000002</v>
      </c>
      <c r="BZ795" s="201">
        <f t="shared" si="143"/>
        <v>1523828.45</v>
      </c>
      <c r="CA795" s="201">
        <f t="shared" si="143"/>
        <v>19875</v>
      </c>
      <c r="CB795" s="201">
        <f t="shared" si="143"/>
        <v>0</v>
      </c>
      <c r="CC795" s="201">
        <f t="shared" si="129"/>
        <v>56000367.080000006</v>
      </c>
    </row>
    <row r="796" spans="1:81" s="278" customFormat="1">
      <c r="A796" s="320"/>
      <c r="B796" s="319"/>
      <c r="C796" s="321"/>
      <c r="D796" s="321"/>
      <c r="E796" s="321"/>
      <c r="F796" s="332" t="s">
        <v>1380</v>
      </c>
      <c r="G796" s="333" t="s">
        <v>1381</v>
      </c>
      <c r="H796" s="201">
        <f t="shared" ref="H796:BS797" si="147">H687</f>
        <v>1747686</v>
      </c>
      <c r="I796" s="201">
        <f t="shared" si="147"/>
        <v>633932.30000000005</v>
      </c>
      <c r="J796" s="201">
        <f t="shared" si="147"/>
        <v>3435110</v>
      </c>
      <c r="K796" s="201">
        <f t="shared" si="147"/>
        <v>648939.19999999995</v>
      </c>
      <c r="L796" s="201">
        <f t="shared" si="147"/>
        <v>965380</v>
      </c>
      <c r="M796" s="201">
        <f t="shared" si="147"/>
        <v>0</v>
      </c>
      <c r="N796" s="201">
        <f t="shared" si="147"/>
        <v>330938.05</v>
      </c>
      <c r="O796" s="201">
        <f t="shared" si="147"/>
        <v>139738</v>
      </c>
      <c r="P796" s="201">
        <f t="shared" si="147"/>
        <v>30399</v>
      </c>
      <c r="Q796" s="201">
        <f t="shared" si="147"/>
        <v>714575</v>
      </c>
      <c r="R796" s="201">
        <f t="shared" si="147"/>
        <v>495621</v>
      </c>
      <c r="S796" s="201">
        <f t="shared" si="147"/>
        <v>241140</v>
      </c>
      <c r="T796" s="201">
        <f t="shared" si="147"/>
        <v>343369</v>
      </c>
      <c r="U796" s="201">
        <f t="shared" si="147"/>
        <v>739884</v>
      </c>
      <c r="V796" s="201">
        <f t="shared" si="147"/>
        <v>111093</v>
      </c>
      <c r="W796" s="201">
        <f t="shared" si="147"/>
        <v>31500</v>
      </c>
      <c r="X796" s="201">
        <f t="shared" si="147"/>
        <v>646694.81000000006</v>
      </c>
      <c r="Y796" s="201">
        <f t="shared" si="147"/>
        <v>34242.5</v>
      </c>
      <c r="Z796" s="201">
        <f t="shared" si="147"/>
        <v>7712736.0199999996</v>
      </c>
      <c r="AA796" s="201">
        <f t="shared" si="147"/>
        <v>109288.6</v>
      </c>
      <c r="AB796" s="201">
        <f t="shared" si="147"/>
        <v>66143</v>
      </c>
      <c r="AC796" s="201">
        <f t="shared" si="147"/>
        <v>1214325.55</v>
      </c>
      <c r="AD796" s="201">
        <f t="shared" si="147"/>
        <v>1820</v>
      </c>
      <c r="AE796" s="201">
        <f t="shared" si="147"/>
        <v>200640</v>
      </c>
      <c r="AF796" s="201">
        <f t="shared" si="147"/>
        <v>1799442</v>
      </c>
      <c r="AG796" s="201">
        <f t="shared" si="147"/>
        <v>111745</v>
      </c>
      <c r="AH796" s="201">
        <f t="shared" si="147"/>
        <v>111251</v>
      </c>
      <c r="AI796" s="201">
        <f t="shared" si="147"/>
        <v>147202</v>
      </c>
      <c r="AJ796" s="201">
        <f t="shared" si="147"/>
        <v>914913.52</v>
      </c>
      <c r="AK796" s="201">
        <f t="shared" si="147"/>
        <v>72457</v>
      </c>
      <c r="AL796" s="201">
        <f t="shared" si="147"/>
        <v>75297</v>
      </c>
      <c r="AM796" s="201">
        <f t="shared" si="147"/>
        <v>103464</v>
      </c>
      <c r="AN796" s="201">
        <f t="shared" si="147"/>
        <v>440582</v>
      </c>
      <c r="AO796" s="201">
        <f t="shared" si="147"/>
        <v>78153</v>
      </c>
      <c r="AP796" s="201">
        <f t="shared" si="147"/>
        <v>105168</v>
      </c>
      <c r="AQ796" s="201">
        <f t="shared" si="147"/>
        <v>263617</v>
      </c>
      <c r="AR796" s="201">
        <f t="shared" si="147"/>
        <v>469</v>
      </c>
      <c r="AS796" s="201">
        <f t="shared" si="147"/>
        <v>16355</v>
      </c>
      <c r="AT796" s="201">
        <f t="shared" si="147"/>
        <v>109299</v>
      </c>
      <c r="AU796" s="201">
        <f t="shared" si="147"/>
        <v>352472</v>
      </c>
      <c r="AV796" s="201">
        <f t="shared" si="147"/>
        <v>225518</v>
      </c>
      <c r="AW796" s="201">
        <f t="shared" si="147"/>
        <v>235961</v>
      </c>
      <c r="AX796" s="201">
        <f t="shared" si="147"/>
        <v>305275</v>
      </c>
      <c r="AY796" s="201">
        <f t="shared" si="147"/>
        <v>159503</v>
      </c>
      <c r="AZ796" s="201">
        <f t="shared" si="147"/>
        <v>0</v>
      </c>
      <c r="BA796" s="201">
        <f t="shared" si="147"/>
        <v>49242</v>
      </c>
      <c r="BB796" s="201">
        <f t="shared" si="147"/>
        <v>107380</v>
      </c>
      <c r="BC796" s="201">
        <f t="shared" si="147"/>
        <v>164165.04999999999</v>
      </c>
      <c r="BD796" s="201">
        <f t="shared" si="147"/>
        <v>567284</v>
      </c>
      <c r="BE796" s="201">
        <f t="shared" si="147"/>
        <v>57994</v>
      </c>
      <c r="BF796" s="201">
        <f t="shared" si="147"/>
        <v>2931551.02</v>
      </c>
      <c r="BG796" s="201">
        <f t="shared" si="147"/>
        <v>135344</v>
      </c>
      <c r="BH796" s="201">
        <f t="shared" si="147"/>
        <v>1146667</v>
      </c>
      <c r="BI796" s="201">
        <f t="shared" si="147"/>
        <v>79099</v>
      </c>
      <c r="BJ796" s="201">
        <f t="shared" si="147"/>
        <v>17543</v>
      </c>
      <c r="BK796" s="201">
        <f t="shared" si="147"/>
        <v>14561</v>
      </c>
      <c r="BL796" s="201">
        <f t="shared" si="147"/>
        <v>6150</v>
      </c>
      <c r="BM796" s="201">
        <f t="shared" si="147"/>
        <v>96232</v>
      </c>
      <c r="BN796" s="201">
        <f t="shared" si="147"/>
        <v>59015.519999999997</v>
      </c>
      <c r="BO796" s="201">
        <f t="shared" si="147"/>
        <v>92191</v>
      </c>
      <c r="BP796" s="201">
        <f t="shared" si="147"/>
        <v>0</v>
      </c>
      <c r="BQ796" s="201">
        <f t="shared" si="147"/>
        <v>10794</v>
      </c>
      <c r="BR796" s="201">
        <f t="shared" si="147"/>
        <v>44800</v>
      </c>
      <c r="BS796" s="201">
        <f t="shared" si="147"/>
        <v>0</v>
      </c>
      <c r="BT796" s="201">
        <f t="shared" si="143"/>
        <v>465269</v>
      </c>
      <c r="BU796" s="201">
        <f t="shared" si="143"/>
        <v>104211.04</v>
      </c>
      <c r="BV796" s="201">
        <f t="shared" si="143"/>
        <v>932590</v>
      </c>
      <c r="BW796" s="201">
        <f t="shared" si="143"/>
        <v>310279</v>
      </c>
      <c r="BX796" s="201">
        <f t="shared" si="143"/>
        <v>398639</v>
      </c>
      <c r="BY796" s="201">
        <f t="shared" si="143"/>
        <v>2732868</v>
      </c>
      <c r="BZ796" s="201">
        <f t="shared" si="143"/>
        <v>394930.24</v>
      </c>
      <c r="CA796" s="201">
        <f t="shared" si="143"/>
        <v>14995</v>
      </c>
      <c r="CB796" s="201">
        <f t="shared" si="143"/>
        <v>0</v>
      </c>
      <c r="CC796" s="201">
        <f t="shared" si="129"/>
        <v>37157132.420000009</v>
      </c>
    </row>
    <row r="797" spans="1:81" s="278" customFormat="1">
      <c r="A797" s="320"/>
      <c r="B797" s="319"/>
      <c r="C797" s="321"/>
      <c r="D797" s="321"/>
      <c r="E797" s="321"/>
      <c r="F797" s="332" t="s">
        <v>1382</v>
      </c>
      <c r="G797" s="333" t="s">
        <v>1383</v>
      </c>
      <c r="H797" s="201">
        <f t="shared" si="147"/>
        <v>1599662</v>
      </c>
      <c r="I797" s="201">
        <f t="shared" si="147"/>
        <v>540122</v>
      </c>
      <c r="J797" s="201">
        <f t="shared" si="147"/>
        <v>2499666</v>
      </c>
      <c r="K797" s="201">
        <f t="shared" si="147"/>
        <v>510256</v>
      </c>
      <c r="L797" s="201">
        <f t="shared" si="147"/>
        <v>710151</v>
      </c>
      <c r="M797" s="201">
        <f t="shared" si="147"/>
        <v>0</v>
      </c>
      <c r="N797" s="201">
        <f t="shared" si="147"/>
        <v>6865985.4500000002</v>
      </c>
      <c r="O797" s="201">
        <f t="shared" si="147"/>
        <v>2541720.84</v>
      </c>
      <c r="P797" s="201">
        <f t="shared" si="147"/>
        <v>0</v>
      </c>
      <c r="Q797" s="201">
        <f t="shared" si="147"/>
        <v>3367285.47</v>
      </c>
      <c r="R797" s="201">
        <f t="shared" si="147"/>
        <v>1485737</v>
      </c>
      <c r="S797" s="201">
        <f t="shared" si="147"/>
        <v>907582</v>
      </c>
      <c r="T797" s="201">
        <f t="shared" si="147"/>
        <v>607425</v>
      </c>
      <c r="U797" s="201">
        <f t="shared" si="147"/>
        <v>3735130.78</v>
      </c>
      <c r="V797" s="201">
        <f t="shared" si="147"/>
        <v>128567</v>
      </c>
      <c r="W797" s="201">
        <f t="shared" si="147"/>
        <v>3140497.5</v>
      </c>
      <c r="X797" s="201">
        <f t="shared" si="147"/>
        <v>1267735.52</v>
      </c>
      <c r="Y797" s="201">
        <f t="shared" si="147"/>
        <v>108273.09</v>
      </c>
      <c r="Z797" s="201">
        <f t="shared" si="147"/>
        <v>5176708.5999999996</v>
      </c>
      <c r="AA797" s="201">
        <f t="shared" si="147"/>
        <v>661210.4</v>
      </c>
      <c r="AB797" s="201">
        <f t="shared" si="147"/>
        <v>605979.80000000005</v>
      </c>
      <c r="AC797" s="201">
        <f t="shared" si="147"/>
        <v>1045482.8</v>
      </c>
      <c r="AD797" s="201">
        <f t="shared" si="147"/>
        <v>624327.69999999995</v>
      </c>
      <c r="AE797" s="201">
        <f t="shared" si="147"/>
        <v>551501</v>
      </c>
      <c r="AF797" s="201">
        <f t="shared" si="147"/>
        <v>1063400.2</v>
      </c>
      <c r="AG797" s="201">
        <f t="shared" si="147"/>
        <v>251397.6</v>
      </c>
      <c r="AH797" s="201">
        <f t="shared" si="147"/>
        <v>440244</v>
      </c>
      <c r="AI797" s="201">
        <f t="shared" si="147"/>
        <v>87270</v>
      </c>
      <c r="AJ797" s="201">
        <f t="shared" si="147"/>
        <v>220821</v>
      </c>
      <c r="AK797" s="201">
        <f t="shared" si="147"/>
        <v>46533</v>
      </c>
      <c r="AL797" s="201">
        <f t="shared" si="147"/>
        <v>852135</v>
      </c>
      <c r="AM797" s="201">
        <f t="shared" si="147"/>
        <v>62640</v>
      </c>
      <c r="AN797" s="201">
        <f t="shared" si="147"/>
        <v>263399</v>
      </c>
      <c r="AO797" s="201">
        <f t="shared" si="147"/>
        <v>63574</v>
      </c>
      <c r="AP797" s="201">
        <f t="shared" si="147"/>
        <v>62496</v>
      </c>
      <c r="AQ797" s="201">
        <f t="shared" si="147"/>
        <v>157571</v>
      </c>
      <c r="AR797" s="201">
        <f t="shared" si="147"/>
        <v>539</v>
      </c>
      <c r="AS797" s="201">
        <f t="shared" si="147"/>
        <v>37056</v>
      </c>
      <c r="AT797" s="201">
        <f t="shared" si="147"/>
        <v>64821</v>
      </c>
      <c r="AU797" s="201">
        <f t="shared" si="147"/>
        <v>3300795</v>
      </c>
      <c r="AV797" s="201">
        <f t="shared" si="147"/>
        <v>0</v>
      </c>
      <c r="AW797" s="201">
        <f t="shared" si="147"/>
        <v>214979</v>
      </c>
      <c r="AX797" s="201">
        <f t="shared" si="147"/>
        <v>0</v>
      </c>
      <c r="AY797" s="201">
        <f t="shared" si="147"/>
        <v>94597</v>
      </c>
      <c r="AZ797" s="201">
        <f t="shared" si="147"/>
        <v>0</v>
      </c>
      <c r="BA797" s="201">
        <f t="shared" si="147"/>
        <v>0</v>
      </c>
      <c r="BB797" s="201">
        <f t="shared" si="147"/>
        <v>96480</v>
      </c>
      <c r="BC797" s="201">
        <f t="shared" si="147"/>
        <v>152453.95000000001</v>
      </c>
      <c r="BD797" s="201">
        <f t="shared" si="147"/>
        <v>335348</v>
      </c>
      <c r="BE797" s="201">
        <f t="shared" si="147"/>
        <v>33282</v>
      </c>
      <c r="BF797" s="201">
        <f t="shared" si="147"/>
        <v>364678</v>
      </c>
      <c r="BG797" s="201">
        <f t="shared" si="147"/>
        <v>178413</v>
      </c>
      <c r="BH797" s="201">
        <f t="shared" si="147"/>
        <v>65012</v>
      </c>
      <c r="BI797" s="201">
        <f t="shared" si="147"/>
        <v>47905</v>
      </c>
      <c r="BJ797" s="201">
        <f t="shared" si="147"/>
        <v>627625</v>
      </c>
      <c r="BK797" s="201">
        <f t="shared" si="147"/>
        <v>172939.5</v>
      </c>
      <c r="BL797" s="201">
        <f t="shared" si="147"/>
        <v>3574</v>
      </c>
      <c r="BM797" s="201">
        <f t="shared" si="147"/>
        <v>57295</v>
      </c>
      <c r="BN797" s="201">
        <f t="shared" si="147"/>
        <v>77172</v>
      </c>
      <c r="BO797" s="201">
        <f t="shared" si="147"/>
        <v>54333</v>
      </c>
      <c r="BP797" s="201">
        <f t="shared" si="147"/>
        <v>0</v>
      </c>
      <c r="BQ797" s="201">
        <f t="shared" si="147"/>
        <v>140705.07</v>
      </c>
      <c r="BR797" s="201">
        <f t="shared" si="147"/>
        <v>26368</v>
      </c>
      <c r="BS797" s="201">
        <f t="shared" si="147"/>
        <v>0</v>
      </c>
      <c r="BT797" s="201">
        <f t="shared" si="143"/>
        <v>335857.3</v>
      </c>
      <c r="BU797" s="201">
        <f t="shared" si="143"/>
        <v>0</v>
      </c>
      <c r="BV797" s="201">
        <f t="shared" si="143"/>
        <v>559476</v>
      </c>
      <c r="BW797" s="201">
        <f t="shared" si="143"/>
        <v>85323</v>
      </c>
      <c r="BX797" s="201">
        <f t="shared" si="143"/>
        <v>121313</v>
      </c>
      <c r="BY797" s="201">
        <f t="shared" si="143"/>
        <v>2918699</v>
      </c>
      <c r="BZ797" s="201">
        <f t="shared" si="143"/>
        <v>259239.24</v>
      </c>
      <c r="CA797" s="201">
        <f t="shared" si="143"/>
        <v>59468</v>
      </c>
      <c r="CB797" s="201">
        <f t="shared" si="143"/>
        <v>0</v>
      </c>
      <c r="CC797" s="201">
        <f t="shared" si="129"/>
        <v>52738233.810000002</v>
      </c>
    </row>
    <row r="798" spans="1:81" s="278" customFormat="1">
      <c r="A798" s="320"/>
      <c r="B798" s="319"/>
      <c r="C798" s="321"/>
      <c r="D798" s="321"/>
      <c r="E798" s="321"/>
      <c r="F798" s="332" t="s">
        <v>1388</v>
      </c>
      <c r="G798" s="333" t="s">
        <v>1389</v>
      </c>
      <c r="H798" s="201">
        <f t="shared" ref="H798:BS801" si="148">H691</f>
        <v>0</v>
      </c>
      <c r="I798" s="201">
        <f t="shared" si="148"/>
        <v>0</v>
      </c>
      <c r="J798" s="201">
        <f t="shared" si="148"/>
        <v>0</v>
      </c>
      <c r="K798" s="201">
        <f t="shared" si="148"/>
        <v>0</v>
      </c>
      <c r="L798" s="201">
        <f t="shared" si="148"/>
        <v>0</v>
      </c>
      <c r="M798" s="201">
        <f t="shared" si="148"/>
        <v>0</v>
      </c>
      <c r="N798" s="201">
        <f t="shared" si="148"/>
        <v>3014085.33</v>
      </c>
      <c r="O798" s="201">
        <f t="shared" si="148"/>
        <v>0</v>
      </c>
      <c r="P798" s="201">
        <f t="shared" si="148"/>
        <v>0</v>
      </c>
      <c r="Q798" s="201">
        <f t="shared" si="148"/>
        <v>0</v>
      </c>
      <c r="R798" s="201">
        <f t="shared" si="148"/>
        <v>0</v>
      </c>
      <c r="S798" s="201">
        <f t="shared" si="148"/>
        <v>0</v>
      </c>
      <c r="T798" s="201">
        <f t="shared" si="148"/>
        <v>0</v>
      </c>
      <c r="U798" s="201">
        <f t="shared" si="148"/>
        <v>0</v>
      </c>
      <c r="V798" s="201">
        <f t="shared" si="148"/>
        <v>0</v>
      </c>
      <c r="W798" s="201">
        <f t="shared" si="148"/>
        <v>0</v>
      </c>
      <c r="X798" s="201">
        <f t="shared" si="148"/>
        <v>0</v>
      </c>
      <c r="Y798" s="201">
        <f t="shared" si="148"/>
        <v>0</v>
      </c>
      <c r="Z798" s="201">
        <f t="shared" si="148"/>
        <v>668000</v>
      </c>
      <c r="AA798" s="201">
        <f t="shared" si="148"/>
        <v>0</v>
      </c>
      <c r="AB798" s="201">
        <f t="shared" si="148"/>
        <v>33000</v>
      </c>
      <c r="AC798" s="201">
        <f t="shared" si="148"/>
        <v>0</v>
      </c>
      <c r="AD798" s="201">
        <f t="shared" si="148"/>
        <v>0</v>
      </c>
      <c r="AE798" s="201">
        <f t="shared" si="148"/>
        <v>0</v>
      </c>
      <c r="AF798" s="201">
        <f t="shared" si="148"/>
        <v>0</v>
      </c>
      <c r="AG798" s="201">
        <f t="shared" si="148"/>
        <v>0</v>
      </c>
      <c r="AH798" s="201">
        <f t="shared" si="148"/>
        <v>0</v>
      </c>
      <c r="AI798" s="201">
        <f t="shared" si="148"/>
        <v>0</v>
      </c>
      <c r="AJ798" s="201">
        <f t="shared" si="148"/>
        <v>0</v>
      </c>
      <c r="AK798" s="201">
        <f t="shared" si="148"/>
        <v>0</v>
      </c>
      <c r="AL798" s="201">
        <f t="shared" si="148"/>
        <v>0</v>
      </c>
      <c r="AM798" s="201">
        <f t="shared" si="148"/>
        <v>0</v>
      </c>
      <c r="AN798" s="201">
        <f t="shared" si="148"/>
        <v>0</v>
      </c>
      <c r="AO798" s="201">
        <f t="shared" si="148"/>
        <v>0</v>
      </c>
      <c r="AP798" s="201">
        <f t="shared" si="148"/>
        <v>0</v>
      </c>
      <c r="AQ798" s="201">
        <f t="shared" si="148"/>
        <v>0</v>
      </c>
      <c r="AR798" s="201">
        <f t="shared" si="148"/>
        <v>79094</v>
      </c>
      <c r="AS798" s="201">
        <f t="shared" si="148"/>
        <v>0</v>
      </c>
      <c r="AT798" s="201">
        <f t="shared" si="148"/>
        <v>1166526</v>
      </c>
      <c r="AU798" s="201">
        <f t="shared" si="148"/>
        <v>0</v>
      </c>
      <c r="AV798" s="201">
        <f t="shared" si="148"/>
        <v>0</v>
      </c>
      <c r="AW798" s="201">
        <f t="shared" si="148"/>
        <v>0</v>
      </c>
      <c r="AX798" s="201">
        <f t="shared" si="148"/>
        <v>0</v>
      </c>
      <c r="AY798" s="201">
        <f t="shared" si="148"/>
        <v>0</v>
      </c>
      <c r="AZ798" s="201">
        <f t="shared" si="148"/>
        <v>0</v>
      </c>
      <c r="BA798" s="201">
        <f t="shared" si="148"/>
        <v>0</v>
      </c>
      <c r="BB798" s="201">
        <f t="shared" si="148"/>
        <v>0</v>
      </c>
      <c r="BC798" s="201">
        <f t="shared" si="148"/>
        <v>0</v>
      </c>
      <c r="BD798" s="201">
        <f t="shared" si="148"/>
        <v>0</v>
      </c>
      <c r="BE798" s="201">
        <f t="shared" si="148"/>
        <v>0</v>
      </c>
      <c r="BF798" s="201">
        <f t="shared" si="148"/>
        <v>0</v>
      </c>
      <c r="BG798" s="201">
        <f t="shared" si="148"/>
        <v>0</v>
      </c>
      <c r="BH798" s="201">
        <f t="shared" si="148"/>
        <v>0</v>
      </c>
      <c r="BI798" s="201">
        <f t="shared" si="148"/>
        <v>0</v>
      </c>
      <c r="BJ798" s="201">
        <f t="shared" si="148"/>
        <v>0</v>
      </c>
      <c r="BK798" s="201">
        <f t="shared" si="148"/>
        <v>0</v>
      </c>
      <c r="BL798" s="201">
        <f t="shared" si="148"/>
        <v>0</v>
      </c>
      <c r="BM798" s="201">
        <f t="shared" si="148"/>
        <v>0</v>
      </c>
      <c r="BN798" s="201">
        <f t="shared" si="148"/>
        <v>0</v>
      </c>
      <c r="BO798" s="201">
        <f t="shared" si="148"/>
        <v>0</v>
      </c>
      <c r="BP798" s="201">
        <f t="shared" si="148"/>
        <v>0</v>
      </c>
      <c r="BQ798" s="201">
        <f t="shared" si="148"/>
        <v>0</v>
      </c>
      <c r="BR798" s="201">
        <f t="shared" si="148"/>
        <v>0</v>
      </c>
      <c r="BS798" s="201">
        <f t="shared" si="148"/>
        <v>0</v>
      </c>
      <c r="BT798" s="201">
        <f t="shared" ref="BT798:CB801" si="149">BT691</f>
        <v>802809.5</v>
      </c>
      <c r="BU798" s="201">
        <f t="shared" si="149"/>
        <v>0</v>
      </c>
      <c r="BV798" s="201">
        <f t="shared" si="149"/>
        <v>0</v>
      </c>
      <c r="BW798" s="201">
        <f t="shared" si="149"/>
        <v>0</v>
      </c>
      <c r="BX798" s="201">
        <f t="shared" si="149"/>
        <v>0</v>
      </c>
      <c r="BY798" s="201">
        <f t="shared" si="149"/>
        <v>0</v>
      </c>
      <c r="BZ798" s="201">
        <f t="shared" si="149"/>
        <v>0</v>
      </c>
      <c r="CA798" s="201">
        <f t="shared" si="149"/>
        <v>0</v>
      </c>
      <c r="CB798" s="201">
        <f t="shared" si="149"/>
        <v>0</v>
      </c>
      <c r="CC798" s="201">
        <f t="shared" si="129"/>
        <v>5763514.8300000001</v>
      </c>
    </row>
    <row r="799" spans="1:81" s="278" customFormat="1">
      <c r="A799" s="320"/>
      <c r="B799" s="319"/>
      <c r="C799" s="321"/>
      <c r="D799" s="321"/>
      <c r="E799" s="321"/>
      <c r="F799" s="332" t="s">
        <v>1390</v>
      </c>
      <c r="G799" s="333" t="s">
        <v>1391</v>
      </c>
      <c r="H799" s="201">
        <f t="shared" si="148"/>
        <v>7883148</v>
      </c>
      <c r="I799" s="201">
        <f t="shared" si="148"/>
        <v>198907.84</v>
      </c>
      <c r="J799" s="201">
        <f t="shared" si="148"/>
        <v>860746</v>
      </c>
      <c r="K799" s="201">
        <f t="shared" si="148"/>
        <v>0</v>
      </c>
      <c r="L799" s="201">
        <f t="shared" si="148"/>
        <v>0</v>
      </c>
      <c r="M799" s="201">
        <f t="shared" si="148"/>
        <v>148964.57999999999</v>
      </c>
      <c r="N799" s="201">
        <f t="shared" si="148"/>
        <v>9827470</v>
      </c>
      <c r="O799" s="201">
        <f t="shared" si="148"/>
        <v>940631.5</v>
      </c>
      <c r="P799" s="201">
        <f t="shared" si="148"/>
        <v>0</v>
      </c>
      <c r="Q799" s="201">
        <f t="shared" si="148"/>
        <v>3710724</v>
      </c>
      <c r="R799" s="201">
        <f t="shared" si="148"/>
        <v>106432.6</v>
      </c>
      <c r="S799" s="201">
        <f t="shared" si="148"/>
        <v>543290.29</v>
      </c>
      <c r="T799" s="201">
        <f t="shared" si="148"/>
        <v>174189.57</v>
      </c>
      <c r="U799" s="201">
        <f t="shared" si="148"/>
        <v>145682.29</v>
      </c>
      <c r="V799" s="201">
        <f t="shared" si="148"/>
        <v>14610</v>
      </c>
      <c r="W799" s="201">
        <f t="shared" si="148"/>
        <v>228745</v>
      </c>
      <c r="X799" s="201">
        <f t="shared" si="148"/>
        <v>0</v>
      </c>
      <c r="Y799" s="201">
        <f t="shared" si="148"/>
        <v>64533</v>
      </c>
      <c r="Z799" s="201">
        <f t="shared" si="148"/>
        <v>8902987.7599999998</v>
      </c>
      <c r="AA799" s="201">
        <f t="shared" si="148"/>
        <v>699948.4</v>
      </c>
      <c r="AB799" s="201">
        <f t="shared" si="148"/>
        <v>789415.95</v>
      </c>
      <c r="AC799" s="201">
        <f t="shared" si="148"/>
        <v>1139868.1499999999</v>
      </c>
      <c r="AD799" s="201">
        <f t="shared" si="148"/>
        <v>456939.5</v>
      </c>
      <c r="AE799" s="201">
        <f t="shared" si="148"/>
        <v>150617</v>
      </c>
      <c r="AF799" s="201">
        <f t="shared" si="148"/>
        <v>0</v>
      </c>
      <c r="AG799" s="201">
        <f t="shared" si="148"/>
        <v>720278.75</v>
      </c>
      <c r="AH799" s="201">
        <f t="shared" si="148"/>
        <v>0</v>
      </c>
      <c r="AI799" s="201">
        <f t="shared" si="148"/>
        <v>7280252.96</v>
      </c>
      <c r="AJ799" s="201">
        <f t="shared" si="148"/>
        <v>0</v>
      </c>
      <c r="AK799" s="201">
        <f t="shared" si="148"/>
        <v>240380</v>
      </c>
      <c r="AL799" s="201">
        <f t="shared" si="148"/>
        <v>0</v>
      </c>
      <c r="AM799" s="201">
        <f t="shared" si="148"/>
        <v>126870</v>
      </c>
      <c r="AN799" s="201">
        <f t="shared" si="148"/>
        <v>345415</v>
      </c>
      <c r="AO799" s="201">
        <f t="shared" si="148"/>
        <v>0</v>
      </c>
      <c r="AP799" s="201">
        <f t="shared" si="148"/>
        <v>267069.59999999998</v>
      </c>
      <c r="AQ799" s="201">
        <f t="shared" si="148"/>
        <v>360914</v>
      </c>
      <c r="AR799" s="201">
        <f t="shared" si="148"/>
        <v>244125</v>
      </c>
      <c r="AS799" s="201">
        <f t="shared" si="148"/>
        <v>0</v>
      </c>
      <c r="AT799" s="201">
        <f t="shared" si="148"/>
        <v>296413.90000000002</v>
      </c>
      <c r="AU799" s="201">
        <f t="shared" si="148"/>
        <v>1154165</v>
      </c>
      <c r="AV799" s="201">
        <f t="shared" si="148"/>
        <v>0</v>
      </c>
      <c r="AW799" s="201">
        <f t="shared" si="148"/>
        <v>0</v>
      </c>
      <c r="AX799" s="201">
        <f t="shared" si="148"/>
        <v>0</v>
      </c>
      <c r="AY799" s="201">
        <f t="shared" si="148"/>
        <v>0</v>
      </c>
      <c r="AZ799" s="201">
        <f t="shared" si="148"/>
        <v>0</v>
      </c>
      <c r="BA799" s="201">
        <f t="shared" si="148"/>
        <v>40013</v>
      </c>
      <c r="BB799" s="201">
        <f t="shared" si="148"/>
        <v>3864239.2</v>
      </c>
      <c r="BC799" s="201">
        <f t="shared" si="148"/>
        <v>83432</v>
      </c>
      <c r="BD799" s="201">
        <f t="shared" si="148"/>
        <v>181695</v>
      </c>
      <c r="BE799" s="201">
        <f t="shared" si="148"/>
        <v>381063</v>
      </c>
      <c r="BF799" s="201">
        <f t="shared" si="148"/>
        <v>0</v>
      </c>
      <c r="BG799" s="201">
        <f t="shared" si="148"/>
        <v>0</v>
      </c>
      <c r="BH799" s="201">
        <f t="shared" si="148"/>
        <v>0</v>
      </c>
      <c r="BI799" s="201">
        <f t="shared" si="148"/>
        <v>693900</v>
      </c>
      <c r="BJ799" s="201">
        <f t="shared" si="148"/>
        <v>196192</v>
      </c>
      <c r="BK799" s="201">
        <f t="shared" si="148"/>
        <v>27120</v>
      </c>
      <c r="BL799" s="201">
        <f t="shared" si="148"/>
        <v>83946</v>
      </c>
      <c r="BM799" s="201">
        <f t="shared" si="148"/>
        <v>0</v>
      </c>
      <c r="BN799" s="201">
        <f t="shared" si="148"/>
        <v>781249.25</v>
      </c>
      <c r="BO799" s="201">
        <f t="shared" si="148"/>
        <v>0</v>
      </c>
      <c r="BP799" s="201">
        <f t="shared" si="148"/>
        <v>198051</v>
      </c>
      <c r="BQ799" s="201">
        <f t="shared" si="148"/>
        <v>0</v>
      </c>
      <c r="BR799" s="201">
        <f t="shared" si="148"/>
        <v>0</v>
      </c>
      <c r="BS799" s="201">
        <f t="shared" si="148"/>
        <v>190525</v>
      </c>
      <c r="BT799" s="201">
        <f t="shared" si="149"/>
        <v>761089</v>
      </c>
      <c r="BU799" s="201">
        <f t="shared" si="149"/>
        <v>0</v>
      </c>
      <c r="BV799" s="201">
        <f t="shared" si="149"/>
        <v>313390.42</v>
      </c>
      <c r="BW799" s="201">
        <f t="shared" si="149"/>
        <v>0</v>
      </c>
      <c r="BX799" s="201">
        <f t="shared" si="149"/>
        <v>27778</v>
      </c>
      <c r="BY799" s="201">
        <f t="shared" si="149"/>
        <v>0</v>
      </c>
      <c r="BZ799" s="201">
        <f t="shared" si="149"/>
        <v>190996.95</v>
      </c>
      <c r="CA799" s="201">
        <f t="shared" si="149"/>
        <v>384843.65</v>
      </c>
      <c r="CB799" s="201">
        <f t="shared" si="149"/>
        <v>0</v>
      </c>
      <c r="CC799" s="201">
        <f t="shared" si="129"/>
        <v>56423259.110000007</v>
      </c>
    </row>
    <row r="800" spans="1:81" s="278" customFormat="1">
      <c r="A800" s="320"/>
      <c r="B800" s="319"/>
      <c r="C800" s="321"/>
      <c r="D800" s="321"/>
      <c r="E800" s="321"/>
      <c r="F800" s="332" t="s">
        <v>1392</v>
      </c>
      <c r="G800" s="333" t="s">
        <v>1393</v>
      </c>
      <c r="H800" s="201">
        <f t="shared" si="148"/>
        <v>0</v>
      </c>
      <c r="I800" s="201">
        <f t="shared" si="148"/>
        <v>0</v>
      </c>
      <c r="J800" s="201">
        <f t="shared" si="148"/>
        <v>0</v>
      </c>
      <c r="K800" s="201">
        <f t="shared" si="148"/>
        <v>0</v>
      </c>
      <c r="L800" s="201">
        <f t="shared" si="148"/>
        <v>0</v>
      </c>
      <c r="M800" s="201">
        <f t="shared" si="148"/>
        <v>0</v>
      </c>
      <c r="N800" s="201">
        <f t="shared" si="148"/>
        <v>0</v>
      </c>
      <c r="O800" s="201">
        <f t="shared" si="148"/>
        <v>0</v>
      </c>
      <c r="P800" s="201">
        <f t="shared" si="148"/>
        <v>0</v>
      </c>
      <c r="Q800" s="201">
        <f t="shared" si="148"/>
        <v>711914</v>
      </c>
      <c r="R800" s="201">
        <f t="shared" si="148"/>
        <v>0</v>
      </c>
      <c r="S800" s="201">
        <f t="shared" si="148"/>
        <v>0</v>
      </c>
      <c r="T800" s="201">
        <f t="shared" si="148"/>
        <v>0</v>
      </c>
      <c r="U800" s="201">
        <f t="shared" si="148"/>
        <v>0</v>
      </c>
      <c r="V800" s="201">
        <f t="shared" si="148"/>
        <v>0</v>
      </c>
      <c r="W800" s="201">
        <f t="shared" si="148"/>
        <v>0</v>
      </c>
      <c r="X800" s="201">
        <f t="shared" si="148"/>
        <v>0</v>
      </c>
      <c r="Y800" s="201">
        <f t="shared" si="148"/>
        <v>0</v>
      </c>
      <c r="Z800" s="201">
        <f t="shared" si="148"/>
        <v>0</v>
      </c>
      <c r="AA800" s="201">
        <f t="shared" si="148"/>
        <v>0</v>
      </c>
      <c r="AB800" s="201">
        <f t="shared" si="148"/>
        <v>0</v>
      </c>
      <c r="AC800" s="201">
        <f t="shared" si="148"/>
        <v>0</v>
      </c>
      <c r="AD800" s="201">
        <f t="shared" si="148"/>
        <v>0</v>
      </c>
      <c r="AE800" s="201">
        <f t="shared" si="148"/>
        <v>0</v>
      </c>
      <c r="AF800" s="201">
        <f t="shared" si="148"/>
        <v>0</v>
      </c>
      <c r="AG800" s="201">
        <f t="shared" si="148"/>
        <v>0</v>
      </c>
      <c r="AH800" s="201">
        <f t="shared" si="148"/>
        <v>0</v>
      </c>
      <c r="AI800" s="201">
        <f t="shared" si="148"/>
        <v>0</v>
      </c>
      <c r="AJ800" s="201">
        <f t="shared" si="148"/>
        <v>0</v>
      </c>
      <c r="AK800" s="201">
        <f t="shared" si="148"/>
        <v>0</v>
      </c>
      <c r="AL800" s="201">
        <f t="shared" si="148"/>
        <v>0</v>
      </c>
      <c r="AM800" s="201">
        <f t="shared" si="148"/>
        <v>0</v>
      </c>
      <c r="AN800" s="201">
        <f t="shared" si="148"/>
        <v>0</v>
      </c>
      <c r="AO800" s="201">
        <f t="shared" si="148"/>
        <v>0</v>
      </c>
      <c r="AP800" s="201">
        <f t="shared" si="148"/>
        <v>0</v>
      </c>
      <c r="AQ800" s="201">
        <f t="shared" si="148"/>
        <v>0</v>
      </c>
      <c r="AR800" s="201">
        <f t="shared" si="148"/>
        <v>0</v>
      </c>
      <c r="AS800" s="201">
        <f t="shared" si="148"/>
        <v>0</v>
      </c>
      <c r="AT800" s="201">
        <f t="shared" si="148"/>
        <v>0</v>
      </c>
      <c r="AU800" s="201">
        <f t="shared" si="148"/>
        <v>347278</v>
      </c>
      <c r="AV800" s="201">
        <f t="shared" si="148"/>
        <v>0</v>
      </c>
      <c r="AW800" s="201">
        <f t="shared" si="148"/>
        <v>0</v>
      </c>
      <c r="AX800" s="201">
        <f t="shared" si="148"/>
        <v>0</v>
      </c>
      <c r="AY800" s="201">
        <f t="shared" si="148"/>
        <v>0</v>
      </c>
      <c r="AZ800" s="201">
        <f t="shared" si="148"/>
        <v>0</v>
      </c>
      <c r="BA800" s="201">
        <f t="shared" si="148"/>
        <v>0</v>
      </c>
      <c r="BB800" s="201">
        <f t="shared" si="148"/>
        <v>0</v>
      </c>
      <c r="BC800" s="201">
        <f t="shared" si="148"/>
        <v>0</v>
      </c>
      <c r="BD800" s="201">
        <f t="shared" si="148"/>
        <v>0</v>
      </c>
      <c r="BE800" s="201">
        <f t="shared" si="148"/>
        <v>0</v>
      </c>
      <c r="BF800" s="201">
        <f t="shared" si="148"/>
        <v>0</v>
      </c>
      <c r="BG800" s="201">
        <f t="shared" si="148"/>
        <v>0</v>
      </c>
      <c r="BH800" s="201">
        <f t="shared" si="148"/>
        <v>0</v>
      </c>
      <c r="BI800" s="201">
        <f t="shared" si="148"/>
        <v>0</v>
      </c>
      <c r="BJ800" s="201">
        <f t="shared" si="148"/>
        <v>0</v>
      </c>
      <c r="BK800" s="201">
        <f t="shared" si="148"/>
        <v>0</v>
      </c>
      <c r="BL800" s="201">
        <f t="shared" si="148"/>
        <v>0</v>
      </c>
      <c r="BM800" s="201">
        <f t="shared" si="148"/>
        <v>0</v>
      </c>
      <c r="BN800" s="201">
        <f t="shared" si="148"/>
        <v>0</v>
      </c>
      <c r="BO800" s="201">
        <f t="shared" si="148"/>
        <v>0</v>
      </c>
      <c r="BP800" s="201">
        <f t="shared" si="148"/>
        <v>0</v>
      </c>
      <c r="BQ800" s="201">
        <f t="shared" si="148"/>
        <v>0</v>
      </c>
      <c r="BR800" s="201">
        <f t="shared" si="148"/>
        <v>0</v>
      </c>
      <c r="BS800" s="201">
        <f t="shared" si="148"/>
        <v>0</v>
      </c>
      <c r="BT800" s="201">
        <f t="shared" si="149"/>
        <v>852950</v>
      </c>
      <c r="BU800" s="201">
        <f t="shared" si="149"/>
        <v>0</v>
      </c>
      <c r="BV800" s="201">
        <f t="shared" si="149"/>
        <v>0</v>
      </c>
      <c r="BW800" s="201">
        <f t="shared" si="149"/>
        <v>0</v>
      </c>
      <c r="BX800" s="201">
        <f t="shared" si="149"/>
        <v>0</v>
      </c>
      <c r="BY800" s="201">
        <f t="shared" si="149"/>
        <v>0</v>
      </c>
      <c r="BZ800" s="201">
        <f t="shared" si="149"/>
        <v>0</v>
      </c>
      <c r="CA800" s="201">
        <f t="shared" si="149"/>
        <v>0</v>
      </c>
      <c r="CB800" s="201">
        <f t="shared" si="149"/>
        <v>0</v>
      </c>
      <c r="CC800" s="201">
        <f t="shared" si="129"/>
        <v>1912142</v>
      </c>
    </row>
    <row r="801" spans="1:81" s="278" customFormat="1">
      <c r="A801" s="320"/>
      <c r="B801" s="319"/>
      <c r="C801" s="321"/>
      <c r="D801" s="321"/>
      <c r="E801" s="321"/>
      <c r="F801" s="332" t="s">
        <v>1394</v>
      </c>
      <c r="G801" s="333" t="s">
        <v>1798</v>
      </c>
      <c r="H801" s="201">
        <f t="shared" si="148"/>
        <v>0</v>
      </c>
      <c r="I801" s="201">
        <f t="shared" si="148"/>
        <v>0</v>
      </c>
      <c r="J801" s="201">
        <f t="shared" si="148"/>
        <v>0</v>
      </c>
      <c r="K801" s="201">
        <f t="shared" si="148"/>
        <v>0</v>
      </c>
      <c r="L801" s="201">
        <f t="shared" si="148"/>
        <v>0</v>
      </c>
      <c r="M801" s="201">
        <f t="shared" si="148"/>
        <v>0</v>
      </c>
      <c r="N801" s="201">
        <f t="shared" si="148"/>
        <v>9600</v>
      </c>
      <c r="O801" s="201">
        <f t="shared" si="148"/>
        <v>0</v>
      </c>
      <c r="P801" s="201">
        <f t="shared" si="148"/>
        <v>0</v>
      </c>
      <c r="Q801" s="201">
        <f t="shared" si="148"/>
        <v>0</v>
      </c>
      <c r="R801" s="201">
        <f t="shared" si="148"/>
        <v>0</v>
      </c>
      <c r="S801" s="201">
        <f t="shared" si="148"/>
        <v>0</v>
      </c>
      <c r="T801" s="201">
        <f t="shared" si="148"/>
        <v>0</v>
      </c>
      <c r="U801" s="201">
        <f t="shared" si="148"/>
        <v>0</v>
      </c>
      <c r="V801" s="201">
        <f t="shared" si="148"/>
        <v>0</v>
      </c>
      <c r="W801" s="201">
        <f t="shared" si="148"/>
        <v>0</v>
      </c>
      <c r="X801" s="201">
        <f t="shared" si="148"/>
        <v>0</v>
      </c>
      <c r="Y801" s="201">
        <f t="shared" si="148"/>
        <v>0</v>
      </c>
      <c r="Z801" s="201">
        <f t="shared" si="148"/>
        <v>116000</v>
      </c>
      <c r="AA801" s="201">
        <f t="shared" si="148"/>
        <v>0</v>
      </c>
      <c r="AB801" s="201">
        <f t="shared" si="148"/>
        <v>0</v>
      </c>
      <c r="AC801" s="201">
        <f t="shared" si="148"/>
        <v>0</v>
      </c>
      <c r="AD801" s="201">
        <f t="shared" si="148"/>
        <v>0</v>
      </c>
      <c r="AE801" s="201">
        <f t="shared" si="148"/>
        <v>0</v>
      </c>
      <c r="AF801" s="201">
        <f t="shared" si="148"/>
        <v>0</v>
      </c>
      <c r="AG801" s="201">
        <f t="shared" si="148"/>
        <v>0</v>
      </c>
      <c r="AH801" s="201">
        <f t="shared" si="148"/>
        <v>0</v>
      </c>
      <c r="AI801" s="201">
        <f t="shared" si="148"/>
        <v>0</v>
      </c>
      <c r="AJ801" s="201">
        <f t="shared" si="148"/>
        <v>0</v>
      </c>
      <c r="AK801" s="201">
        <f t="shared" si="148"/>
        <v>0</v>
      </c>
      <c r="AL801" s="201">
        <f t="shared" si="148"/>
        <v>0</v>
      </c>
      <c r="AM801" s="201">
        <f t="shared" si="148"/>
        <v>0</v>
      </c>
      <c r="AN801" s="201">
        <f t="shared" si="148"/>
        <v>0</v>
      </c>
      <c r="AO801" s="201">
        <f t="shared" si="148"/>
        <v>0</v>
      </c>
      <c r="AP801" s="201">
        <f t="shared" si="148"/>
        <v>0</v>
      </c>
      <c r="AQ801" s="201">
        <f t="shared" si="148"/>
        <v>0</v>
      </c>
      <c r="AR801" s="201">
        <f t="shared" si="148"/>
        <v>0</v>
      </c>
      <c r="AS801" s="201">
        <f t="shared" si="148"/>
        <v>0</v>
      </c>
      <c r="AT801" s="201">
        <f t="shared" si="148"/>
        <v>0</v>
      </c>
      <c r="AU801" s="201">
        <f t="shared" si="148"/>
        <v>0</v>
      </c>
      <c r="AV801" s="201">
        <f t="shared" si="148"/>
        <v>0</v>
      </c>
      <c r="AW801" s="201">
        <f t="shared" si="148"/>
        <v>0</v>
      </c>
      <c r="AX801" s="201">
        <f t="shared" si="148"/>
        <v>0</v>
      </c>
      <c r="AY801" s="201">
        <f t="shared" si="148"/>
        <v>0</v>
      </c>
      <c r="AZ801" s="201">
        <f t="shared" si="148"/>
        <v>0</v>
      </c>
      <c r="BA801" s="201">
        <f t="shared" si="148"/>
        <v>0</v>
      </c>
      <c r="BB801" s="201">
        <f t="shared" si="148"/>
        <v>0</v>
      </c>
      <c r="BC801" s="201">
        <f t="shared" si="148"/>
        <v>0</v>
      </c>
      <c r="BD801" s="201">
        <f t="shared" si="148"/>
        <v>0</v>
      </c>
      <c r="BE801" s="201">
        <f t="shared" si="148"/>
        <v>0</v>
      </c>
      <c r="BF801" s="201">
        <f t="shared" si="148"/>
        <v>0</v>
      </c>
      <c r="BG801" s="201">
        <f t="shared" si="148"/>
        <v>0</v>
      </c>
      <c r="BH801" s="201">
        <f t="shared" si="148"/>
        <v>0</v>
      </c>
      <c r="BI801" s="201">
        <f t="shared" si="148"/>
        <v>0</v>
      </c>
      <c r="BJ801" s="201">
        <f t="shared" si="148"/>
        <v>0</v>
      </c>
      <c r="BK801" s="201">
        <f t="shared" si="148"/>
        <v>0</v>
      </c>
      <c r="BL801" s="201">
        <f t="shared" si="148"/>
        <v>0</v>
      </c>
      <c r="BM801" s="201">
        <f t="shared" si="148"/>
        <v>0</v>
      </c>
      <c r="BN801" s="201">
        <f t="shared" si="148"/>
        <v>0</v>
      </c>
      <c r="BO801" s="201">
        <f t="shared" si="148"/>
        <v>0</v>
      </c>
      <c r="BP801" s="201">
        <f t="shared" si="148"/>
        <v>0</v>
      </c>
      <c r="BQ801" s="201">
        <f t="shared" si="148"/>
        <v>0</v>
      </c>
      <c r="BR801" s="201">
        <f t="shared" si="148"/>
        <v>0</v>
      </c>
      <c r="BS801" s="201">
        <f t="shared" ref="BS801" si="150">BS694</f>
        <v>0</v>
      </c>
      <c r="BT801" s="201">
        <f t="shared" si="149"/>
        <v>0</v>
      </c>
      <c r="BU801" s="201">
        <f t="shared" si="149"/>
        <v>0</v>
      </c>
      <c r="BV801" s="201">
        <f t="shared" si="149"/>
        <v>0</v>
      </c>
      <c r="BW801" s="201">
        <f t="shared" si="149"/>
        <v>0</v>
      </c>
      <c r="BX801" s="201">
        <f t="shared" si="149"/>
        <v>0</v>
      </c>
      <c r="BY801" s="201">
        <f t="shared" si="149"/>
        <v>0</v>
      </c>
      <c r="BZ801" s="201">
        <f t="shared" si="149"/>
        <v>0</v>
      </c>
      <c r="CA801" s="201">
        <f t="shared" si="149"/>
        <v>0</v>
      </c>
      <c r="CB801" s="201">
        <f t="shared" si="149"/>
        <v>0</v>
      </c>
      <c r="CC801" s="201">
        <f t="shared" si="129"/>
        <v>125600</v>
      </c>
    </row>
    <row r="802" spans="1:81" s="278" customFormat="1">
      <c r="A802" s="320"/>
      <c r="B802" s="319"/>
      <c r="C802" s="321"/>
      <c r="D802" s="321"/>
      <c r="E802" s="321"/>
      <c r="F802" s="347" t="s">
        <v>1448</v>
      </c>
      <c r="G802" s="348" t="s">
        <v>1449</v>
      </c>
      <c r="H802" s="202">
        <v>0</v>
      </c>
      <c r="I802" s="202">
        <v>0</v>
      </c>
      <c r="J802" s="202">
        <v>0</v>
      </c>
      <c r="K802" s="202">
        <v>0</v>
      </c>
      <c r="L802" s="202">
        <v>0</v>
      </c>
      <c r="M802" s="202">
        <v>0</v>
      </c>
      <c r="N802" s="202">
        <v>0</v>
      </c>
      <c r="O802" s="202">
        <v>0</v>
      </c>
      <c r="P802" s="202">
        <v>0</v>
      </c>
      <c r="Q802" s="202">
        <v>0</v>
      </c>
      <c r="R802" s="202">
        <v>0</v>
      </c>
      <c r="S802" s="202">
        <v>0</v>
      </c>
      <c r="T802" s="202">
        <v>0</v>
      </c>
      <c r="U802" s="202">
        <v>0</v>
      </c>
      <c r="V802" s="202">
        <v>0</v>
      </c>
      <c r="W802" s="202">
        <v>0</v>
      </c>
      <c r="X802" s="202">
        <v>0</v>
      </c>
      <c r="Y802" s="202">
        <v>0</v>
      </c>
      <c r="Z802" s="202">
        <v>0</v>
      </c>
      <c r="AA802" s="202">
        <v>0</v>
      </c>
      <c r="AB802" s="202">
        <v>0</v>
      </c>
      <c r="AC802" s="202">
        <v>0</v>
      </c>
      <c r="AD802" s="202">
        <v>0</v>
      </c>
      <c r="AE802" s="202">
        <v>0</v>
      </c>
      <c r="AF802" s="202">
        <v>0</v>
      </c>
      <c r="AG802" s="202">
        <v>0</v>
      </c>
      <c r="AH802" s="202">
        <v>0</v>
      </c>
      <c r="AI802" s="202">
        <v>0</v>
      </c>
      <c r="AJ802" s="202">
        <v>0</v>
      </c>
      <c r="AK802" s="202">
        <v>0</v>
      </c>
      <c r="AL802" s="202">
        <v>0</v>
      </c>
      <c r="AM802" s="202">
        <v>0</v>
      </c>
      <c r="AN802" s="202">
        <v>0</v>
      </c>
      <c r="AO802" s="202">
        <v>0</v>
      </c>
      <c r="AP802" s="202">
        <v>0</v>
      </c>
      <c r="AQ802" s="202">
        <v>0</v>
      </c>
      <c r="AR802" s="202">
        <v>0</v>
      </c>
      <c r="AS802" s="202">
        <v>0</v>
      </c>
      <c r="AT802" s="202">
        <v>0</v>
      </c>
      <c r="AU802" s="202">
        <v>0</v>
      </c>
      <c r="AV802" s="202">
        <v>0</v>
      </c>
      <c r="AW802" s="202">
        <v>0</v>
      </c>
      <c r="AX802" s="202">
        <v>0</v>
      </c>
      <c r="AY802" s="202">
        <v>0</v>
      </c>
      <c r="AZ802" s="202">
        <v>0</v>
      </c>
      <c r="BA802" s="202">
        <v>0</v>
      </c>
      <c r="BB802" s="202">
        <v>0</v>
      </c>
      <c r="BC802" s="202">
        <v>0</v>
      </c>
      <c r="BD802" s="202">
        <v>0</v>
      </c>
      <c r="BE802" s="202">
        <v>0</v>
      </c>
      <c r="BF802" s="202">
        <v>0</v>
      </c>
      <c r="BG802" s="202">
        <v>0</v>
      </c>
      <c r="BH802" s="202">
        <v>0</v>
      </c>
      <c r="BI802" s="202">
        <v>0</v>
      </c>
      <c r="BJ802" s="202">
        <v>0</v>
      </c>
      <c r="BK802" s="202">
        <v>0</v>
      </c>
      <c r="BL802" s="202">
        <v>0</v>
      </c>
      <c r="BM802" s="202">
        <v>0</v>
      </c>
      <c r="BN802" s="202">
        <v>0</v>
      </c>
      <c r="BO802" s="202">
        <v>0</v>
      </c>
      <c r="BP802" s="202">
        <v>0</v>
      </c>
      <c r="BQ802" s="202">
        <v>0</v>
      </c>
      <c r="BR802" s="202">
        <v>0</v>
      </c>
      <c r="BS802" s="202">
        <v>0</v>
      </c>
      <c r="BT802" s="202">
        <v>0</v>
      </c>
      <c r="BU802" s="202">
        <v>0</v>
      </c>
      <c r="BV802" s="202">
        <v>0</v>
      </c>
      <c r="BW802" s="202">
        <v>0</v>
      </c>
      <c r="BX802" s="202">
        <v>0</v>
      </c>
      <c r="BY802" s="202">
        <v>0</v>
      </c>
      <c r="BZ802" s="202">
        <v>0</v>
      </c>
      <c r="CA802" s="202">
        <v>0</v>
      </c>
      <c r="CB802" s="202">
        <v>0</v>
      </c>
      <c r="CC802" s="201">
        <f t="shared" si="129"/>
        <v>0</v>
      </c>
    </row>
    <row r="803" spans="1:81" s="278" customFormat="1">
      <c r="A803" s="320"/>
      <c r="B803" s="319"/>
      <c r="C803" s="321"/>
      <c r="D803" s="321"/>
      <c r="E803" s="321"/>
      <c r="F803" s="347" t="s">
        <v>1450</v>
      </c>
      <c r="G803" s="348" t="s">
        <v>1451</v>
      </c>
      <c r="H803" s="202">
        <v>0</v>
      </c>
      <c r="I803" s="202">
        <v>0</v>
      </c>
      <c r="J803" s="202">
        <v>0</v>
      </c>
      <c r="K803" s="202">
        <v>0</v>
      </c>
      <c r="L803" s="202">
        <v>0</v>
      </c>
      <c r="M803" s="202">
        <v>0</v>
      </c>
      <c r="N803" s="202">
        <v>0</v>
      </c>
      <c r="O803" s="202">
        <v>0</v>
      </c>
      <c r="P803" s="202">
        <v>0</v>
      </c>
      <c r="Q803" s="202">
        <v>0</v>
      </c>
      <c r="R803" s="202">
        <v>0</v>
      </c>
      <c r="S803" s="202">
        <v>0</v>
      </c>
      <c r="T803" s="202">
        <v>0</v>
      </c>
      <c r="U803" s="202">
        <v>0</v>
      </c>
      <c r="V803" s="202">
        <v>0</v>
      </c>
      <c r="W803" s="202">
        <v>0</v>
      </c>
      <c r="X803" s="202">
        <v>0</v>
      </c>
      <c r="Y803" s="202">
        <v>0</v>
      </c>
      <c r="Z803" s="202">
        <v>0</v>
      </c>
      <c r="AA803" s="202">
        <v>0</v>
      </c>
      <c r="AB803" s="202">
        <v>0</v>
      </c>
      <c r="AC803" s="202">
        <v>0</v>
      </c>
      <c r="AD803" s="202">
        <v>0</v>
      </c>
      <c r="AE803" s="202">
        <v>0</v>
      </c>
      <c r="AF803" s="202">
        <v>0</v>
      </c>
      <c r="AG803" s="202">
        <v>0</v>
      </c>
      <c r="AH803" s="202">
        <v>0</v>
      </c>
      <c r="AI803" s="202">
        <v>0</v>
      </c>
      <c r="AJ803" s="202">
        <v>0</v>
      </c>
      <c r="AK803" s="202">
        <v>0</v>
      </c>
      <c r="AL803" s="202">
        <v>0</v>
      </c>
      <c r="AM803" s="202">
        <v>0</v>
      </c>
      <c r="AN803" s="202">
        <v>0</v>
      </c>
      <c r="AO803" s="202">
        <v>0</v>
      </c>
      <c r="AP803" s="202">
        <v>0</v>
      </c>
      <c r="AQ803" s="202">
        <v>0</v>
      </c>
      <c r="AR803" s="202">
        <v>0</v>
      </c>
      <c r="AS803" s="202">
        <v>0</v>
      </c>
      <c r="AT803" s="202">
        <v>0</v>
      </c>
      <c r="AU803" s="202">
        <v>0</v>
      </c>
      <c r="AV803" s="202">
        <v>0</v>
      </c>
      <c r="AW803" s="202">
        <v>0</v>
      </c>
      <c r="AX803" s="202">
        <v>0</v>
      </c>
      <c r="AY803" s="202">
        <v>0</v>
      </c>
      <c r="AZ803" s="202">
        <v>0</v>
      </c>
      <c r="BA803" s="202">
        <v>0</v>
      </c>
      <c r="BB803" s="202">
        <v>0</v>
      </c>
      <c r="BC803" s="202">
        <v>0</v>
      </c>
      <c r="BD803" s="202">
        <v>0</v>
      </c>
      <c r="BE803" s="202">
        <v>0</v>
      </c>
      <c r="BF803" s="202">
        <v>0</v>
      </c>
      <c r="BG803" s="202">
        <v>0</v>
      </c>
      <c r="BH803" s="202">
        <v>0</v>
      </c>
      <c r="BI803" s="202">
        <v>0</v>
      </c>
      <c r="BJ803" s="202">
        <v>0</v>
      </c>
      <c r="BK803" s="202">
        <v>0</v>
      </c>
      <c r="BL803" s="202">
        <v>0</v>
      </c>
      <c r="BM803" s="202">
        <v>0</v>
      </c>
      <c r="BN803" s="202">
        <v>0</v>
      </c>
      <c r="BO803" s="202">
        <v>0</v>
      </c>
      <c r="BP803" s="202">
        <v>0</v>
      </c>
      <c r="BQ803" s="202">
        <v>0</v>
      </c>
      <c r="BR803" s="202">
        <v>0</v>
      </c>
      <c r="BS803" s="202">
        <v>0</v>
      </c>
      <c r="BT803" s="202">
        <v>0</v>
      </c>
      <c r="BU803" s="202">
        <v>0</v>
      </c>
      <c r="BV803" s="202">
        <v>0</v>
      </c>
      <c r="BW803" s="202">
        <v>0</v>
      </c>
      <c r="BX803" s="202">
        <v>0</v>
      </c>
      <c r="BY803" s="202">
        <v>0</v>
      </c>
      <c r="BZ803" s="202">
        <v>0</v>
      </c>
      <c r="CA803" s="202">
        <v>0</v>
      </c>
      <c r="CB803" s="202">
        <v>0</v>
      </c>
      <c r="CC803" s="201">
        <f t="shared" si="129"/>
        <v>0</v>
      </c>
    </row>
    <row r="804" spans="1:81" s="278" customFormat="1">
      <c r="A804" s="320"/>
      <c r="B804" s="319"/>
      <c r="C804" s="321"/>
      <c r="D804" s="321"/>
      <c r="E804" s="321"/>
      <c r="F804" s="347" t="s">
        <v>1452</v>
      </c>
      <c r="G804" s="348" t="s">
        <v>1453</v>
      </c>
      <c r="H804" s="202">
        <v>0</v>
      </c>
      <c r="I804" s="202">
        <v>0</v>
      </c>
      <c r="J804" s="202">
        <v>0</v>
      </c>
      <c r="K804" s="202">
        <v>0</v>
      </c>
      <c r="L804" s="202">
        <v>0</v>
      </c>
      <c r="M804" s="202">
        <v>0</v>
      </c>
      <c r="N804" s="202">
        <v>0</v>
      </c>
      <c r="O804" s="202">
        <v>0</v>
      </c>
      <c r="P804" s="202">
        <v>0</v>
      </c>
      <c r="Q804" s="202">
        <v>0</v>
      </c>
      <c r="R804" s="202">
        <v>0</v>
      </c>
      <c r="S804" s="202">
        <v>0</v>
      </c>
      <c r="T804" s="202">
        <v>0</v>
      </c>
      <c r="U804" s="202">
        <v>0</v>
      </c>
      <c r="V804" s="202">
        <v>0</v>
      </c>
      <c r="W804" s="202">
        <v>0</v>
      </c>
      <c r="X804" s="202">
        <v>0</v>
      </c>
      <c r="Y804" s="202">
        <v>0</v>
      </c>
      <c r="Z804" s="202">
        <v>0</v>
      </c>
      <c r="AA804" s="202">
        <v>0</v>
      </c>
      <c r="AB804" s="202">
        <v>0</v>
      </c>
      <c r="AC804" s="202">
        <v>0</v>
      </c>
      <c r="AD804" s="202">
        <v>0</v>
      </c>
      <c r="AE804" s="202">
        <v>0</v>
      </c>
      <c r="AF804" s="202">
        <v>0</v>
      </c>
      <c r="AG804" s="202">
        <v>0</v>
      </c>
      <c r="AH804" s="202">
        <v>0</v>
      </c>
      <c r="AI804" s="202">
        <v>0</v>
      </c>
      <c r="AJ804" s="202">
        <v>0</v>
      </c>
      <c r="AK804" s="202">
        <v>0</v>
      </c>
      <c r="AL804" s="202">
        <v>0</v>
      </c>
      <c r="AM804" s="202">
        <v>0</v>
      </c>
      <c r="AN804" s="202">
        <v>0</v>
      </c>
      <c r="AO804" s="202">
        <v>0</v>
      </c>
      <c r="AP804" s="202">
        <v>0</v>
      </c>
      <c r="AQ804" s="202">
        <v>0</v>
      </c>
      <c r="AR804" s="202">
        <v>0</v>
      </c>
      <c r="AS804" s="202">
        <v>0</v>
      </c>
      <c r="AT804" s="202">
        <v>0</v>
      </c>
      <c r="AU804" s="202">
        <v>0</v>
      </c>
      <c r="AV804" s="202">
        <v>0</v>
      </c>
      <c r="AW804" s="202">
        <v>0</v>
      </c>
      <c r="AX804" s="202">
        <v>0</v>
      </c>
      <c r="AY804" s="202">
        <v>0</v>
      </c>
      <c r="AZ804" s="202">
        <v>0</v>
      </c>
      <c r="BA804" s="202">
        <v>0</v>
      </c>
      <c r="BB804" s="202">
        <v>0</v>
      </c>
      <c r="BC804" s="202">
        <v>0</v>
      </c>
      <c r="BD804" s="202">
        <v>0</v>
      </c>
      <c r="BE804" s="202">
        <v>0</v>
      </c>
      <c r="BF804" s="202">
        <v>0</v>
      </c>
      <c r="BG804" s="202">
        <v>0</v>
      </c>
      <c r="BH804" s="202">
        <v>0</v>
      </c>
      <c r="BI804" s="202">
        <v>0</v>
      </c>
      <c r="BJ804" s="202">
        <v>0</v>
      </c>
      <c r="BK804" s="202">
        <v>0</v>
      </c>
      <c r="BL804" s="202">
        <v>0</v>
      </c>
      <c r="BM804" s="202">
        <v>0</v>
      </c>
      <c r="BN804" s="202">
        <v>0</v>
      </c>
      <c r="BO804" s="202">
        <v>0</v>
      </c>
      <c r="BP804" s="202">
        <v>0</v>
      </c>
      <c r="BQ804" s="202">
        <v>0</v>
      </c>
      <c r="BR804" s="202">
        <v>0</v>
      </c>
      <c r="BS804" s="202">
        <v>0</v>
      </c>
      <c r="BT804" s="202">
        <v>0</v>
      </c>
      <c r="BU804" s="202">
        <v>0</v>
      </c>
      <c r="BV804" s="202">
        <v>0</v>
      </c>
      <c r="BW804" s="202">
        <v>0</v>
      </c>
      <c r="BX804" s="202">
        <v>0</v>
      </c>
      <c r="BY804" s="202">
        <v>0</v>
      </c>
      <c r="BZ804" s="202">
        <v>0</v>
      </c>
      <c r="CA804" s="202">
        <v>0</v>
      </c>
      <c r="CB804" s="202">
        <v>0</v>
      </c>
      <c r="CC804" s="201">
        <f t="shared" si="129"/>
        <v>0</v>
      </c>
    </row>
    <row r="805" spans="1:81" s="115" customFormat="1">
      <c r="A805" s="114"/>
      <c r="B805" s="343" t="s">
        <v>70</v>
      </c>
      <c r="C805" s="508" t="s">
        <v>1405</v>
      </c>
      <c r="D805" s="509"/>
      <c r="E805" s="509"/>
      <c r="F805" s="509"/>
      <c r="G805" s="349"/>
      <c r="H805" s="203">
        <f>SUM(H715:H804)</f>
        <v>380826806.13000005</v>
      </c>
      <c r="I805" s="203">
        <f t="shared" ref="I805:BT805" si="151">SUM(I715:I804)</f>
        <v>93793076.090000004</v>
      </c>
      <c r="J805" s="203">
        <f t="shared" si="151"/>
        <v>194361521.05000001</v>
      </c>
      <c r="K805" s="203">
        <f t="shared" si="151"/>
        <v>38114813.70000001</v>
      </c>
      <c r="L805" s="203">
        <f t="shared" si="151"/>
        <v>52712649.890000001</v>
      </c>
      <c r="M805" s="203">
        <f t="shared" si="151"/>
        <v>53569638.720000006</v>
      </c>
      <c r="N805" s="203">
        <f t="shared" si="151"/>
        <v>668511492.17000008</v>
      </c>
      <c r="O805" s="203">
        <f t="shared" si="151"/>
        <v>40773577.579999998</v>
      </c>
      <c r="P805" s="203">
        <f t="shared" si="151"/>
        <v>21429660.329999998</v>
      </c>
      <c r="Q805" s="203">
        <f t="shared" si="151"/>
        <v>186635403.46000001</v>
      </c>
      <c r="R805" s="203">
        <f t="shared" si="151"/>
        <v>22961965.440000001</v>
      </c>
      <c r="S805" s="203">
        <f t="shared" si="151"/>
        <v>46559777.120000005</v>
      </c>
      <c r="T805" s="203">
        <f t="shared" si="151"/>
        <v>133626354.27999997</v>
      </c>
      <c r="U805" s="203">
        <f t="shared" si="151"/>
        <v>109302621.7</v>
      </c>
      <c r="V805" s="203">
        <f t="shared" si="151"/>
        <v>5154704.7000000011</v>
      </c>
      <c r="W805" s="203">
        <f t="shared" si="151"/>
        <v>38457776.650000006</v>
      </c>
      <c r="X805" s="203">
        <f t="shared" si="151"/>
        <v>21892335.740000002</v>
      </c>
      <c r="Y805" s="203">
        <f t="shared" si="151"/>
        <v>14610598.260000002</v>
      </c>
      <c r="Z805" s="203">
        <f t="shared" si="151"/>
        <v>421532222.40000004</v>
      </c>
      <c r="AA805" s="203">
        <f t="shared" si="151"/>
        <v>126479065.34000002</v>
      </c>
      <c r="AB805" s="203">
        <f t="shared" si="151"/>
        <v>25616945.569999997</v>
      </c>
      <c r="AC805" s="203">
        <f t="shared" si="151"/>
        <v>96063975.610000014</v>
      </c>
      <c r="AD805" s="203">
        <f t="shared" si="151"/>
        <v>27948089.789999999</v>
      </c>
      <c r="AE805" s="203">
        <f t="shared" si="151"/>
        <v>32420412.309999995</v>
      </c>
      <c r="AF805" s="203">
        <f t="shared" si="151"/>
        <v>88656589.850000009</v>
      </c>
      <c r="AG805" s="203">
        <f t="shared" si="151"/>
        <v>17108435.489999998</v>
      </c>
      <c r="AH805" s="203">
        <f t="shared" si="151"/>
        <v>28034628.240000002</v>
      </c>
      <c r="AI805" s="203">
        <f t="shared" si="151"/>
        <v>433152513.76999992</v>
      </c>
      <c r="AJ805" s="203">
        <f t="shared" si="151"/>
        <v>26136896.830000002</v>
      </c>
      <c r="AK805" s="203">
        <f t="shared" si="151"/>
        <v>13803573.380000001</v>
      </c>
      <c r="AL805" s="203">
        <f t="shared" si="151"/>
        <v>9049780.5500000007</v>
      </c>
      <c r="AM805" s="203">
        <f t="shared" si="151"/>
        <v>8986832.9299999997</v>
      </c>
      <c r="AN805" s="203">
        <f t="shared" si="151"/>
        <v>25081755.539999999</v>
      </c>
      <c r="AO805" s="203">
        <f t="shared" si="151"/>
        <v>18418845.479999997</v>
      </c>
      <c r="AP805" s="203">
        <f t="shared" si="151"/>
        <v>14675194.08</v>
      </c>
      <c r="AQ805" s="203">
        <f t="shared" si="151"/>
        <v>36871663.840000004</v>
      </c>
      <c r="AR805" s="203">
        <f t="shared" si="151"/>
        <v>18197599.760000002</v>
      </c>
      <c r="AS805" s="203">
        <f t="shared" si="151"/>
        <v>20440372.77</v>
      </c>
      <c r="AT805" s="203">
        <f t="shared" si="151"/>
        <v>15701230.619999999</v>
      </c>
      <c r="AU805" s="203">
        <f t="shared" si="151"/>
        <v>107636345.67</v>
      </c>
      <c r="AV805" s="203">
        <f t="shared" si="151"/>
        <v>9593656.1799999997</v>
      </c>
      <c r="AW805" s="203">
        <f t="shared" si="151"/>
        <v>20041631.75</v>
      </c>
      <c r="AX805" s="203">
        <f t="shared" si="151"/>
        <v>11573068.279999997</v>
      </c>
      <c r="AY805" s="203">
        <f t="shared" si="151"/>
        <v>7778798.1600000001</v>
      </c>
      <c r="AZ805" s="203">
        <f t="shared" si="151"/>
        <v>3521023.88</v>
      </c>
      <c r="BA805" s="203">
        <f t="shared" si="151"/>
        <v>4668415.5600000005</v>
      </c>
      <c r="BB805" s="203">
        <f t="shared" si="151"/>
        <v>330649596.03999996</v>
      </c>
      <c r="BC805" s="203">
        <f t="shared" si="151"/>
        <v>29801519.170000002</v>
      </c>
      <c r="BD805" s="203">
        <f t="shared" si="151"/>
        <v>29299902.470000003</v>
      </c>
      <c r="BE805" s="203">
        <f t="shared" si="151"/>
        <v>39345774.719999999</v>
      </c>
      <c r="BF805" s="203">
        <f t="shared" si="151"/>
        <v>46954448.420000009</v>
      </c>
      <c r="BG805" s="203">
        <f t="shared" si="151"/>
        <v>20546229.25</v>
      </c>
      <c r="BH805" s="203">
        <f t="shared" si="151"/>
        <v>69123103.139200002</v>
      </c>
      <c r="BI805" s="203">
        <f t="shared" si="151"/>
        <v>61973806.930000007</v>
      </c>
      <c r="BJ805" s="203">
        <f t="shared" si="151"/>
        <v>27463967.619999997</v>
      </c>
      <c r="BK805" s="203">
        <f t="shared" si="151"/>
        <v>11867479.229999999</v>
      </c>
      <c r="BL805" s="203">
        <f t="shared" si="151"/>
        <v>7266319.9799999986</v>
      </c>
      <c r="BM805" s="203">
        <f t="shared" si="151"/>
        <v>304398347.44</v>
      </c>
      <c r="BN805" s="203">
        <f t="shared" si="151"/>
        <v>174319885.25000003</v>
      </c>
      <c r="BO805" s="203">
        <f t="shared" si="151"/>
        <v>13481116.369999999</v>
      </c>
      <c r="BP805" s="203">
        <f t="shared" si="151"/>
        <v>16950462.300000001</v>
      </c>
      <c r="BQ805" s="203">
        <f t="shared" si="151"/>
        <v>16849615.550000001</v>
      </c>
      <c r="BR805" s="203">
        <f t="shared" si="151"/>
        <v>35691163.650000006</v>
      </c>
      <c r="BS805" s="203">
        <f t="shared" si="151"/>
        <v>14849834.380000001</v>
      </c>
      <c r="BT805" s="203">
        <f t="shared" si="151"/>
        <v>142360994.16000003</v>
      </c>
      <c r="BU805" s="203">
        <f t="shared" ref="BU805:CC805" si="152">SUM(BU715:BU804)</f>
        <v>21658430.920000002</v>
      </c>
      <c r="BV805" s="203">
        <f t="shared" si="152"/>
        <v>23467208.540000003</v>
      </c>
      <c r="BW805" s="203">
        <f t="shared" si="152"/>
        <v>23841532.889999997</v>
      </c>
      <c r="BX805" s="203">
        <f t="shared" si="152"/>
        <v>28299584.349999998</v>
      </c>
      <c r="BY805" s="203">
        <f t="shared" si="152"/>
        <v>89154791.049999997</v>
      </c>
      <c r="BZ805" s="203">
        <f t="shared" si="152"/>
        <v>23262186.299999997</v>
      </c>
      <c r="CA805" s="203">
        <f t="shared" si="152"/>
        <v>15554645.959999999</v>
      </c>
      <c r="CB805" s="203">
        <f t="shared" si="152"/>
        <v>17387731.559999999</v>
      </c>
      <c r="CC805" s="203">
        <f t="shared" si="152"/>
        <v>5428304014.2791996</v>
      </c>
    </row>
    <row r="806" spans="1:81" s="134" customFormat="1">
      <c r="B806" s="350"/>
      <c r="C806" s="510" t="s">
        <v>1454</v>
      </c>
      <c r="D806" s="511"/>
      <c r="E806" s="511"/>
      <c r="F806" s="511"/>
      <c r="G806" s="512"/>
      <c r="H806" s="204">
        <f t="shared" ref="H806:BS806" si="153">H714-H805</f>
        <v>-128986640.71000007</v>
      </c>
      <c r="I806" s="204">
        <f t="shared" si="153"/>
        <v>46593533.020000011</v>
      </c>
      <c r="J806" s="204">
        <f t="shared" si="153"/>
        <v>543933413.69999981</v>
      </c>
      <c r="K806" s="204">
        <f t="shared" si="153"/>
        <v>49594967.57</v>
      </c>
      <c r="L806" s="204">
        <f t="shared" si="153"/>
        <v>28715173.129999995</v>
      </c>
      <c r="M806" s="204">
        <f t="shared" si="153"/>
        <v>94359583.900000006</v>
      </c>
      <c r="N806" s="204">
        <f t="shared" si="153"/>
        <v>553643838.8499999</v>
      </c>
      <c r="O806" s="204">
        <f t="shared" si="153"/>
        <v>182882158.60000002</v>
      </c>
      <c r="P806" s="204">
        <f t="shared" si="153"/>
        <v>19824780.160000004</v>
      </c>
      <c r="Q806" s="204">
        <f t="shared" si="153"/>
        <v>289998213.53999996</v>
      </c>
      <c r="R806" s="204">
        <f t="shared" si="153"/>
        <v>12782253.989999998</v>
      </c>
      <c r="S806" s="204">
        <f t="shared" si="153"/>
        <v>59021731.209999993</v>
      </c>
      <c r="T806" s="204">
        <f t="shared" si="153"/>
        <v>164227869.39000005</v>
      </c>
      <c r="U806" s="204">
        <f t="shared" si="153"/>
        <v>150457358.92000002</v>
      </c>
      <c r="V806" s="204">
        <f t="shared" si="153"/>
        <v>32800952.330000006</v>
      </c>
      <c r="W806" s="204">
        <f t="shared" si="153"/>
        <v>158788902.53</v>
      </c>
      <c r="X806" s="204">
        <f t="shared" si="153"/>
        <v>87927880.370000005</v>
      </c>
      <c r="Y806" s="204">
        <f t="shared" si="153"/>
        <v>57191249.339999989</v>
      </c>
      <c r="Z806" s="204">
        <f t="shared" si="153"/>
        <v>537674075.40999985</v>
      </c>
      <c r="AA806" s="204">
        <f t="shared" si="153"/>
        <v>-93087607.970000029</v>
      </c>
      <c r="AB806" s="204">
        <f t="shared" si="153"/>
        <v>37598073.179999992</v>
      </c>
      <c r="AC806" s="204">
        <f t="shared" si="153"/>
        <v>-15855448.640000015</v>
      </c>
      <c r="AD806" s="204">
        <f t="shared" si="153"/>
        <v>-3185224.8999999985</v>
      </c>
      <c r="AE806" s="204">
        <f t="shared" si="153"/>
        <v>61528928.869999997</v>
      </c>
      <c r="AF806" s="204">
        <f t="shared" si="153"/>
        <v>-23475600.13000001</v>
      </c>
      <c r="AG806" s="204">
        <f t="shared" si="153"/>
        <v>8723778.5199999996</v>
      </c>
      <c r="AH806" s="204">
        <f t="shared" si="153"/>
        <v>75960187.909999996</v>
      </c>
      <c r="AI806" s="204">
        <f t="shared" si="153"/>
        <v>-102469596.5399999</v>
      </c>
      <c r="AJ806" s="204">
        <f t="shared" si="153"/>
        <v>22688642.569999997</v>
      </c>
      <c r="AK806" s="204">
        <f t="shared" si="153"/>
        <v>30919032.709999993</v>
      </c>
      <c r="AL806" s="204">
        <f t="shared" si="153"/>
        <v>25767168.970000003</v>
      </c>
      <c r="AM806" s="204">
        <f t="shared" si="153"/>
        <v>31371439.009999998</v>
      </c>
      <c r="AN806" s="204">
        <f t="shared" si="153"/>
        <v>20045400.07</v>
      </c>
      <c r="AO806" s="204">
        <f t="shared" si="153"/>
        <v>480696.61000000313</v>
      </c>
      <c r="AP806" s="204">
        <f t="shared" si="153"/>
        <v>20006061.340000004</v>
      </c>
      <c r="AQ806" s="204">
        <f t="shared" si="153"/>
        <v>17826122.199999996</v>
      </c>
      <c r="AR806" s="204">
        <f t="shared" si="153"/>
        <v>28612967.599999998</v>
      </c>
      <c r="AS806" s="204">
        <f t="shared" si="153"/>
        <v>14870823.959999997</v>
      </c>
      <c r="AT806" s="204">
        <f t="shared" si="153"/>
        <v>29762013.469999999</v>
      </c>
      <c r="AU806" s="204">
        <f t="shared" si="153"/>
        <v>90527053.519999966</v>
      </c>
      <c r="AV806" s="204">
        <f t="shared" si="153"/>
        <v>13630733.869999997</v>
      </c>
      <c r="AW806" s="204">
        <f t="shared" si="153"/>
        <v>13293973.109999999</v>
      </c>
      <c r="AX806" s="204">
        <f t="shared" si="153"/>
        <v>27566968.390000004</v>
      </c>
      <c r="AY806" s="204">
        <f t="shared" si="153"/>
        <v>18666386.460000001</v>
      </c>
      <c r="AZ806" s="204">
        <f t="shared" si="153"/>
        <v>14083668.800000004</v>
      </c>
      <c r="BA806" s="204">
        <f t="shared" si="153"/>
        <v>25764275.089999996</v>
      </c>
      <c r="BB806" s="204">
        <f t="shared" si="153"/>
        <v>128946392.06000006</v>
      </c>
      <c r="BC806" s="204">
        <f t="shared" si="153"/>
        <v>26897964.019999996</v>
      </c>
      <c r="BD806" s="204">
        <f t="shared" si="153"/>
        <v>65108703.440000013</v>
      </c>
      <c r="BE806" s="204">
        <f t="shared" si="153"/>
        <v>23452808.369999997</v>
      </c>
      <c r="BF806" s="204">
        <f t="shared" si="153"/>
        <v>49563911.129999988</v>
      </c>
      <c r="BG806" s="204">
        <f t="shared" si="153"/>
        <v>26857530.170000002</v>
      </c>
      <c r="BH806" s="204">
        <f t="shared" si="153"/>
        <v>50807791.950799987</v>
      </c>
      <c r="BI806" s="204">
        <f t="shared" si="153"/>
        <v>-11129647.230000012</v>
      </c>
      <c r="BJ806" s="204">
        <f t="shared" si="153"/>
        <v>-1817304.8999999985</v>
      </c>
      <c r="BK806" s="204">
        <f t="shared" si="153"/>
        <v>4730723.540000001</v>
      </c>
      <c r="BL806" s="204">
        <f t="shared" si="153"/>
        <v>40914379.520000003</v>
      </c>
      <c r="BM806" s="204">
        <f t="shared" si="153"/>
        <v>39653973.519999981</v>
      </c>
      <c r="BN806" s="204">
        <f t="shared" si="153"/>
        <v>19004146.039999992</v>
      </c>
      <c r="BO806" s="204">
        <f t="shared" si="153"/>
        <v>30349068.640000001</v>
      </c>
      <c r="BP806" s="204">
        <f t="shared" si="153"/>
        <v>4777388.7699999996</v>
      </c>
      <c r="BQ806" s="204">
        <f t="shared" si="153"/>
        <v>20874797.48</v>
      </c>
      <c r="BR806" s="204">
        <f t="shared" si="153"/>
        <v>-3404085.8500000089</v>
      </c>
      <c r="BS806" s="204">
        <f t="shared" si="153"/>
        <v>3820150.4699999969</v>
      </c>
      <c r="BT806" s="204">
        <f t="shared" ref="BT806:CC806" si="154">BT714-BT805</f>
        <v>284013609.75999999</v>
      </c>
      <c r="BU806" s="204">
        <f t="shared" si="154"/>
        <v>19155365.269999996</v>
      </c>
      <c r="BV806" s="204">
        <f t="shared" si="154"/>
        <v>66309599.260000005</v>
      </c>
      <c r="BW806" s="204">
        <f t="shared" si="154"/>
        <v>21140304.330000002</v>
      </c>
      <c r="BX806" s="204">
        <f t="shared" si="154"/>
        <v>43136718.420000002</v>
      </c>
      <c r="BY806" s="204">
        <f t="shared" si="154"/>
        <v>33404992.63000001</v>
      </c>
      <c r="BZ806" s="204">
        <f t="shared" si="154"/>
        <v>37937149.180000007</v>
      </c>
      <c r="CA806" s="204">
        <f t="shared" si="154"/>
        <v>28368897.289999999</v>
      </c>
      <c r="CB806" s="204">
        <f t="shared" si="154"/>
        <v>15896429.82</v>
      </c>
      <c r="CC806" s="204">
        <f t="shared" si="154"/>
        <v>4401823970.4007988</v>
      </c>
    </row>
    <row r="807" spans="1:81">
      <c r="B807" s="351"/>
      <c r="C807" s="352"/>
      <c r="D807" s="353"/>
      <c r="E807" s="116"/>
      <c r="H807" s="355"/>
      <c r="I807" s="355"/>
      <c r="J807" s="355"/>
      <c r="K807" s="355"/>
      <c r="L807" s="355"/>
      <c r="M807" s="355"/>
      <c r="N807" s="355"/>
      <c r="O807" s="355"/>
      <c r="P807" s="355"/>
      <c r="Q807" s="355"/>
      <c r="R807" s="355"/>
      <c r="S807" s="355"/>
      <c r="T807" s="355"/>
      <c r="U807" s="355"/>
      <c r="V807" s="355"/>
      <c r="W807" s="355"/>
      <c r="X807" s="355"/>
      <c r="Y807" s="355"/>
      <c r="Z807" s="355"/>
      <c r="AA807" s="355"/>
      <c r="AB807" s="355"/>
      <c r="AC807" s="355"/>
      <c r="AD807" s="355"/>
      <c r="AE807" s="355"/>
      <c r="AF807" s="355"/>
      <c r="AG807" s="355"/>
      <c r="AH807" s="355"/>
      <c r="AI807" s="355"/>
      <c r="AJ807" s="355"/>
      <c r="AK807" s="355"/>
      <c r="AL807" s="355"/>
      <c r="AM807" s="355"/>
      <c r="AN807" s="355"/>
      <c r="AO807" s="355"/>
      <c r="AP807" s="355"/>
      <c r="AQ807" s="355"/>
      <c r="AR807" s="355"/>
      <c r="AS807" s="355"/>
      <c r="AT807" s="355"/>
      <c r="AU807" s="355"/>
      <c r="AV807" s="355"/>
      <c r="AW807" s="355"/>
      <c r="AX807" s="355"/>
      <c r="AY807" s="355"/>
      <c r="AZ807" s="355"/>
      <c r="BA807" s="355"/>
      <c r="BB807" s="355"/>
      <c r="BC807" s="355"/>
      <c r="BD807" s="355"/>
      <c r="BE807" s="355"/>
      <c r="BF807" s="355"/>
      <c r="BG807" s="355"/>
      <c r="BH807" s="355"/>
      <c r="BI807" s="355"/>
      <c r="BJ807" s="355"/>
      <c r="BK807" s="355"/>
      <c r="BL807" s="355"/>
      <c r="BM807" s="355"/>
      <c r="BN807" s="355"/>
      <c r="BO807" s="355"/>
      <c r="BP807" s="355"/>
      <c r="BQ807" s="355"/>
      <c r="BR807" s="355"/>
      <c r="BS807" s="355"/>
      <c r="BT807" s="355"/>
      <c r="BU807" s="355"/>
      <c r="BV807" s="355"/>
      <c r="BW807" s="355"/>
      <c r="BX807" s="355"/>
      <c r="BY807" s="355"/>
      <c r="BZ807" s="355"/>
      <c r="CA807" s="355"/>
      <c r="CB807" s="355"/>
      <c r="CC807" s="356"/>
    </row>
  </sheetData>
  <autoFilter ref="A3:CC806"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</autoFilter>
  <mergeCells count="54">
    <mergeCell ref="CC4:CC5"/>
    <mergeCell ref="B40:G40"/>
    <mergeCell ref="B1:G1"/>
    <mergeCell ref="B2:G2"/>
    <mergeCell ref="H3:M3"/>
    <mergeCell ref="N3:Y3"/>
    <mergeCell ref="Z3:AH3"/>
    <mergeCell ref="AI3:AT3"/>
    <mergeCell ref="B99:G99"/>
    <mergeCell ref="AU3:BA3"/>
    <mergeCell ref="BB3:BL3"/>
    <mergeCell ref="BM3:BS3"/>
    <mergeCell ref="BT3:CB3"/>
    <mergeCell ref="B42:G42"/>
    <mergeCell ref="B49:G49"/>
    <mergeCell ref="B58:G58"/>
    <mergeCell ref="B64:G64"/>
    <mergeCell ref="B82:G82"/>
    <mergeCell ref="B224:G224"/>
    <mergeCell ref="B123:G123"/>
    <mergeCell ref="B125:G125"/>
    <mergeCell ref="B169:G169"/>
    <mergeCell ref="B178:G178"/>
    <mergeCell ref="B184:G184"/>
    <mergeCell ref="B185:G185"/>
    <mergeCell ref="B187:G187"/>
    <mergeCell ref="B191:G191"/>
    <mergeCell ref="B193:G193"/>
    <mergeCell ref="B195:G195"/>
    <mergeCell ref="B217:G217"/>
    <mergeCell ref="C473:F473"/>
    <mergeCell ref="B251:G251"/>
    <mergeCell ref="B283:G283"/>
    <mergeCell ref="B325:G325"/>
    <mergeCell ref="B331:G331"/>
    <mergeCell ref="B345:G345"/>
    <mergeCell ref="B396:G396"/>
    <mergeCell ref="B412:G412"/>
    <mergeCell ref="B461:G461"/>
    <mergeCell ref="B470:G470"/>
    <mergeCell ref="B471:G471"/>
    <mergeCell ref="C472:F472"/>
    <mergeCell ref="C806:G806"/>
    <mergeCell ref="B474:G474"/>
    <mergeCell ref="C475:G475"/>
    <mergeCell ref="C476:G476"/>
    <mergeCell ref="C477:G477"/>
    <mergeCell ref="C478:C479"/>
    <mergeCell ref="C601:G601"/>
    <mergeCell ref="C698:G698"/>
    <mergeCell ref="C699:G699"/>
    <mergeCell ref="C700:C702"/>
    <mergeCell ref="C716:C718"/>
    <mergeCell ref="C805:F805"/>
  </mergeCells>
  <pageMargins left="0.23622047244094491" right="0.15748031496062992" top="0.31" bottom="0.35433070866141736" header="0.31496062992125984" footer="0.15748031496062992"/>
  <pageSetup paperSize="5" scale="70" orientation="landscape" horizontalDpi="300" verticalDpi="300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60"/>
  <sheetViews>
    <sheetView showGridLines="0" tabSelected="1" zoomScale="90" zoomScaleNormal="90"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B51" sqref="B51:C51"/>
    </sheetView>
  </sheetViews>
  <sheetFormatPr defaultRowHeight="12.75"/>
  <cols>
    <col min="1" max="1" width="7.125" style="33" customWidth="1"/>
    <col min="2" max="2" width="41.375" style="1" customWidth="1"/>
    <col min="3" max="3" width="18.75" style="1" customWidth="1"/>
    <col min="4" max="4" width="16.75" style="1" bestFit="1" customWidth="1"/>
    <col min="5" max="9" width="18" style="1" bestFit="1" customWidth="1"/>
    <col min="10" max="10" width="18.75" style="1" customWidth="1"/>
    <col min="11" max="11" width="17.75" style="1" customWidth="1"/>
    <col min="12" max="12" width="21.75" style="1" customWidth="1"/>
    <col min="13" max="14" width="9" style="1"/>
    <col min="15" max="15" width="14.625" style="1" bestFit="1" customWidth="1"/>
    <col min="16" max="16384" width="9" style="1"/>
  </cols>
  <sheetData>
    <row r="1" spans="1:15">
      <c r="B1" s="461" t="s">
        <v>139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</row>
    <row r="2" spans="1:15" ht="12.75" customHeight="1">
      <c r="B2" s="542" t="s">
        <v>1871</v>
      </c>
      <c r="C2" s="542"/>
      <c r="D2" s="542"/>
      <c r="E2" s="542"/>
      <c r="F2" s="542"/>
      <c r="G2" s="542"/>
      <c r="H2" s="542"/>
      <c r="I2" s="542"/>
      <c r="J2" s="542"/>
      <c r="K2" s="542"/>
      <c r="L2" s="542"/>
    </row>
    <row r="3" spans="1:15">
      <c r="B3" s="543"/>
      <c r="C3" s="544"/>
    </row>
    <row r="4" spans="1:15" s="32" customFormat="1" ht="25.5">
      <c r="A4" s="10" t="s">
        <v>1</v>
      </c>
      <c r="B4" s="10" t="s">
        <v>2</v>
      </c>
      <c r="C4" s="10" t="s">
        <v>140</v>
      </c>
      <c r="D4" s="10" t="s">
        <v>113</v>
      </c>
      <c r="E4" s="34" t="s">
        <v>114</v>
      </c>
      <c r="F4" s="34" t="s">
        <v>115</v>
      </c>
      <c r="G4" s="34" t="s">
        <v>116</v>
      </c>
      <c r="H4" s="34" t="s">
        <v>141</v>
      </c>
      <c r="I4" s="34" t="s">
        <v>118</v>
      </c>
      <c r="J4" s="455" t="s">
        <v>267</v>
      </c>
      <c r="K4" s="455" t="s">
        <v>268</v>
      </c>
      <c r="L4" s="10" t="s">
        <v>142</v>
      </c>
    </row>
    <row r="5" spans="1:15">
      <c r="A5" s="466" t="s">
        <v>5</v>
      </c>
      <c r="B5" s="468"/>
      <c r="C5" s="69"/>
      <c r="D5" s="70"/>
      <c r="E5" s="71"/>
      <c r="F5" s="71"/>
      <c r="G5" s="71"/>
      <c r="H5" s="71"/>
      <c r="I5" s="71"/>
      <c r="J5" s="71"/>
      <c r="K5" s="71"/>
      <c r="L5" s="72"/>
    </row>
    <row r="6" spans="1:15">
      <c r="A6" s="35" t="s">
        <v>6</v>
      </c>
      <c r="B6" s="85" t="s">
        <v>7</v>
      </c>
      <c r="C6" s="75">
        <v>215404402.10999995</v>
      </c>
      <c r="D6" s="76">
        <v>26432204.580000002</v>
      </c>
      <c r="E6" s="76">
        <v>38168397.54999999</v>
      </c>
      <c r="F6" s="76">
        <v>56131784.030000001</v>
      </c>
      <c r="G6" s="76">
        <v>48318675.779999971</v>
      </c>
      <c r="H6" s="76">
        <v>91191783.589999974</v>
      </c>
      <c r="I6" s="76">
        <v>36973778.939999998</v>
      </c>
      <c r="J6" s="76">
        <v>26991140.670000002</v>
      </c>
      <c r="K6" s="76">
        <v>13792011.74</v>
      </c>
      <c r="L6" s="363">
        <f t="shared" ref="L6:L17" si="0">SUM(C6:K6)</f>
        <v>553404178.98999989</v>
      </c>
    </row>
    <row r="7" spans="1:15">
      <c r="A7" s="35" t="s">
        <v>8</v>
      </c>
      <c r="B7" s="85" t="s">
        <v>9</v>
      </c>
      <c r="C7" s="76">
        <v>265850</v>
      </c>
      <c r="D7" s="76">
        <v>57400</v>
      </c>
      <c r="E7" s="76">
        <v>170600</v>
      </c>
      <c r="F7" s="76">
        <v>199550</v>
      </c>
      <c r="G7" s="76">
        <v>167800</v>
      </c>
      <c r="H7" s="76">
        <v>0</v>
      </c>
      <c r="I7" s="76">
        <v>152050</v>
      </c>
      <c r="J7" s="76">
        <v>127350</v>
      </c>
      <c r="K7" s="76">
        <v>60150</v>
      </c>
      <c r="L7" s="363">
        <f t="shared" si="0"/>
        <v>1200750</v>
      </c>
    </row>
    <row r="8" spans="1:15">
      <c r="A8" s="35" t="s">
        <v>10</v>
      </c>
      <c r="B8" s="85" t="s">
        <v>11</v>
      </c>
      <c r="C8" s="76">
        <v>1794440.41</v>
      </c>
      <c r="D8" s="76">
        <v>26365</v>
      </c>
      <c r="E8" s="76">
        <v>0</v>
      </c>
      <c r="F8" s="76">
        <v>17256.75</v>
      </c>
      <c r="G8" s="76">
        <v>14106</v>
      </c>
      <c r="H8" s="76">
        <v>1152326.69</v>
      </c>
      <c r="I8" s="76">
        <v>24613</v>
      </c>
      <c r="J8" s="76">
        <v>2575</v>
      </c>
      <c r="K8" s="76">
        <v>0</v>
      </c>
      <c r="L8" s="363">
        <f t="shared" si="0"/>
        <v>3031682.8499999996</v>
      </c>
    </row>
    <row r="9" spans="1:15">
      <c r="A9" s="35" t="s">
        <v>12</v>
      </c>
      <c r="B9" s="85" t="s">
        <v>13</v>
      </c>
      <c r="C9" s="76">
        <v>5829383.1199999992</v>
      </c>
      <c r="D9" s="76">
        <v>99344.73</v>
      </c>
      <c r="E9" s="76">
        <v>124962.76999999999</v>
      </c>
      <c r="F9" s="76">
        <v>298386.23</v>
      </c>
      <c r="G9" s="76">
        <v>481750.24</v>
      </c>
      <c r="H9" s="76">
        <v>2340713.5200000005</v>
      </c>
      <c r="I9" s="76">
        <v>225496.93999999997</v>
      </c>
      <c r="J9" s="76">
        <v>106339.25</v>
      </c>
      <c r="K9" s="76">
        <v>117647.77</v>
      </c>
      <c r="L9" s="363">
        <f t="shared" si="0"/>
        <v>9624024.5699999984</v>
      </c>
    </row>
    <row r="10" spans="1:15">
      <c r="A10" s="35" t="s">
        <v>14</v>
      </c>
      <c r="B10" s="85" t="s">
        <v>15</v>
      </c>
      <c r="C10" s="76">
        <v>45805198.380000003</v>
      </c>
      <c r="D10" s="76">
        <v>1262570.02</v>
      </c>
      <c r="E10" s="76">
        <v>1647238.9000000001</v>
      </c>
      <c r="F10" s="76">
        <v>2238021.54</v>
      </c>
      <c r="G10" s="76">
        <v>4676153.1399999997</v>
      </c>
      <c r="H10" s="76">
        <v>17960729.930000003</v>
      </c>
      <c r="I10" s="76">
        <v>1396751.3800000001</v>
      </c>
      <c r="J10" s="76">
        <v>668490.70000000007</v>
      </c>
      <c r="K10" s="76">
        <v>1210001.82</v>
      </c>
      <c r="L10" s="363">
        <f t="shared" si="0"/>
        <v>76865155.810000002</v>
      </c>
    </row>
    <row r="11" spans="1:15">
      <c r="A11" s="35" t="s">
        <v>16</v>
      </c>
      <c r="B11" s="85" t="s">
        <v>17</v>
      </c>
      <c r="C11" s="76">
        <v>51964470.879999995</v>
      </c>
      <c r="D11" s="76">
        <v>414190.25000000006</v>
      </c>
      <c r="E11" s="76">
        <v>804290.93</v>
      </c>
      <c r="F11" s="76">
        <v>792940.27</v>
      </c>
      <c r="G11" s="76">
        <v>2122368.37</v>
      </c>
      <c r="H11" s="76">
        <v>6396522.0499999998</v>
      </c>
      <c r="I11" s="76">
        <v>558986.94999999995</v>
      </c>
      <c r="J11" s="76">
        <v>671791.23</v>
      </c>
      <c r="K11" s="76">
        <v>553360.15999999992</v>
      </c>
      <c r="L11" s="363">
        <f t="shared" si="0"/>
        <v>64278921.089999989</v>
      </c>
    </row>
    <row r="12" spans="1:15">
      <c r="A12" s="35" t="s">
        <v>18</v>
      </c>
      <c r="B12" s="85" t="s">
        <v>19</v>
      </c>
      <c r="C12" s="76">
        <v>1942712.2</v>
      </c>
      <c r="D12" s="76">
        <v>321707.5</v>
      </c>
      <c r="E12" s="76">
        <v>154159</v>
      </c>
      <c r="F12" s="76">
        <v>404015.7</v>
      </c>
      <c r="G12" s="76">
        <v>1217882.25</v>
      </c>
      <c r="H12" s="76">
        <v>1597100</v>
      </c>
      <c r="I12" s="76">
        <v>807077</v>
      </c>
      <c r="J12" s="76">
        <v>135924.25</v>
      </c>
      <c r="K12" s="76">
        <v>63330</v>
      </c>
      <c r="L12" s="363">
        <f t="shared" si="0"/>
        <v>6643907.9000000004</v>
      </c>
      <c r="O12" s="36"/>
    </row>
    <row r="13" spans="1:15">
      <c r="A13" s="35" t="s">
        <v>20</v>
      </c>
      <c r="B13" s="85" t="s">
        <v>21</v>
      </c>
      <c r="C13" s="76">
        <v>45275305.039999999</v>
      </c>
      <c r="D13" s="76">
        <v>1972807.1600000001</v>
      </c>
      <c r="E13" s="76">
        <v>3469778.99</v>
      </c>
      <c r="F13" s="76">
        <v>4607376.6000000006</v>
      </c>
      <c r="G13" s="76">
        <v>4611385.9700000007</v>
      </c>
      <c r="H13" s="76">
        <v>19716830.82</v>
      </c>
      <c r="I13" s="76">
        <v>1950495.0899999999</v>
      </c>
      <c r="J13" s="76">
        <v>1214238.28</v>
      </c>
      <c r="K13" s="76">
        <v>1521011.34</v>
      </c>
      <c r="L13" s="363">
        <f t="shared" si="0"/>
        <v>84339229.290000021</v>
      </c>
      <c r="O13" s="36"/>
    </row>
    <row r="14" spans="1:15">
      <c r="A14" s="35" t="s">
        <v>22</v>
      </c>
      <c r="B14" s="85" t="s">
        <v>23</v>
      </c>
      <c r="C14" s="76">
        <v>93125527.230000004</v>
      </c>
      <c r="D14" s="76">
        <v>12983498.550000001</v>
      </c>
      <c r="E14" s="76">
        <v>12917194.68</v>
      </c>
      <c r="F14" s="76">
        <v>21363650.789999999</v>
      </c>
      <c r="G14" s="76">
        <v>23104532.100000001</v>
      </c>
      <c r="H14" s="76">
        <v>41013079.439999998</v>
      </c>
      <c r="I14" s="76">
        <v>14411613.880000001</v>
      </c>
      <c r="J14" s="76">
        <v>5541770</v>
      </c>
      <c r="K14" s="76">
        <v>6059252.2599999998</v>
      </c>
      <c r="L14" s="363">
        <f t="shared" si="0"/>
        <v>230520118.92999998</v>
      </c>
      <c r="O14" s="37"/>
    </row>
    <row r="15" spans="1:15">
      <c r="A15" s="35" t="s">
        <v>24</v>
      </c>
      <c r="B15" s="85" t="s">
        <v>25</v>
      </c>
      <c r="C15" s="76">
        <v>19263350.150000006</v>
      </c>
      <c r="D15" s="76">
        <v>2025706.1199999999</v>
      </c>
      <c r="E15" s="76">
        <v>2048136.22</v>
      </c>
      <c r="F15" s="76">
        <v>3982015.8200000003</v>
      </c>
      <c r="G15" s="76">
        <v>4941363.51</v>
      </c>
      <c r="H15" s="76">
        <v>84692640.620000005</v>
      </c>
      <c r="I15" s="76">
        <v>2760894.26</v>
      </c>
      <c r="J15" s="76">
        <v>8475049.3300000001</v>
      </c>
      <c r="K15" s="76">
        <v>17302453.34</v>
      </c>
      <c r="L15" s="363">
        <f t="shared" si="0"/>
        <v>145491609.37</v>
      </c>
    </row>
    <row r="16" spans="1:15">
      <c r="A16" s="164" t="s">
        <v>1464</v>
      </c>
      <c r="B16" s="165" t="s">
        <v>1465</v>
      </c>
      <c r="C16" s="76">
        <v>211525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363">
        <f t="shared" si="0"/>
        <v>211525</v>
      </c>
    </row>
    <row r="17" spans="1:12">
      <c r="A17" s="35" t="s">
        <v>26</v>
      </c>
      <c r="B17" s="85" t="s">
        <v>27</v>
      </c>
      <c r="C17" s="76">
        <v>59603401.579999998</v>
      </c>
      <c r="D17" s="76">
        <v>1731199.35</v>
      </c>
      <c r="E17" s="76">
        <v>2419625.1800000002</v>
      </c>
      <c r="F17" s="76">
        <v>4069062.34</v>
      </c>
      <c r="G17" s="76">
        <v>4109199.44</v>
      </c>
      <c r="H17" s="76">
        <v>17984918.359999999</v>
      </c>
      <c r="I17" s="76">
        <v>2022723.45</v>
      </c>
      <c r="J17" s="76">
        <v>1454158.04</v>
      </c>
      <c r="K17" s="76">
        <v>1802724.12</v>
      </c>
      <c r="L17" s="363">
        <f t="shared" si="0"/>
        <v>95197011.860000014</v>
      </c>
    </row>
    <row r="18" spans="1:12" s="40" customFormat="1">
      <c r="A18" s="38" t="s">
        <v>28</v>
      </c>
      <c r="B18" s="39" t="s">
        <v>29</v>
      </c>
      <c r="C18" s="364">
        <f>SUM(C6:C17)</f>
        <v>540485566.10000002</v>
      </c>
      <c r="D18" s="364">
        <f>SUM(D6:D17)</f>
        <v>47326993.260000005</v>
      </c>
      <c r="E18" s="364">
        <f t="shared" ref="E18:K18" si="1">SUM(E6:E17)</f>
        <v>61924384.219999991</v>
      </c>
      <c r="F18" s="364">
        <f t="shared" si="1"/>
        <v>94104060.069999993</v>
      </c>
      <c r="G18" s="364">
        <f t="shared" si="1"/>
        <v>93765216.799999967</v>
      </c>
      <c r="H18" s="364">
        <f>SUM(H6:H17)</f>
        <v>284046645.01999998</v>
      </c>
      <c r="I18" s="364">
        <f t="shared" si="1"/>
        <v>61284480.890000001</v>
      </c>
      <c r="J18" s="364">
        <f t="shared" ref="J18" si="2">SUM(J6:J17)</f>
        <v>45388826.75</v>
      </c>
      <c r="K18" s="364">
        <f t="shared" si="1"/>
        <v>42481942.550000004</v>
      </c>
      <c r="L18" s="364">
        <f>SUM(L6:L17)</f>
        <v>1270808115.6599998</v>
      </c>
    </row>
    <row r="19" spans="1:12" s="40" customFormat="1">
      <c r="A19" s="361" t="s">
        <v>1407</v>
      </c>
      <c r="B19" s="39" t="s">
        <v>155</v>
      </c>
      <c r="C19" s="365">
        <f>C18-C17</f>
        <v>480882164.52000004</v>
      </c>
      <c r="D19" s="365">
        <f t="shared" ref="D19:L19" si="3">D18-D17</f>
        <v>45595793.910000004</v>
      </c>
      <c r="E19" s="365">
        <f t="shared" si="3"/>
        <v>59504759.039999992</v>
      </c>
      <c r="F19" s="365">
        <f t="shared" si="3"/>
        <v>90034997.729999989</v>
      </c>
      <c r="G19" s="365">
        <f t="shared" si="3"/>
        <v>89656017.35999997</v>
      </c>
      <c r="H19" s="365">
        <f t="shared" si="3"/>
        <v>266061726.65999997</v>
      </c>
      <c r="I19" s="365">
        <f t="shared" si="3"/>
        <v>59261757.439999998</v>
      </c>
      <c r="J19" s="365">
        <f t="shared" ref="J19" si="4">J18-J17</f>
        <v>43934668.710000001</v>
      </c>
      <c r="K19" s="365">
        <f t="shared" si="3"/>
        <v>40679218.430000007</v>
      </c>
      <c r="L19" s="365">
        <f t="shared" si="3"/>
        <v>1175611103.7999997</v>
      </c>
    </row>
    <row r="20" spans="1:12" s="40" customFormat="1" ht="25.5">
      <c r="A20" s="38"/>
      <c r="B20" s="362" t="s">
        <v>1524</v>
      </c>
      <c r="C20" s="364">
        <f>C19-C16</f>
        <v>480670639.52000004</v>
      </c>
      <c r="D20" s="364">
        <f t="shared" ref="D20:L20" si="5">D19-D16</f>
        <v>45595793.910000004</v>
      </c>
      <c r="E20" s="364">
        <f t="shared" si="5"/>
        <v>59504759.039999992</v>
      </c>
      <c r="F20" s="364">
        <f t="shared" si="5"/>
        <v>90034997.729999989</v>
      </c>
      <c r="G20" s="364">
        <f t="shared" si="5"/>
        <v>89656017.35999997</v>
      </c>
      <c r="H20" s="364">
        <f t="shared" si="5"/>
        <v>266061726.65999997</v>
      </c>
      <c r="I20" s="364">
        <f t="shared" si="5"/>
        <v>59261757.439999998</v>
      </c>
      <c r="J20" s="364">
        <f t="shared" ref="J20" si="6">J19-J16</f>
        <v>43934668.710000001</v>
      </c>
      <c r="K20" s="364">
        <f t="shared" si="5"/>
        <v>40679218.430000007</v>
      </c>
      <c r="L20" s="364">
        <f t="shared" si="5"/>
        <v>1175399578.7999997</v>
      </c>
    </row>
    <row r="21" spans="1:12">
      <c r="A21" s="466" t="s">
        <v>30</v>
      </c>
      <c r="B21" s="467"/>
      <c r="C21" s="366"/>
      <c r="D21" s="366"/>
      <c r="E21" s="366"/>
      <c r="F21" s="366"/>
      <c r="G21" s="366"/>
      <c r="H21" s="366"/>
      <c r="I21" s="366"/>
      <c r="J21" s="366"/>
      <c r="K21" s="366"/>
      <c r="L21" s="367"/>
    </row>
    <row r="22" spans="1:12">
      <c r="A22" s="35" t="s">
        <v>31</v>
      </c>
      <c r="B22" s="85" t="s">
        <v>32</v>
      </c>
      <c r="C22" s="76">
        <v>59719918.640000001</v>
      </c>
      <c r="D22" s="76">
        <v>2759679.42</v>
      </c>
      <c r="E22" s="76">
        <v>3350927.02</v>
      </c>
      <c r="F22" s="76">
        <v>4685912.24</v>
      </c>
      <c r="G22" s="76">
        <v>4643609.62</v>
      </c>
      <c r="H22" s="76">
        <v>23555844.34</v>
      </c>
      <c r="I22" s="76">
        <v>2645463.2799999998</v>
      </c>
      <c r="J22" s="76">
        <v>1765955.22</v>
      </c>
      <c r="K22" s="76">
        <v>1515651.2</v>
      </c>
      <c r="L22" s="363">
        <f t="shared" ref="L22:L36" si="7">SUM(C22:K22)</f>
        <v>104642960.98000002</v>
      </c>
    </row>
    <row r="23" spans="1:12">
      <c r="A23" s="35" t="s">
        <v>33</v>
      </c>
      <c r="B23" s="85" t="s">
        <v>34</v>
      </c>
      <c r="C23" s="76">
        <v>23814613.859999999</v>
      </c>
      <c r="D23" s="76">
        <v>650801.49</v>
      </c>
      <c r="E23" s="76">
        <v>1217408.06</v>
      </c>
      <c r="F23" s="76">
        <v>1087984.25</v>
      </c>
      <c r="G23" s="76">
        <v>1450348.7100000002</v>
      </c>
      <c r="H23" s="76">
        <v>7440546.3100000005</v>
      </c>
      <c r="I23" s="76">
        <v>1022714.83</v>
      </c>
      <c r="J23" s="76">
        <v>586316.17000000004</v>
      </c>
      <c r="K23" s="76">
        <v>424847.48</v>
      </c>
      <c r="L23" s="363">
        <f t="shared" si="7"/>
        <v>37695581.159999996</v>
      </c>
    </row>
    <row r="24" spans="1:12">
      <c r="A24" s="35" t="s">
        <v>35</v>
      </c>
      <c r="B24" s="85" t="s">
        <v>36</v>
      </c>
      <c r="C24" s="76">
        <v>325097.63</v>
      </c>
      <c r="D24" s="76">
        <v>43391.64</v>
      </c>
      <c r="E24" s="76">
        <v>115009</v>
      </c>
      <c r="F24" s="76">
        <v>172641.34</v>
      </c>
      <c r="G24" s="76">
        <v>83597.23</v>
      </c>
      <c r="H24" s="76">
        <v>127282</v>
      </c>
      <c r="I24" s="76">
        <v>93115.75</v>
      </c>
      <c r="J24" s="76">
        <v>123483.06</v>
      </c>
      <c r="K24" s="76">
        <v>62439.95</v>
      </c>
      <c r="L24" s="363">
        <f t="shared" si="7"/>
        <v>1146057.5999999999</v>
      </c>
    </row>
    <row r="25" spans="1:12">
      <c r="A25" s="35" t="s">
        <v>37</v>
      </c>
      <c r="B25" s="85" t="s">
        <v>38</v>
      </c>
      <c r="C25" s="76">
        <v>19821618.98</v>
      </c>
      <c r="D25" s="76">
        <v>534749.49</v>
      </c>
      <c r="E25" s="76">
        <v>466212.4</v>
      </c>
      <c r="F25" s="76">
        <v>2133109.29</v>
      </c>
      <c r="G25" s="76">
        <v>1736244.87</v>
      </c>
      <c r="H25" s="76">
        <v>4384370.5999999996</v>
      </c>
      <c r="I25" s="76">
        <v>1143047.28</v>
      </c>
      <c r="J25" s="76">
        <v>726549.7</v>
      </c>
      <c r="K25" s="76">
        <v>967208.8</v>
      </c>
      <c r="L25" s="363">
        <f t="shared" si="7"/>
        <v>31913111.409999996</v>
      </c>
    </row>
    <row r="26" spans="1:12">
      <c r="A26" s="35" t="s">
        <v>39</v>
      </c>
      <c r="B26" s="85" t="s">
        <v>40</v>
      </c>
      <c r="C26" s="76">
        <v>93187698.260000005</v>
      </c>
      <c r="D26" s="76">
        <v>13003604.550000001</v>
      </c>
      <c r="E26" s="76">
        <v>12932194.68</v>
      </c>
      <c r="F26" s="76">
        <v>21403045.149999999</v>
      </c>
      <c r="G26" s="76">
        <v>23037461.460000001</v>
      </c>
      <c r="H26" s="76">
        <v>41053642.689999998</v>
      </c>
      <c r="I26" s="76">
        <v>14411613.880000001</v>
      </c>
      <c r="J26" s="76">
        <v>5541770</v>
      </c>
      <c r="K26" s="76">
        <v>6059252.2599999998</v>
      </c>
      <c r="L26" s="363">
        <f t="shared" si="7"/>
        <v>230630282.93000001</v>
      </c>
    </row>
    <row r="27" spans="1:12">
      <c r="A27" s="35" t="s">
        <v>41</v>
      </c>
      <c r="B27" s="85" t="s">
        <v>42</v>
      </c>
      <c r="C27" s="76">
        <v>27699471.5</v>
      </c>
      <c r="D27" s="76">
        <v>3213038.16</v>
      </c>
      <c r="E27" s="76">
        <v>3279754</v>
      </c>
      <c r="F27" s="76">
        <v>6181921.6199999992</v>
      </c>
      <c r="G27" s="76">
        <v>5625460</v>
      </c>
      <c r="H27" s="76">
        <v>10927214</v>
      </c>
      <c r="I27" s="76">
        <v>2988626.45</v>
      </c>
      <c r="J27" s="76">
        <v>2416015</v>
      </c>
      <c r="K27" s="76">
        <v>2101361</v>
      </c>
      <c r="L27" s="363">
        <f t="shared" si="7"/>
        <v>64432861.729999997</v>
      </c>
    </row>
    <row r="28" spans="1:12">
      <c r="A28" s="35" t="s">
        <v>43</v>
      </c>
      <c r="B28" s="85" t="s">
        <v>44</v>
      </c>
      <c r="C28" s="76">
        <v>64363776.849999994</v>
      </c>
      <c r="D28" s="76">
        <v>5163915</v>
      </c>
      <c r="E28" s="76">
        <v>7508099.5</v>
      </c>
      <c r="F28" s="76">
        <v>9722275</v>
      </c>
      <c r="G28" s="76">
        <v>10597303.75</v>
      </c>
      <c r="H28" s="76">
        <v>26867685</v>
      </c>
      <c r="I28" s="76">
        <v>7404590</v>
      </c>
      <c r="J28" s="76">
        <v>5331516</v>
      </c>
      <c r="K28" s="76">
        <v>3355448</v>
      </c>
      <c r="L28" s="363">
        <f t="shared" si="7"/>
        <v>140314609.09999999</v>
      </c>
    </row>
    <row r="29" spans="1:12">
      <c r="A29" s="35" t="s">
        <v>45</v>
      </c>
      <c r="B29" s="85" t="s">
        <v>46</v>
      </c>
      <c r="C29" s="76">
        <v>7068812.96</v>
      </c>
      <c r="D29" s="76">
        <v>602069.86</v>
      </c>
      <c r="E29" s="76">
        <v>716371.41999999993</v>
      </c>
      <c r="F29" s="76">
        <v>1214966.94</v>
      </c>
      <c r="G29" s="76">
        <v>1166277.6399999999</v>
      </c>
      <c r="H29" s="76">
        <v>2428764.81</v>
      </c>
      <c r="I29" s="76">
        <v>1030377.17</v>
      </c>
      <c r="J29" s="76">
        <v>481740</v>
      </c>
      <c r="K29" s="76">
        <v>472073.62</v>
      </c>
      <c r="L29" s="363">
        <f t="shared" si="7"/>
        <v>15181454.42</v>
      </c>
    </row>
    <row r="30" spans="1:12">
      <c r="A30" s="35" t="s">
        <v>47</v>
      </c>
      <c r="B30" s="85" t="s">
        <v>48</v>
      </c>
      <c r="C30" s="76">
        <v>31533523.130000003</v>
      </c>
      <c r="D30" s="76">
        <v>2286388.38</v>
      </c>
      <c r="E30" s="76">
        <v>1451832.33</v>
      </c>
      <c r="F30" s="76">
        <v>2400487.1699999995</v>
      </c>
      <c r="G30" s="76">
        <v>1952931.88</v>
      </c>
      <c r="H30" s="76">
        <v>10392081.82</v>
      </c>
      <c r="I30" s="76">
        <v>2361336.5499999998</v>
      </c>
      <c r="J30" s="76">
        <v>3299022.44</v>
      </c>
      <c r="K30" s="76">
        <v>1407191.6400000001</v>
      </c>
      <c r="L30" s="363">
        <f t="shared" si="7"/>
        <v>57084795.340000004</v>
      </c>
    </row>
    <row r="31" spans="1:12">
      <c r="A31" s="35" t="s">
        <v>49</v>
      </c>
      <c r="B31" s="85" t="s">
        <v>50</v>
      </c>
      <c r="C31" s="76">
        <v>8566363.4100000001</v>
      </c>
      <c r="D31" s="76">
        <v>568280.24</v>
      </c>
      <c r="E31" s="76">
        <v>693002.23999999999</v>
      </c>
      <c r="F31" s="76">
        <v>2132869.1</v>
      </c>
      <c r="G31" s="76">
        <v>1566993.78</v>
      </c>
      <c r="H31" s="76">
        <v>3726088.2799999993</v>
      </c>
      <c r="I31" s="76">
        <v>1231859.8399999999</v>
      </c>
      <c r="J31" s="76">
        <v>476031.49</v>
      </c>
      <c r="K31" s="76">
        <v>467245</v>
      </c>
      <c r="L31" s="363">
        <f t="shared" si="7"/>
        <v>19428733.379999995</v>
      </c>
    </row>
    <row r="32" spans="1:12">
      <c r="A32" s="35" t="s">
        <v>51</v>
      </c>
      <c r="B32" s="85" t="s">
        <v>52</v>
      </c>
      <c r="C32" s="76">
        <v>10073487.1</v>
      </c>
      <c r="D32" s="76">
        <v>775557.25</v>
      </c>
      <c r="E32" s="76">
        <v>1367386.59</v>
      </c>
      <c r="F32" s="76">
        <v>1378224.27</v>
      </c>
      <c r="G32" s="76">
        <v>1694521.59</v>
      </c>
      <c r="H32" s="76">
        <v>4599823.08</v>
      </c>
      <c r="I32" s="76">
        <v>927426.47</v>
      </c>
      <c r="J32" s="76">
        <v>1023439.47</v>
      </c>
      <c r="K32" s="76">
        <v>658017</v>
      </c>
      <c r="L32" s="363">
        <f t="shared" si="7"/>
        <v>22497882.819999997</v>
      </c>
    </row>
    <row r="33" spans="1:12">
      <c r="A33" s="35" t="s">
        <v>53</v>
      </c>
      <c r="B33" s="85" t="s">
        <v>54</v>
      </c>
      <c r="C33" s="76">
        <v>32293744.429999996</v>
      </c>
      <c r="D33" s="76">
        <v>2169043.65</v>
      </c>
      <c r="E33" s="76">
        <v>3736046.9899999998</v>
      </c>
      <c r="F33" s="76">
        <v>5842904.7000000011</v>
      </c>
      <c r="G33" s="76">
        <v>3508034.12</v>
      </c>
      <c r="H33" s="76">
        <v>9054026.7099999972</v>
      </c>
      <c r="I33" s="76">
        <v>2822020.7699999996</v>
      </c>
      <c r="J33" s="76">
        <v>2302743.6100000003</v>
      </c>
      <c r="K33" s="76">
        <v>3109168.03</v>
      </c>
      <c r="L33" s="363">
        <f t="shared" si="7"/>
        <v>64837733.00999999</v>
      </c>
    </row>
    <row r="34" spans="1:12">
      <c r="A34" s="35" t="s">
        <v>55</v>
      </c>
      <c r="B34" s="85" t="s">
        <v>56</v>
      </c>
      <c r="C34" s="76">
        <v>3690198.95</v>
      </c>
      <c r="D34" s="76">
        <v>119706.70000000001</v>
      </c>
      <c r="E34" s="76">
        <v>181259.05</v>
      </c>
      <c r="F34" s="76">
        <v>164551.64000000001</v>
      </c>
      <c r="G34" s="76">
        <v>349287.44</v>
      </c>
      <c r="H34" s="76">
        <v>2292198.77</v>
      </c>
      <c r="I34" s="76">
        <v>259302.19</v>
      </c>
      <c r="J34" s="76">
        <v>339787.45</v>
      </c>
      <c r="K34" s="76">
        <v>184038.74000000002</v>
      </c>
      <c r="L34" s="363">
        <f t="shared" si="7"/>
        <v>7580330.9300000016</v>
      </c>
    </row>
    <row r="35" spans="1:12">
      <c r="A35" s="35" t="s">
        <v>57</v>
      </c>
      <c r="B35" s="85" t="s">
        <v>58</v>
      </c>
      <c r="C35" s="76">
        <v>8395163.0999999996</v>
      </c>
      <c r="D35" s="76">
        <v>2085499</v>
      </c>
      <c r="E35" s="76">
        <v>3991267.29</v>
      </c>
      <c r="F35" s="76">
        <v>5824195.5700000003</v>
      </c>
      <c r="G35" s="76">
        <v>11596498</v>
      </c>
      <c r="H35" s="76">
        <v>6541386</v>
      </c>
      <c r="I35" s="76">
        <v>3928500.2</v>
      </c>
      <c r="J35" s="76">
        <v>3250855.84</v>
      </c>
      <c r="K35" s="76">
        <v>1651208.4</v>
      </c>
      <c r="L35" s="363">
        <f t="shared" si="7"/>
        <v>47264573.399999999</v>
      </c>
    </row>
    <row r="36" spans="1:12">
      <c r="A36" s="164" t="s">
        <v>1466</v>
      </c>
      <c r="B36" s="165" t="s">
        <v>1467</v>
      </c>
      <c r="C36" s="76">
        <v>412902.87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363">
        <f t="shared" si="7"/>
        <v>412902.87</v>
      </c>
    </row>
    <row r="37" spans="1:12" s="40" customFormat="1">
      <c r="A37" s="38" t="s">
        <v>59</v>
      </c>
      <c r="B37" s="39" t="s">
        <v>60</v>
      </c>
      <c r="C37" s="364">
        <f>SUM(C22:C36)</f>
        <v>390966391.67000008</v>
      </c>
      <c r="D37" s="364">
        <f t="shared" ref="D37:L37" si="8">SUM(D22:D36)</f>
        <v>33975724.829999998</v>
      </c>
      <c r="E37" s="364">
        <f t="shared" si="8"/>
        <v>41006770.569999993</v>
      </c>
      <c r="F37" s="364">
        <f t="shared" si="8"/>
        <v>64345088.280000009</v>
      </c>
      <c r="G37" s="364">
        <f t="shared" si="8"/>
        <v>69008570.090000004</v>
      </c>
      <c r="H37" s="364">
        <f t="shared" si="8"/>
        <v>153390954.41000003</v>
      </c>
      <c r="I37" s="364">
        <f t="shared" si="8"/>
        <v>42269994.659999996</v>
      </c>
      <c r="J37" s="364">
        <f t="shared" ref="J37" si="9">SUM(J22:J36)</f>
        <v>27665225.449999996</v>
      </c>
      <c r="K37" s="364">
        <f t="shared" si="8"/>
        <v>22435151.119999997</v>
      </c>
      <c r="L37" s="364">
        <f t="shared" si="8"/>
        <v>845063871.08000004</v>
      </c>
    </row>
    <row r="38" spans="1:12" s="40" customFormat="1">
      <c r="A38" s="361" t="s">
        <v>1408</v>
      </c>
      <c r="B38" s="39" t="s">
        <v>156</v>
      </c>
      <c r="C38" s="365">
        <f>C37-C33</f>
        <v>358672647.24000007</v>
      </c>
      <c r="D38" s="365">
        <f t="shared" ref="D38:K38" si="10">D37-D33</f>
        <v>31806681.18</v>
      </c>
      <c r="E38" s="365">
        <f t="shared" si="10"/>
        <v>37270723.579999991</v>
      </c>
      <c r="F38" s="365">
        <f t="shared" si="10"/>
        <v>58502183.580000006</v>
      </c>
      <c r="G38" s="365">
        <f t="shared" si="10"/>
        <v>65500535.970000006</v>
      </c>
      <c r="H38" s="365">
        <f t="shared" si="10"/>
        <v>144336927.70000002</v>
      </c>
      <c r="I38" s="365">
        <f t="shared" si="10"/>
        <v>39447973.890000001</v>
      </c>
      <c r="J38" s="365">
        <f t="shared" ref="J38" si="11">J37-J33</f>
        <v>25362481.839999996</v>
      </c>
      <c r="K38" s="365">
        <f t="shared" si="10"/>
        <v>19325983.089999996</v>
      </c>
      <c r="L38" s="365">
        <f>L37-L33</f>
        <v>780226138.07000005</v>
      </c>
    </row>
    <row r="39" spans="1:12" s="40" customFormat="1" ht="25.5">
      <c r="A39" s="38"/>
      <c r="B39" s="362" t="s">
        <v>1525</v>
      </c>
      <c r="C39" s="364">
        <f>C38-C36</f>
        <v>358259744.37000006</v>
      </c>
      <c r="D39" s="364">
        <f t="shared" ref="D39:L39" si="12">D38-D36</f>
        <v>31806681.18</v>
      </c>
      <c r="E39" s="364">
        <f t="shared" si="12"/>
        <v>37270723.579999991</v>
      </c>
      <c r="F39" s="364">
        <f t="shared" si="12"/>
        <v>58502183.580000006</v>
      </c>
      <c r="G39" s="364">
        <f t="shared" si="12"/>
        <v>65500535.970000006</v>
      </c>
      <c r="H39" s="364">
        <f t="shared" si="12"/>
        <v>144336927.70000002</v>
      </c>
      <c r="I39" s="364">
        <f t="shared" si="12"/>
        <v>39447973.890000001</v>
      </c>
      <c r="J39" s="364">
        <f t="shared" ref="J39" si="13">J38-J36</f>
        <v>25362481.839999996</v>
      </c>
      <c r="K39" s="364">
        <f t="shared" si="12"/>
        <v>19325983.089999996</v>
      </c>
      <c r="L39" s="364">
        <f t="shared" si="12"/>
        <v>779813235.20000005</v>
      </c>
    </row>
    <row r="40" spans="1:12" s="42" customFormat="1">
      <c r="A40" s="38" t="s">
        <v>61</v>
      </c>
      <c r="B40" s="41" t="s">
        <v>143</v>
      </c>
      <c r="C40" s="381">
        <f>C18-C37</f>
        <v>149519174.42999995</v>
      </c>
      <c r="D40" s="368">
        <f t="shared" ref="D40:L40" si="14">D18-D37</f>
        <v>13351268.430000007</v>
      </c>
      <c r="E40" s="368">
        <f t="shared" si="14"/>
        <v>20917613.649999999</v>
      </c>
      <c r="F40" s="368">
        <f t="shared" si="14"/>
        <v>29758971.789999984</v>
      </c>
      <c r="G40" s="368">
        <f t="shared" si="14"/>
        <v>24756646.709999964</v>
      </c>
      <c r="H40" s="368">
        <f t="shared" si="14"/>
        <v>130655690.60999995</v>
      </c>
      <c r="I40" s="368">
        <f t="shared" si="14"/>
        <v>19014486.230000004</v>
      </c>
      <c r="J40" s="368">
        <f t="shared" ref="J40" si="15">J18-J37</f>
        <v>17723601.300000004</v>
      </c>
      <c r="K40" s="368">
        <f t="shared" si="14"/>
        <v>20046791.430000007</v>
      </c>
      <c r="L40" s="368">
        <f t="shared" si="14"/>
        <v>425744244.5799998</v>
      </c>
    </row>
    <row r="41" spans="1:12" s="42" customFormat="1">
      <c r="A41" s="38" t="s">
        <v>63</v>
      </c>
      <c r="B41" s="41" t="s">
        <v>144</v>
      </c>
      <c r="C41" s="368">
        <f>C40-C17+C33</f>
        <v>122209517.27999994</v>
      </c>
      <c r="D41" s="368">
        <f t="shared" ref="D41:L41" si="16">D40-D17+D33</f>
        <v>13789112.730000008</v>
      </c>
      <c r="E41" s="368">
        <f t="shared" si="16"/>
        <v>22234035.459999997</v>
      </c>
      <c r="F41" s="368">
        <f t="shared" si="16"/>
        <v>31532814.149999984</v>
      </c>
      <c r="G41" s="368">
        <f t="shared" si="16"/>
        <v>24155481.389999963</v>
      </c>
      <c r="H41" s="368">
        <f t="shared" si="16"/>
        <v>121724798.95999995</v>
      </c>
      <c r="I41" s="368">
        <f t="shared" si="16"/>
        <v>19813783.550000004</v>
      </c>
      <c r="J41" s="368">
        <f t="shared" ref="J41" si="17">J40-J17+J33</f>
        <v>18572186.870000005</v>
      </c>
      <c r="K41" s="368">
        <f t="shared" si="16"/>
        <v>21353235.340000007</v>
      </c>
      <c r="L41" s="368">
        <f t="shared" si="16"/>
        <v>395384965.72999978</v>
      </c>
    </row>
    <row r="42" spans="1:12" s="43" customFormat="1">
      <c r="A42" s="35" t="s">
        <v>64</v>
      </c>
      <c r="B42" s="85" t="s">
        <v>65</v>
      </c>
      <c r="C42" s="380">
        <f>C20-C39</f>
        <v>122410895.14999998</v>
      </c>
      <c r="D42" s="380">
        <f t="shared" ref="D42:L42" si="18">D20-D39</f>
        <v>13789112.730000004</v>
      </c>
      <c r="E42" s="380">
        <f t="shared" si="18"/>
        <v>22234035.460000001</v>
      </c>
      <c r="F42" s="380">
        <f t="shared" si="18"/>
        <v>31532814.149999984</v>
      </c>
      <c r="G42" s="380">
        <f t="shared" si="18"/>
        <v>24155481.389999963</v>
      </c>
      <c r="H42" s="380">
        <f t="shared" si="18"/>
        <v>121724798.95999995</v>
      </c>
      <c r="I42" s="380">
        <f t="shared" si="18"/>
        <v>19813783.549999997</v>
      </c>
      <c r="J42" s="380">
        <f t="shared" ref="J42" si="19">J20-J39</f>
        <v>18572186.870000005</v>
      </c>
      <c r="K42" s="380">
        <f t="shared" si="18"/>
        <v>21353235.340000011</v>
      </c>
      <c r="L42" s="380">
        <f t="shared" si="18"/>
        <v>395586343.59999967</v>
      </c>
    </row>
    <row r="43" spans="1:12" s="43" customFormat="1">
      <c r="A43" s="35"/>
      <c r="B43" s="85" t="s">
        <v>66</v>
      </c>
      <c r="C43" s="379"/>
      <c r="D43" s="369"/>
      <c r="E43" s="369"/>
      <c r="F43" s="369"/>
      <c r="G43" s="369"/>
      <c r="H43" s="369"/>
      <c r="I43" s="369"/>
      <c r="J43" s="369"/>
      <c r="K43" s="369"/>
      <c r="L43" s="369"/>
    </row>
    <row r="44" spans="1:12" s="43" customFormat="1">
      <c r="A44" s="35"/>
      <c r="B44" s="85" t="s">
        <v>67</v>
      </c>
      <c r="C44" s="369"/>
      <c r="D44" s="369"/>
      <c r="E44" s="369"/>
      <c r="F44" s="369"/>
      <c r="G44" s="369"/>
      <c r="H44" s="369"/>
      <c r="I44" s="369"/>
      <c r="J44" s="369"/>
      <c r="K44" s="369"/>
      <c r="L44" s="369"/>
    </row>
    <row r="45" spans="1:12" s="43" customFormat="1">
      <c r="A45" s="35"/>
      <c r="B45" s="44" t="s">
        <v>145</v>
      </c>
      <c r="C45" s="369"/>
      <c r="D45" s="369"/>
      <c r="E45" s="369"/>
      <c r="F45" s="369"/>
      <c r="G45" s="369"/>
      <c r="H45" s="369"/>
      <c r="I45" s="369"/>
      <c r="J45" s="369"/>
      <c r="K45" s="369"/>
      <c r="L45" s="369"/>
    </row>
    <row r="46" spans="1:12">
      <c r="A46" s="35" t="s">
        <v>68</v>
      </c>
      <c r="B46" s="66" t="s">
        <v>147</v>
      </c>
      <c r="C46" s="117">
        <v>486145186.00999993</v>
      </c>
      <c r="D46" s="117">
        <v>26865083.620000005</v>
      </c>
      <c r="E46" s="117">
        <v>83881217.460000008</v>
      </c>
      <c r="F46" s="117">
        <v>38416197.120000035</v>
      </c>
      <c r="G46" s="117">
        <v>57690810.559999987</v>
      </c>
      <c r="H46" s="117">
        <v>107305041.15999998</v>
      </c>
      <c r="I46" s="117">
        <v>48945653.290000007</v>
      </c>
      <c r="J46" s="117">
        <v>36879972.640000015</v>
      </c>
      <c r="K46" s="117">
        <v>24306618.570000011</v>
      </c>
      <c r="L46" s="363">
        <f>SUM(C46:K46)</f>
        <v>910435780.42999983</v>
      </c>
    </row>
    <row r="47" spans="1:12">
      <c r="A47" s="35" t="s">
        <v>69</v>
      </c>
      <c r="B47" s="66" t="s">
        <v>148</v>
      </c>
      <c r="C47" s="117">
        <v>426374603.92000002</v>
      </c>
      <c r="D47" s="117">
        <v>40813796.189999998</v>
      </c>
      <c r="E47" s="117">
        <v>89776807.800000012</v>
      </c>
      <c r="F47" s="117">
        <v>44981837.219999999</v>
      </c>
      <c r="G47" s="117">
        <v>71436302.769999996</v>
      </c>
      <c r="H47" s="117">
        <v>122559783.68000001</v>
      </c>
      <c r="I47" s="117">
        <v>61199335.480000004</v>
      </c>
      <c r="J47" s="117">
        <v>43923543.25</v>
      </c>
      <c r="K47" s="117">
        <v>33284161.379999999</v>
      </c>
      <c r="L47" s="363">
        <f>SUM(C47:K47)</f>
        <v>934350171.69000018</v>
      </c>
    </row>
    <row r="48" spans="1:12">
      <c r="A48" s="35" t="s">
        <v>70</v>
      </c>
      <c r="B48" s="66" t="s">
        <v>149</v>
      </c>
      <c r="C48" s="117">
        <v>142360994.16000003</v>
      </c>
      <c r="D48" s="117">
        <v>21658430.920000002</v>
      </c>
      <c r="E48" s="117">
        <v>23467208.540000003</v>
      </c>
      <c r="F48" s="117">
        <v>23841532.889999997</v>
      </c>
      <c r="G48" s="117">
        <v>28299584.349999998</v>
      </c>
      <c r="H48" s="117">
        <v>89154791.049999997</v>
      </c>
      <c r="I48" s="117">
        <v>23262186.299999997</v>
      </c>
      <c r="J48" s="117">
        <v>15554645.959999999</v>
      </c>
      <c r="K48" s="117">
        <v>17387731.559999999</v>
      </c>
      <c r="L48" s="363">
        <f>SUM(C48:K48)</f>
        <v>384987105.73000002</v>
      </c>
    </row>
    <row r="49" spans="1:12">
      <c r="A49" s="35" t="s">
        <v>1482</v>
      </c>
      <c r="B49" s="2" t="s">
        <v>153</v>
      </c>
      <c r="C49" s="130">
        <v>284013609.75999999</v>
      </c>
      <c r="D49" s="130">
        <v>19155365.269999996</v>
      </c>
      <c r="E49" s="130">
        <v>66309599.260000005</v>
      </c>
      <c r="F49" s="130">
        <v>21140304.330000002</v>
      </c>
      <c r="G49" s="130">
        <v>43136718.420000002</v>
      </c>
      <c r="H49" s="130">
        <v>33404992.63000001</v>
      </c>
      <c r="I49" s="130">
        <v>37937149.180000007</v>
      </c>
      <c r="J49" s="130">
        <v>28368897.289999999</v>
      </c>
      <c r="K49" s="130">
        <v>15896429.82</v>
      </c>
      <c r="L49" s="130">
        <f t="shared" ref="L49" si="20">L47-L48</f>
        <v>549363065.96000016</v>
      </c>
    </row>
    <row r="50" spans="1:12">
      <c r="B50" s="8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12" s="65" customFormat="1">
      <c r="A51" s="68"/>
      <c r="B51" s="476" t="s">
        <v>1883</v>
      </c>
      <c r="C51" s="476"/>
      <c r="I51" s="74"/>
    </row>
    <row r="53" spans="1:12">
      <c r="C53" s="45"/>
    </row>
    <row r="54" spans="1:12">
      <c r="C54" s="45"/>
    </row>
    <row r="55" spans="1:12">
      <c r="C55" s="45"/>
    </row>
    <row r="57" spans="1:12">
      <c r="C57" s="45"/>
      <c r="D57" s="45"/>
    </row>
    <row r="60" spans="1:12">
      <c r="D60" s="45"/>
    </row>
  </sheetData>
  <mergeCells count="6">
    <mergeCell ref="B51:C51"/>
    <mergeCell ref="B1:L1"/>
    <mergeCell ref="B2:L2"/>
    <mergeCell ref="B3:C3"/>
    <mergeCell ref="A5:B5"/>
    <mergeCell ref="A21:B21"/>
  </mergeCells>
  <phoneticPr fontId="94" type="noConversion"/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54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21" sqref="K21:K35"/>
    </sheetView>
  </sheetViews>
  <sheetFormatPr defaultColWidth="9" defaultRowHeight="12.75"/>
  <cols>
    <col min="1" max="1" width="7.125" style="33" customWidth="1"/>
    <col min="2" max="2" width="41.375" style="1" customWidth="1"/>
    <col min="3" max="3" width="18.75" style="1" customWidth="1"/>
    <col min="4" max="4" width="16.75" style="1" bestFit="1" customWidth="1"/>
    <col min="5" max="5" width="18.75" style="1" customWidth="1"/>
    <col min="6" max="7" width="18" style="1" bestFit="1" customWidth="1"/>
    <col min="8" max="8" width="18.75" style="1" customWidth="1"/>
    <col min="9" max="9" width="18" style="1" bestFit="1" customWidth="1"/>
    <col min="10" max="10" width="18.375" style="1" customWidth="1"/>
    <col min="11" max="11" width="18" style="1" customWidth="1"/>
    <col min="12" max="12" width="20" style="1" bestFit="1" customWidth="1"/>
    <col min="13" max="14" width="9" style="1"/>
    <col min="15" max="15" width="14.625" style="1" bestFit="1" customWidth="1"/>
    <col min="16" max="16384" width="9" style="1"/>
  </cols>
  <sheetData>
    <row r="1" spans="1:15">
      <c r="B1" s="461" t="s">
        <v>139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</row>
    <row r="2" spans="1:15" ht="12.75" customHeight="1">
      <c r="B2" s="542" t="s">
        <v>1819</v>
      </c>
      <c r="C2" s="542"/>
      <c r="D2" s="542"/>
      <c r="E2" s="542"/>
      <c r="F2" s="542"/>
      <c r="G2" s="542"/>
      <c r="H2" s="542"/>
      <c r="I2" s="542"/>
      <c r="J2" s="542"/>
      <c r="K2" s="542"/>
      <c r="L2" s="542"/>
    </row>
    <row r="3" spans="1:15">
      <c r="B3" s="543"/>
      <c r="C3" s="544"/>
    </row>
    <row r="4" spans="1:15" s="32" customFormat="1" ht="25.5">
      <c r="A4" s="10" t="s">
        <v>1</v>
      </c>
      <c r="B4" s="10" t="s">
        <v>2</v>
      </c>
      <c r="C4" s="10" t="s">
        <v>140</v>
      </c>
      <c r="D4" s="10" t="s">
        <v>113</v>
      </c>
      <c r="E4" s="34" t="s">
        <v>114</v>
      </c>
      <c r="F4" s="34" t="s">
        <v>115</v>
      </c>
      <c r="G4" s="34" t="s">
        <v>116</v>
      </c>
      <c r="H4" s="34" t="s">
        <v>141</v>
      </c>
      <c r="I4" s="34" t="s">
        <v>118</v>
      </c>
      <c r="J4" s="34" t="s">
        <v>119</v>
      </c>
      <c r="K4" s="34" t="s">
        <v>120</v>
      </c>
      <c r="L4" s="10" t="s">
        <v>142</v>
      </c>
    </row>
    <row r="5" spans="1:15">
      <c r="A5" s="466" t="s">
        <v>5</v>
      </c>
      <c r="B5" s="468"/>
      <c r="C5" s="69"/>
      <c r="D5" s="70"/>
      <c r="E5" s="71"/>
      <c r="F5" s="71"/>
      <c r="G5" s="71"/>
      <c r="H5" s="71"/>
      <c r="I5" s="71"/>
      <c r="J5" s="71"/>
      <c r="K5" s="71"/>
      <c r="L5" s="72"/>
    </row>
    <row r="6" spans="1:15">
      <c r="A6" s="35" t="s">
        <v>6</v>
      </c>
      <c r="B6" s="170" t="s">
        <v>7</v>
      </c>
      <c r="C6" s="75">
        <v>395987328.13</v>
      </c>
      <c r="D6" s="76">
        <v>43589816.810000002</v>
      </c>
      <c r="E6" s="76">
        <v>55759159.340000004</v>
      </c>
      <c r="F6" s="76">
        <v>75884574.549999997</v>
      </c>
      <c r="G6" s="76">
        <v>85308939.939999998</v>
      </c>
      <c r="H6" s="76">
        <v>132265855.70999999</v>
      </c>
      <c r="I6" s="76">
        <v>57408196.969999999</v>
      </c>
      <c r="J6" s="76">
        <v>39926598.149999999</v>
      </c>
      <c r="K6" s="76">
        <v>35450385.079999998</v>
      </c>
      <c r="L6" s="363">
        <f>SUM(C6:K6)</f>
        <v>921580854.68000007</v>
      </c>
    </row>
    <row r="7" spans="1:15">
      <c r="A7" s="35" t="s">
        <v>8</v>
      </c>
      <c r="B7" s="170" t="s">
        <v>9</v>
      </c>
      <c r="C7" s="76">
        <v>791824</v>
      </c>
      <c r="D7" s="76">
        <v>99500</v>
      </c>
      <c r="E7" s="76">
        <v>401350</v>
      </c>
      <c r="F7" s="76">
        <v>311550</v>
      </c>
      <c r="G7" s="76">
        <v>525500</v>
      </c>
      <c r="H7" s="76">
        <v>471250</v>
      </c>
      <c r="I7" s="76">
        <v>298250</v>
      </c>
      <c r="J7" s="76">
        <v>254650</v>
      </c>
      <c r="K7" s="76">
        <v>90950</v>
      </c>
      <c r="L7" s="363">
        <f t="shared" ref="L7:L16" si="0">SUM(C7:K7)</f>
        <v>3244824</v>
      </c>
    </row>
    <row r="8" spans="1:15">
      <c r="A8" s="35" t="s">
        <v>10</v>
      </c>
      <c r="B8" s="170" t="s">
        <v>11</v>
      </c>
      <c r="C8" s="76">
        <v>2264676</v>
      </c>
      <c r="D8" s="76">
        <v>36261</v>
      </c>
      <c r="E8" s="76">
        <v>6446</v>
      </c>
      <c r="F8" s="76">
        <v>9758.2000000000007</v>
      </c>
      <c r="G8" s="76">
        <v>108972.32</v>
      </c>
      <c r="H8" s="76">
        <v>875909.55</v>
      </c>
      <c r="I8" s="76">
        <v>23838</v>
      </c>
      <c r="J8" s="76">
        <v>18331.5</v>
      </c>
      <c r="K8" s="76">
        <v>35227</v>
      </c>
      <c r="L8" s="363">
        <f t="shared" si="0"/>
        <v>3379419.5700000003</v>
      </c>
    </row>
    <row r="9" spans="1:15">
      <c r="A9" s="35" t="s">
        <v>12</v>
      </c>
      <c r="B9" s="170" t="s">
        <v>13</v>
      </c>
      <c r="C9" s="76">
        <v>15224519.699999999</v>
      </c>
      <c r="D9" s="76">
        <v>374107.76</v>
      </c>
      <c r="E9" s="76">
        <v>355663.49</v>
      </c>
      <c r="F9" s="76">
        <v>804982.84</v>
      </c>
      <c r="G9" s="76">
        <v>1318172.3799999999</v>
      </c>
      <c r="H9" s="76">
        <v>4057901.02</v>
      </c>
      <c r="I9" s="76">
        <v>563494.61</v>
      </c>
      <c r="J9" s="76">
        <v>262748</v>
      </c>
      <c r="K9" s="76">
        <v>203699.51</v>
      </c>
      <c r="L9" s="363">
        <f t="shared" si="0"/>
        <v>23165289.309999999</v>
      </c>
    </row>
    <row r="10" spans="1:15">
      <c r="A10" s="35" t="s">
        <v>14</v>
      </c>
      <c r="B10" s="170" t="s">
        <v>15</v>
      </c>
      <c r="C10" s="76">
        <v>104464236.28</v>
      </c>
      <c r="D10" s="76">
        <v>3171342.45</v>
      </c>
      <c r="E10" s="76">
        <v>4119966.52</v>
      </c>
      <c r="F10" s="76">
        <v>4448581.18</v>
      </c>
      <c r="G10" s="76">
        <v>11036943.699999999</v>
      </c>
      <c r="H10" s="76">
        <v>38447263.299999997</v>
      </c>
      <c r="I10" s="76">
        <v>2595290.46</v>
      </c>
      <c r="J10" s="76">
        <v>1376363.1</v>
      </c>
      <c r="K10" s="76">
        <v>2463399.21</v>
      </c>
      <c r="L10" s="363">
        <f t="shared" si="0"/>
        <v>172123386.20000002</v>
      </c>
    </row>
    <row r="11" spans="1:15">
      <c r="A11" s="35" t="s">
        <v>16</v>
      </c>
      <c r="B11" s="170" t="s">
        <v>17</v>
      </c>
      <c r="C11" s="76">
        <v>90364605.579999998</v>
      </c>
      <c r="D11" s="76">
        <v>1810961.25</v>
      </c>
      <c r="E11" s="76">
        <v>1405173.99</v>
      </c>
      <c r="F11" s="76">
        <v>2676011.0299999998</v>
      </c>
      <c r="G11" s="76">
        <v>4506051.07</v>
      </c>
      <c r="H11" s="76">
        <v>14389822.58</v>
      </c>
      <c r="I11" s="76">
        <v>1304524.03</v>
      </c>
      <c r="J11" s="76">
        <v>1622963.41</v>
      </c>
      <c r="K11" s="76">
        <v>1873144.02</v>
      </c>
      <c r="L11" s="363">
        <f t="shared" si="0"/>
        <v>119953256.95999998</v>
      </c>
    </row>
    <row r="12" spans="1:15">
      <c r="A12" s="35" t="s">
        <v>18</v>
      </c>
      <c r="B12" s="170" t="s">
        <v>19</v>
      </c>
      <c r="C12" s="76">
        <v>10955773.859999999</v>
      </c>
      <c r="D12" s="76">
        <v>548581.43000000005</v>
      </c>
      <c r="E12" s="76">
        <v>441169</v>
      </c>
      <c r="F12" s="76">
        <v>1323728.26</v>
      </c>
      <c r="G12" s="76">
        <v>6579610.6699999999</v>
      </c>
      <c r="H12" s="76">
        <v>2011351.66</v>
      </c>
      <c r="I12" s="76">
        <v>584040.25</v>
      </c>
      <c r="J12" s="76">
        <v>127273</v>
      </c>
      <c r="K12" s="76">
        <v>0</v>
      </c>
      <c r="L12" s="363">
        <f t="shared" si="0"/>
        <v>22571528.129999999</v>
      </c>
      <c r="O12" s="36"/>
    </row>
    <row r="13" spans="1:15">
      <c r="A13" s="35" t="s">
        <v>20</v>
      </c>
      <c r="B13" s="170" t="s">
        <v>21</v>
      </c>
      <c r="C13" s="76">
        <v>104995977.95</v>
      </c>
      <c r="D13" s="76">
        <v>4470013.53</v>
      </c>
      <c r="E13" s="76">
        <v>8914809.5500000007</v>
      </c>
      <c r="F13" s="76">
        <v>11186586.51</v>
      </c>
      <c r="G13" s="76">
        <v>11059155.35</v>
      </c>
      <c r="H13" s="76">
        <v>39882252.289999999</v>
      </c>
      <c r="I13" s="76">
        <v>3619981.52</v>
      </c>
      <c r="J13" s="76">
        <v>2589979.75</v>
      </c>
      <c r="K13" s="76">
        <v>4244798.5999999996</v>
      </c>
      <c r="L13" s="363">
        <f t="shared" si="0"/>
        <v>190963555.05000001</v>
      </c>
      <c r="O13" s="36"/>
    </row>
    <row r="14" spans="1:15">
      <c r="A14" s="35" t="s">
        <v>22</v>
      </c>
      <c r="B14" s="170" t="s">
        <v>23</v>
      </c>
      <c r="C14" s="76">
        <v>196154560.13999999</v>
      </c>
      <c r="D14" s="76">
        <v>30232292.190000001</v>
      </c>
      <c r="E14" s="76">
        <v>27923333.329999998</v>
      </c>
      <c r="F14" s="76">
        <v>48160209.420000002</v>
      </c>
      <c r="G14" s="76">
        <v>50868974.719999999</v>
      </c>
      <c r="H14" s="76">
        <v>89144559.989999995</v>
      </c>
      <c r="I14" s="76">
        <v>30709245.920000002</v>
      </c>
      <c r="J14" s="76">
        <v>11327394.960000001</v>
      </c>
      <c r="K14" s="76">
        <v>12357709.66</v>
      </c>
      <c r="L14" s="363">
        <f t="shared" si="0"/>
        <v>496878280.32999998</v>
      </c>
      <c r="O14" s="37"/>
    </row>
    <row r="15" spans="1:15">
      <c r="A15" s="35" t="s">
        <v>24</v>
      </c>
      <c r="B15" s="170" t="s">
        <v>25</v>
      </c>
      <c r="C15" s="76">
        <v>68364148.810000002</v>
      </c>
      <c r="D15" s="76">
        <v>6026828.0800000001</v>
      </c>
      <c r="E15" s="76">
        <v>7502504.6600000001</v>
      </c>
      <c r="F15" s="76">
        <v>10023383.119999999</v>
      </c>
      <c r="G15" s="76">
        <v>12560743.26</v>
      </c>
      <c r="H15" s="76">
        <v>35736982.759999998</v>
      </c>
      <c r="I15" s="76">
        <v>6342399.8899999997</v>
      </c>
      <c r="J15" s="76">
        <v>4434053.8099999996</v>
      </c>
      <c r="K15" s="76">
        <v>7798593.9400000004</v>
      </c>
      <c r="L15" s="363">
        <f t="shared" si="0"/>
        <v>158789638.32999998</v>
      </c>
    </row>
    <row r="16" spans="1:15">
      <c r="A16" s="164" t="s">
        <v>1464</v>
      </c>
      <c r="B16" s="165" t="s">
        <v>1465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363">
        <f t="shared" si="0"/>
        <v>0</v>
      </c>
    </row>
    <row r="17" spans="1:12">
      <c r="A17" s="35" t="s">
        <v>26</v>
      </c>
      <c r="B17" s="170" t="s">
        <v>27</v>
      </c>
      <c r="C17" s="76">
        <v>120209316.06</v>
      </c>
      <c r="D17" s="76">
        <v>2326076.7400000002</v>
      </c>
      <c r="E17" s="76">
        <v>0</v>
      </c>
      <c r="F17" s="76">
        <v>4575608.7699999996</v>
      </c>
      <c r="G17" s="76">
        <v>4829664.58</v>
      </c>
      <c r="H17" s="76">
        <v>16217682.82</v>
      </c>
      <c r="I17" s="76">
        <v>2059868.22</v>
      </c>
      <c r="J17" s="76">
        <v>3113194.09</v>
      </c>
      <c r="K17" s="76">
        <v>1447212.68</v>
      </c>
      <c r="L17" s="363">
        <f>SUM(C17:K17)</f>
        <v>154778623.96000001</v>
      </c>
    </row>
    <row r="18" spans="1:12" s="40" customFormat="1">
      <c r="A18" s="38" t="s">
        <v>28</v>
      </c>
      <c r="B18" s="39" t="s">
        <v>29</v>
      </c>
      <c r="C18" s="364">
        <f>SUM(C6:C17)</f>
        <v>1109776966.51</v>
      </c>
      <c r="D18" s="364">
        <f>SUM(D6:D17)</f>
        <v>92685781.239999995</v>
      </c>
      <c r="E18" s="364">
        <f t="shared" ref="E18:K18" si="1">SUM(E6:E17)</f>
        <v>106829575.88000001</v>
      </c>
      <c r="F18" s="364">
        <f t="shared" si="1"/>
        <v>159404973.88000003</v>
      </c>
      <c r="G18" s="364">
        <f t="shared" si="1"/>
        <v>188702727.98999998</v>
      </c>
      <c r="H18" s="364">
        <f>SUM(H6:H17)</f>
        <v>373500831.67999995</v>
      </c>
      <c r="I18" s="364">
        <f t="shared" si="1"/>
        <v>105509129.87</v>
      </c>
      <c r="J18" s="364">
        <f t="shared" si="1"/>
        <v>65053549.769999996</v>
      </c>
      <c r="K18" s="364">
        <f t="shared" si="1"/>
        <v>65965119.699999996</v>
      </c>
      <c r="L18" s="364">
        <f>SUM(L6:L17)</f>
        <v>2267428656.52</v>
      </c>
    </row>
    <row r="19" spans="1:12" s="40" customFormat="1">
      <c r="A19" s="38" t="s">
        <v>1407</v>
      </c>
      <c r="B19" s="39" t="s">
        <v>155</v>
      </c>
      <c r="C19" s="364">
        <f>C18-C17</f>
        <v>989567650.45000005</v>
      </c>
      <c r="D19" s="364">
        <f t="shared" ref="D19:L19" si="2">D18-D17</f>
        <v>90359704.5</v>
      </c>
      <c r="E19" s="364">
        <f t="shared" si="2"/>
        <v>106829575.88000001</v>
      </c>
      <c r="F19" s="364">
        <f t="shared" si="2"/>
        <v>154829365.11000001</v>
      </c>
      <c r="G19" s="364">
        <f t="shared" si="2"/>
        <v>183873063.40999997</v>
      </c>
      <c r="H19" s="364">
        <f t="shared" si="2"/>
        <v>357283148.85999995</v>
      </c>
      <c r="I19" s="364">
        <f t="shared" si="2"/>
        <v>103449261.65000001</v>
      </c>
      <c r="J19" s="364">
        <f t="shared" si="2"/>
        <v>61940355.679999992</v>
      </c>
      <c r="K19" s="364">
        <f t="shared" si="2"/>
        <v>64517907.019999996</v>
      </c>
      <c r="L19" s="364">
        <f t="shared" si="2"/>
        <v>2112650032.5599999</v>
      </c>
    </row>
    <row r="20" spans="1:12">
      <c r="A20" s="466" t="s">
        <v>30</v>
      </c>
      <c r="B20" s="467"/>
      <c r="C20" s="366"/>
      <c r="D20" s="366"/>
      <c r="E20" s="366"/>
      <c r="F20" s="366"/>
      <c r="G20" s="366"/>
      <c r="H20" s="366"/>
      <c r="I20" s="366"/>
      <c r="J20" s="366"/>
      <c r="K20" s="366"/>
      <c r="L20" s="367"/>
    </row>
    <row r="21" spans="1:12">
      <c r="A21" s="35" t="s">
        <v>31</v>
      </c>
      <c r="B21" s="170" t="s">
        <v>32</v>
      </c>
      <c r="C21" s="76">
        <v>136793432.25999999</v>
      </c>
      <c r="D21" s="76">
        <v>7060186.6299999999</v>
      </c>
      <c r="E21" s="76">
        <v>8619150.5299999993</v>
      </c>
      <c r="F21" s="76">
        <v>13115890.609999999</v>
      </c>
      <c r="G21" s="76">
        <v>13189778.66</v>
      </c>
      <c r="H21" s="76">
        <v>49216592.490000002</v>
      </c>
      <c r="I21" s="76">
        <v>11971159.779999999</v>
      </c>
      <c r="J21" s="76">
        <v>3784770.21</v>
      </c>
      <c r="K21" s="76">
        <v>4850661.42</v>
      </c>
      <c r="L21" s="363">
        <f>SUM(C21:K21)</f>
        <v>248601622.58999997</v>
      </c>
    </row>
    <row r="22" spans="1:12">
      <c r="A22" s="35" t="s">
        <v>33</v>
      </c>
      <c r="B22" s="170" t="s">
        <v>34</v>
      </c>
      <c r="C22" s="76">
        <v>67080799.990000002</v>
      </c>
      <c r="D22" s="76">
        <v>1744698.96</v>
      </c>
      <c r="E22" s="76">
        <v>3288094.21</v>
      </c>
      <c r="F22" s="76">
        <v>2475590.63</v>
      </c>
      <c r="G22" s="76">
        <v>3429855.19</v>
      </c>
      <c r="H22" s="76">
        <v>12244888.24</v>
      </c>
      <c r="I22" s="76">
        <v>2355612.81</v>
      </c>
      <c r="J22" s="76">
        <v>1551326.82</v>
      </c>
      <c r="K22" s="76">
        <v>1476186.99</v>
      </c>
      <c r="L22" s="363">
        <f t="shared" ref="L22:L35" si="3">SUM(C22:K22)</f>
        <v>95647053.839999974</v>
      </c>
    </row>
    <row r="23" spans="1:12">
      <c r="A23" s="35" t="s">
        <v>35</v>
      </c>
      <c r="B23" s="170" t="s">
        <v>36</v>
      </c>
      <c r="C23" s="76">
        <v>1168447.08</v>
      </c>
      <c r="D23" s="76">
        <v>254695.42</v>
      </c>
      <c r="E23" s="76">
        <v>355197.82</v>
      </c>
      <c r="F23" s="76">
        <v>550335.41</v>
      </c>
      <c r="G23" s="76">
        <v>350928.11</v>
      </c>
      <c r="H23" s="76">
        <v>318179.15999999997</v>
      </c>
      <c r="I23" s="76">
        <v>344902.9</v>
      </c>
      <c r="J23" s="76">
        <v>236027.51</v>
      </c>
      <c r="K23" s="76">
        <v>238341.59</v>
      </c>
      <c r="L23" s="363">
        <f t="shared" si="3"/>
        <v>3817055</v>
      </c>
    </row>
    <row r="24" spans="1:12">
      <c r="A24" s="35" t="s">
        <v>37</v>
      </c>
      <c r="B24" s="170" t="s">
        <v>38</v>
      </c>
      <c r="C24" s="76">
        <v>24653811.420000002</v>
      </c>
      <c r="D24" s="76">
        <v>2600301.2999999998</v>
      </c>
      <c r="E24" s="76">
        <v>1020148.93</v>
      </c>
      <c r="F24" s="76">
        <v>4120411.88</v>
      </c>
      <c r="G24" s="76">
        <v>4798112.0599999996</v>
      </c>
      <c r="H24" s="76">
        <v>12279965</v>
      </c>
      <c r="I24" s="76">
        <v>3062357.25</v>
      </c>
      <c r="J24" s="76">
        <v>1676306.68</v>
      </c>
      <c r="K24" s="76">
        <v>1417246</v>
      </c>
      <c r="L24" s="363">
        <f t="shared" si="3"/>
        <v>55628660.520000003</v>
      </c>
    </row>
    <row r="25" spans="1:12">
      <c r="A25" s="35" t="s">
        <v>39</v>
      </c>
      <c r="B25" s="170" t="s">
        <v>40</v>
      </c>
      <c r="C25" s="76">
        <v>196336304.94</v>
      </c>
      <c r="D25" s="76">
        <v>30259801.190000001</v>
      </c>
      <c r="E25" s="76">
        <v>27930833.329999998</v>
      </c>
      <c r="F25" s="76">
        <v>48195457.039999999</v>
      </c>
      <c r="G25" s="76">
        <v>50889515.780000001</v>
      </c>
      <c r="H25" s="76">
        <v>89205859.870000005</v>
      </c>
      <c r="I25" s="76">
        <v>30709245.920000002</v>
      </c>
      <c r="J25" s="76">
        <v>11327394.960000001</v>
      </c>
      <c r="K25" s="76">
        <v>12357709.66</v>
      </c>
      <c r="L25" s="363">
        <f t="shared" si="3"/>
        <v>497212122.69</v>
      </c>
    </row>
    <row r="26" spans="1:12">
      <c r="A26" s="35" t="s">
        <v>41</v>
      </c>
      <c r="B26" s="170" t="s">
        <v>42</v>
      </c>
      <c r="C26" s="76">
        <v>77993022.840000004</v>
      </c>
      <c r="D26" s="76">
        <v>7986993.21</v>
      </c>
      <c r="E26" s="76">
        <v>9556962</v>
      </c>
      <c r="F26" s="76">
        <v>16221623.34</v>
      </c>
      <c r="G26" s="76">
        <v>17127624.300000001</v>
      </c>
      <c r="H26" s="76">
        <v>28060827</v>
      </c>
      <c r="I26" s="76">
        <v>9657323.3699999992</v>
      </c>
      <c r="J26" s="76">
        <v>6831603.79</v>
      </c>
      <c r="K26" s="76">
        <v>6343271</v>
      </c>
      <c r="L26" s="363">
        <f t="shared" si="3"/>
        <v>179779250.84999999</v>
      </c>
    </row>
    <row r="27" spans="1:12">
      <c r="A27" s="35" t="s">
        <v>43</v>
      </c>
      <c r="B27" s="170" t="s">
        <v>44</v>
      </c>
      <c r="C27" s="76">
        <v>146232569.5</v>
      </c>
      <c r="D27" s="76">
        <v>12518033.279999999</v>
      </c>
      <c r="E27" s="76">
        <v>16829674</v>
      </c>
      <c r="F27" s="76">
        <v>26838618</v>
      </c>
      <c r="G27" s="76">
        <v>25437942</v>
      </c>
      <c r="H27" s="76">
        <v>59600766</v>
      </c>
      <c r="I27" s="76">
        <v>18307974</v>
      </c>
      <c r="J27" s="76">
        <v>11228672</v>
      </c>
      <c r="K27" s="76">
        <v>9228593.5</v>
      </c>
      <c r="L27" s="363">
        <f t="shared" si="3"/>
        <v>326222842.27999997</v>
      </c>
    </row>
    <row r="28" spans="1:12">
      <c r="A28" s="35" t="s">
        <v>45</v>
      </c>
      <c r="B28" s="170" t="s">
        <v>46</v>
      </c>
      <c r="C28" s="76">
        <v>17676063.219999999</v>
      </c>
      <c r="D28" s="76">
        <v>1650533.49</v>
      </c>
      <c r="E28" s="76">
        <v>1862236.69</v>
      </c>
      <c r="F28" s="76">
        <v>3354228.42</v>
      </c>
      <c r="G28" s="76">
        <v>2872896.75</v>
      </c>
      <c r="H28" s="76">
        <v>6278396.9800000004</v>
      </c>
      <c r="I28" s="76">
        <v>2255315.69</v>
      </c>
      <c r="J28" s="76">
        <v>1035591.95</v>
      </c>
      <c r="K28" s="76">
        <v>1195159.97</v>
      </c>
      <c r="L28" s="363">
        <f t="shared" si="3"/>
        <v>38180423.159999996</v>
      </c>
    </row>
    <row r="29" spans="1:12">
      <c r="A29" s="35" t="s">
        <v>47</v>
      </c>
      <c r="B29" s="170" t="s">
        <v>48</v>
      </c>
      <c r="C29" s="76">
        <v>79792631.450000003</v>
      </c>
      <c r="D29" s="76">
        <v>2939963.06</v>
      </c>
      <c r="E29" s="76">
        <v>3467111.59</v>
      </c>
      <c r="F29" s="76">
        <v>9571384.1400000006</v>
      </c>
      <c r="G29" s="76">
        <v>5659428.0599999996</v>
      </c>
      <c r="H29" s="76">
        <v>38922305.359999999</v>
      </c>
      <c r="I29" s="76">
        <v>6006335.2699999996</v>
      </c>
      <c r="J29" s="76">
        <v>8262805.29</v>
      </c>
      <c r="K29" s="76">
        <v>4743680.5199999996</v>
      </c>
      <c r="L29" s="363">
        <f t="shared" si="3"/>
        <v>159365644.74000004</v>
      </c>
    </row>
    <row r="30" spans="1:12">
      <c r="A30" s="35" t="s">
        <v>49</v>
      </c>
      <c r="B30" s="170" t="s">
        <v>50</v>
      </c>
      <c r="C30" s="76">
        <v>24873869.859999999</v>
      </c>
      <c r="D30" s="76">
        <v>2305739.4700000002</v>
      </c>
      <c r="E30" s="76">
        <v>2101596.17</v>
      </c>
      <c r="F30" s="76">
        <v>5961943.8600000003</v>
      </c>
      <c r="G30" s="76">
        <v>4378500.46</v>
      </c>
      <c r="H30" s="76">
        <v>9744331.8699999992</v>
      </c>
      <c r="I30" s="76">
        <v>3326057.81</v>
      </c>
      <c r="J30" s="76">
        <v>1225585.78</v>
      </c>
      <c r="K30" s="76">
        <v>1119211.23</v>
      </c>
      <c r="L30" s="363">
        <f t="shared" si="3"/>
        <v>55036836.509999998</v>
      </c>
    </row>
    <row r="31" spans="1:12">
      <c r="A31" s="35" t="s">
        <v>51</v>
      </c>
      <c r="B31" s="170" t="s">
        <v>52</v>
      </c>
      <c r="C31" s="76">
        <v>23743140.73</v>
      </c>
      <c r="D31" s="76">
        <v>2593253.0499999998</v>
      </c>
      <c r="E31" s="76">
        <v>3644178.02</v>
      </c>
      <c r="F31" s="76">
        <v>4657014.71</v>
      </c>
      <c r="G31" s="76">
        <v>4617360.5999999996</v>
      </c>
      <c r="H31" s="76">
        <v>13595321.83</v>
      </c>
      <c r="I31" s="76">
        <v>2693547.82</v>
      </c>
      <c r="J31" s="76">
        <v>2971775.75</v>
      </c>
      <c r="K31" s="76">
        <v>1981469.34</v>
      </c>
      <c r="L31" s="363">
        <f t="shared" si="3"/>
        <v>60497061.850000001</v>
      </c>
    </row>
    <row r="32" spans="1:12">
      <c r="A32" s="35" t="s">
        <v>53</v>
      </c>
      <c r="B32" s="170" t="s">
        <v>54</v>
      </c>
      <c r="C32" s="76">
        <v>75602810.239999995</v>
      </c>
      <c r="D32" s="76">
        <v>6058431.9400000004</v>
      </c>
      <c r="E32" s="76">
        <v>8865773.1500000004</v>
      </c>
      <c r="F32" s="76">
        <v>12232161.91</v>
      </c>
      <c r="G32" s="76">
        <v>7914472.6500000004</v>
      </c>
      <c r="H32" s="76">
        <v>18121076.129999999</v>
      </c>
      <c r="I32" s="76">
        <v>7016349.21</v>
      </c>
      <c r="J32" s="76">
        <v>5014333.8600000003</v>
      </c>
      <c r="K32" s="76">
        <v>6159015.0300000003</v>
      </c>
      <c r="L32" s="363">
        <f t="shared" si="3"/>
        <v>146984424.12</v>
      </c>
    </row>
    <row r="33" spans="1:12">
      <c r="A33" s="35" t="s">
        <v>55</v>
      </c>
      <c r="B33" s="170" t="s">
        <v>56</v>
      </c>
      <c r="C33" s="76">
        <v>9290472.7799999993</v>
      </c>
      <c r="D33" s="76">
        <v>227433.78</v>
      </c>
      <c r="E33" s="76">
        <v>606828.41</v>
      </c>
      <c r="F33" s="76">
        <v>1570956.39</v>
      </c>
      <c r="G33" s="76">
        <v>3495833.32</v>
      </c>
      <c r="H33" s="76">
        <v>3399713.6</v>
      </c>
      <c r="I33" s="76">
        <v>596723.74</v>
      </c>
      <c r="J33" s="76">
        <v>699650.3</v>
      </c>
      <c r="K33" s="76">
        <v>315745.59000000003</v>
      </c>
      <c r="L33" s="363">
        <f t="shared" si="3"/>
        <v>20203357.91</v>
      </c>
    </row>
    <row r="34" spans="1:12">
      <c r="A34" s="35" t="s">
        <v>57</v>
      </c>
      <c r="B34" s="170" t="s">
        <v>58</v>
      </c>
      <c r="C34" s="76">
        <v>38360381.159999996</v>
      </c>
      <c r="D34" s="76">
        <v>7812991.6799999997</v>
      </c>
      <c r="E34" s="76">
        <v>10468981.48</v>
      </c>
      <c r="F34" s="76">
        <v>11309951.49</v>
      </c>
      <c r="G34" s="76">
        <v>30015392.989999998</v>
      </c>
      <c r="H34" s="76">
        <v>10403234.75</v>
      </c>
      <c r="I34" s="76">
        <v>8393257.6500000004</v>
      </c>
      <c r="J34" s="76">
        <v>6927007.4800000004</v>
      </c>
      <c r="K34" s="76">
        <v>4385559.95</v>
      </c>
      <c r="L34" s="363">
        <f t="shared" si="3"/>
        <v>128076758.63</v>
      </c>
    </row>
    <row r="35" spans="1:12">
      <c r="A35" s="164" t="s">
        <v>1466</v>
      </c>
      <c r="B35" s="165" t="s">
        <v>1467</v>
      </c>
      <c r="C35" s="76">
        <v>591026.81000000006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363">
        <f t="shared" si="3"/>
        <v>591026.81000000006</v>
      </c>
    </row>
    <row r="36" spans="1:12" s="40" customFormat="1">
      <c r="A36" s="38" t="s">
        <v>59</v>
      </c>
      <c r="B36" s="39" t="s">
        <v>60</v>
      </c>
      <c r="C36" s="364">
        <f>SUM(C21:C35)</f>
        <v>920188784.27999997</v>
      </c>
      <c r="D36" s="364">
        <f t="shared" ref="D36:L36" si="4">SUM(D21:D35)</f>
        <v>86013056.460000008</v>
      </c>
      <c r="E36" s="364">
        <f t="shared" si="4"/>
        <v>98616766.329999998</v>
      </c>
      <c r="F36" s="364">
        <f t="shared" si="4"/>
        <v>160175567.82999998</v>
      </c>
      <c r="G36" s="364">
        <f>SUM(G21:G35)</f>
        <v>174177640.92999998</v>
      </c>
      <c r="H36" s="364">
        <f t="shared" si="4"/>
        <v>351391458.27999997</v>
      </c>
      <c r="I36" s="364">
        <f t="shared" si="4"/>
        <v>106696163.21999998</v>
      </c>
      <c r="J36" s="364">
        <f t="shared" si="4"/>
        <v>62772852.379999995</v>
      </c>
      <c r="K36" s="364">
        <f t="shared" si="4"/>
        <v>55811851.789999999</v>
      </c>
      <c r="L36" s="364">
        <f t="shared" si="4"/>
        <v>2015844141.4999995</v>
      </c>
    </row>
    <row r="37" spans="1:12" s="40" customFormat="1">
      <c r="A37" s="38" t="s">
        <v>1408</v>
      </c>
      <c r="B37" s="39" t="s">
        <v>156</v>
      </c>
      <c r="C37" s="364">
        <f>C36-C32</f>
        <v>844585974.03999996</v>
      </c>
      <c r="D37" s="364">
        <f t="shared" ref="D37:K37" si="5">D36-D32</f>
        <v>79954624.520000011</v>
      </c>
      <c r="E37" s="364">
        <f t="shared" si="5"/>
        <v>89750993.179999992</v>
      </c>
      <c r="F37" s="364">
        <f t="shared" si="5"/>
        <v>147943405.91999999</v>
      </c>
      <c r="G37" s="364">
        <f t="shared" si="5"/>
        <v>166263168.27999997</v>
      </c>
      <c r="H37" s="364">
        <f t="shared" si="5"/>
        <v>333270382.14999998</v>
      </c>
      <c r="I37" s="364">
        <f t="shared" si="5"/>
        <v>99679814.00999999</v>
      </c>
      <c r="J37" s="364">
        <f t="shared" si="5"/>
        <v>57758518.519999996</v>
      </c>
      <c r="K37" s="364">
        <f t="shared" si="5"/>
        <v>49652836.759999998</v>
      </c>
      <c r="L37" s="364">
        <f>L36-L32</f>
        <v>1868859717.3799996</v>
      </c>
    </row>
    <row r="38" spans="1:12" s="42" customFormat="1">
      <c r="A38" s="38" t="s">
        <v>61</v>
      </c>
      <c r="B38" s="41" t="s">
        <v>143</v>
      </c>
      <c r="C38" s="368">
        <f>C18-C36</f>
        <v>189588182.23000002</v>
      </c>
      <c r="D38" s="368">
        <f t="shared" ref="D38:L38" si="6">D18-D36</f>
        <v>6672724.7799999863</v>
      </c>
      <c r="E38" s="368">
        <f t="shared" si="6"/>
        <v>8212809.5500000119</v>
      </c>
      <c r="F38" s="368">
        <f t="shared" si="6"/>
        <v>-770593.94999995828</v>
      </c>
      <c r="G38" s="368">
        <f t="shared" si="6"/>
        <v>14525087.060000002</v>
      </c>
      <c r="H38" s="368">
        <f t="shared" si="6"/>
        <v>22109373.399999976</v>
      </c>
      <c r="I38" s="368">
        <f t="shared" si="6"/>
        <v>-1187033.3499999791</v>
      </c>
      <c r="J38" s="368">
        <f t="shared" si="6"/>
        <v>2280697.3900000006</v>
      </c>
      <c r="K38" s="368">
        <f t="shared" si="6"/>
        <v>10153267.909999996</v>
      </c>
      <c r="L38" s="368">
        <f t="shared" si="6"/>
        <v>251584515.02000046</v>
      </c>
    </row>
    <row r="39" spans="1:12" s="42" customFormat="1">
      <c r="A39" s="38" t="s">
        <v>63</v>
      </c>
      <c r="B39" s="41" t="s">
        <v>144</v>
      </c>
      <c r="C39" s="368">
        <f>C38-C17+C32</f>
        <v>144981676.41000003</v>
      </c>
      <c r="D39" s="368">
        <f t="shared" ref="D39:L39" si="7">D38-D17+D32</f>
        <v>10405079.979999986</v>
      </c>
      <c r="E39" s="368">
        <f t="shared" si="7"/>
        <v>17078582.70000001</v>
      </c>
      <c r="F39" s="368">
        <f t="shared" si="7"/>
        <v>6885959.1900000423</v>
      </c>
      <c r="G39" s="368">
        <f t="shared" si="7"/>
        <v>17609895.130000003</v>
      </c>
      <c r="H39" s="368">
        <f t="shared" si="7"/>
        <v>24012766.709999975</v>
      </c>
      <c r="I39" s="368">
        <f t="shared" si="7"/>
        <v>3769447.6400000211</v>
      </c>
      <c r="J39" s="368">
        <f t="shared" si="7"/>
        <v>4181837.1600000011</v>
      </c>
      <c r="K39" s="368">
        <f t="shared" si="7"/>
        <v>14865070.259999998</v>
      </c>
      <c r="L39" s="368">
        <f t="shared" si="7"/>
        <v>243790315.18000045</v>
      </c>
    </row>
    <row r="40" spans="1:12" s="43" customFormat="1">
      <c r="A40" s="35" t="s">
        <v>64</v>
      </c>
      <c r="B40" s="170" t="s">
        <v>65</v>
      </c>
      <c r="C40" s="369"/>
      <c r="D40" s="369"/>
      <c r="E40" s="369"/>
      <c r="F40" s="369"/>
      <c r="G40" s="369"/>
      <c r="H40" s="369"/>
      <c r="I40" s="369"/>
      <c r="J40" s="369"/>
      <c r="K40" s="369"/>
      <c r="L40" s="369"/>
    </row>
    <row r="41" spans="1:12" s="43" customFormat="1">
      <c r="A41" s="35"/>
      <c r="B41" s="170" t="s">
        <v>66</v>
      </c>
      <c r="C41" s="369"/>
      <c r="D41" s="369"/>
      <c r="E41" s="369"/>
      <c r="F41" s="369"/>
      <c r="G41" s="369"/>
      <c r="H41" s="369"/>
      <c r="I41" s="369"/>
      <c r="J41" s="369"/>
      <c r="K41" s="369"/>
      <c r="L41" s="369"/>
    </row>
    <row r="42" spans="1:12" s="43" customFormat="1">
      <c r="A42" s="35"/>
      <c r="B42" s="170" t="s">
        <v>67</v>
      </c>
      <c r="C42" s="369"/>
      <c r="D42" s="369"/>
      <c r="E42" s="369"/>
      <c r="F42" s="369"/>
      <c r="G42" s="369"/>
      <c r="H42" s="369"/>
      <c r="I42" s="369"/>
      <c r="J42" s="369"/>
      <c r="K42" s="369"/>
      <c r="L42" s="369"/>
    </row>
    <row r="43" spans="1:12" s="43" customFormat="1">
      <c r="A43" s="35"/>
      <c r="B43" s="44" t="s">
        <v>145</v>
      </c>
      <c r="C43" s="369"/>
      <c r="D43" s="369"/>
      <c r="E43" s="369"/>
      <c r="F43" s="369"/>
      <c r="G43" s="369"/>
      <c r="H43" s="369"/>
      <c r="I43" s="369"/>
      <c r="J43" s="369"/>
      <c r="K43" s="369"/>
      <c r="L43" s="369"/>
    </row>
    <row r="44" spans="1:12">
      <c r="A44" s="35" t="s">
        <v>68</v>
      </c>
      <c r="B44" s="66" t="s">
        <v>147</v>
      </c>
      <c r="C44" s="117">
        <v>364021392.13</v>
      </c>
      <c r="D44" s="117">
        <v>13716365.140000001</v>
      </c>
      <c r="E44" s="117">
        <v>55983846.100000001</v>
      </c>
      <c r="F44" s="117">
        <v>8935324.4900000002</v>
      </c>
      <c r="G44" s="117">
        <v>35451846.490000002</v>
      </c>
      <c r="H44" s="117">
        <v>71165590.510000005</v>
      </c>
      <c r="I44" s="117">
        <v>28612093.68</v>
      </c>
      <c r="J44" s="117">
        <v>26433576.390000001</v>
      </c>
      <c r="K44" s="117">
        <v>19180796.359999999</v>
      </c>
      <c r="L44" s="363">
        <f>SUM(C44:K44)</f>
        <v>623500831.28999996</v>
      </c>
    </row>
    <row r="45" spans="1:12">
      <c r="A45" s="35" t="s">
        <v>69</v>
      </c>
      <c r="B45" s="66" t="s">
        <v>148</v>
      </c>
      <c r="C45" s="117">
        <v>361118192.11000001</v>
      </c>
      <c r="D45" s="117">
        <v>24717309.640000001</v>
      </c>
      <c r="E45" s="117">
        <v>57304158.740000002</v>
      </c>
      <c r="F45" s="117">
        <v>16257850.01</v>
      </c>
      <c r="G45" s="117">
        <v>46257430.539999999</v>
      </c>
      <c r="H45" s="117">
        <v>88447739.099999994</v>
      </c>
      <c r="I45" s="117">
        <v>33345598.199999999</v>
      </c>
      <c r="J45" s="117">
        <v>24380085.82</v>
      </c>
      <c r="K45" s="117">
        <v>21535425.149999999</v>
      </c>
      <c r="L45" s="363">
        <f>SUM(C45:K45)</f>
        <v>673363789.31000006</v>
      </c>
    </row>
    <row r="46" spans="1:12">
      <c r="A46" s="35" t="s">
        <v>70</v>
      </c>
      <c r="B46" s="66" t="s">
        <v>149</v>
      </c>
      <c r="C46" s="373">
        <v>-144875437.56</v>
      </c>
      <c r="D46" s="373">
        <v>-16349179.199999999</v>
      </c>
      <c r="E46" s="373">
        <v>-19003180.199999999</v>
      </c>
      <c r="F46" s="373">
        <v>-25331938.850000001</v>
      </c>
      <c r="G46" s="373">
        <v>-22354374.760000002</v>
      </c>
      <c r="H46" s="373">
        <v>-71586126.280000001</v>
      </c>
      <c r="I46" s="373">
        <v>-14406904.869999999</v>
      </c>
      <c r="J46" s="373">
        <v>-5812003.75</v>
      </c>
      <c r="K46" s="373">
        <v>-10201544.789999999</v>
      </c>
      <c r="L46" s="374">
        <f>SUM(C46:K46)</f>
        <v>-329920690.25999999</v>
      </c>
    </row>
    <row r="47" spans="1:12">
      <c r="A47" s="35" t="s">
        <v>1482</v>
      </c>
      <c r="B47" s="2" t="s">
        <v>153</v>
      </c>
      <c r="C47" s="130">
        <f>SUM(C45:C46)</f>
        <v>216242754.55000001</v>
      </c>
      <c r="D47" s="130">
        <f t="shared" ref="D47:K47" si="8">SUM(D45:D46)</f>
        <v>8368130.4400000013</v>
      </c>
      <c r="E47" s="130">
        <f t="shared" si="8"/>
        <v>38300978.540000007</v>
      </c>
      <c r="F47" s="130">
        <f t="shared" si="8"/>
        <v>-9074088.8400000017</v>
      </c>
      <c r="G47" s="130">
        <f t="shared" si="8"/>
        <v>23903055.779999997</v>
      </c>
      <c r="H47" s="130">
        <f t="shared" si="8"/>
        <v>16861612.819999993</v>
      </c>
      <c r="I47" s="130">
        <f t="shared" si="8"/>
        <v>18938693.329999998</v>
      </c>
      <c r="J47" s="130">
        <f t="shared" si="8"/>
        <v>18568082.07</v>
      </c>
      <c r="K47" s="130">
        <f t="shared" si="8"/>
        <v>11333880.359999999</v>
      </c>
      <c r="L47" s="363">
        <f>SUM(C47:K47)</f>
        <v>343443099.05000001</v>
      </c>
    </row>
    <row r="48" spans="1:12">
      <c r="B48" s="8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9" s="65" customFormat="1">
      <c r="A49" s="68"/>
      <c r="B49" s="476" t="s">
        <v>1820</v>
      </c>
      <c r="C49" s="476"/>
      <c r="I49" s="74"/>
    </row>
    <row r="51" spans="1:9">
      <c r="C51" s="45"/>
      <c r="G51" s="36"/>
    </row>
    <row r="52" spans="1:9">
      <c r="C52" s="45"/>
      <c r="G52" s="36"/>
    </row>
    <row r="53" spans="1:9">
      <c r="C53" s="45"/>
    </row>
    <row r="54" spans="1:9">
      <c r="C54" s="45"/>
    </row>
  </sheetData>
  <mergeCells count="6">
    <mergeCell ref="B49:C49"/>
    <mergeCell ref="B1:L1"/>
    <mergeCell ref="B2:L2"/>
    <mergeCell ref="B3:C3"/>
    <mergeCell ref="A5:B5"/>
    <mergeCell ref="A20:B20"/>
  </mergeCells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142"/>
  <sheetViews>
    <sheetView showGridLines="0" zoomScale="80" zoomScaleNormal="80" workbookViewId="0">
      <pane xSplit="2" ySplit="10" topLeftCell="C26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.625" style="54" bestFit="1" customWidth="1"/>
    <col min="2" max="2" width="39.5" style="55" customWidth="1"/>
    <col min="3" max="3" width="22.125" style="55" customWidth="1"/>
    <col min="4" max="4" width="17.25" style="55" customWidth="1"/>
    <col min="5" max="5" width="16.375" style="55" bestFit="1" customWidth="1"/>
    <col min="6" max="6" width="16" style="55" customWidth="1"/>
    <col min="7" max="7" width="16.75" style="9" bestFit="1" customWidth="1"/>
    <col min="8" max="8" width="7.75" style="55" bestFit="1" customWidth="1"/>
    <col min="9" max="9" width="16.75" style="55" bestFit="1" customWidth="1"/>
    <col min="10" max="10" width="16.875" style="55" bestFit="1" customWidth="1"/>
    <col min="11" max="11" width="17.125" style="154" bestFit="1" customWidth="1"/>
    <col min="12" max="12" width="19.875" style="154" customWidth="1"/>
    <col min="13" max="13" width="17.625" style="154" bestFit="1" customWidth="1"/>
    <col min="14" max="16384" width="9" style="55"/>
  </cols>
  <sheetData>
    <row r="1" spans="1:13" ht="12.75" customHeight="1">
      <c r="B1" s="461" t="s">
        <v>139</v>
      </c>
      <c r="C1" s="461"/>
      <c r="D1" s="461"/>
      <c r="E1" s="461"/>
      <c r="F1" s="9" t="s">
        <v>1825</v>
      </c>
      <c r="G1" s="126" t="s">
        <v>1859</v>
      </c>
      <c r="H1" s="1"/>
      <c r="I1" s="105" t="s">
        <v>183</v>
      </c>
    </row>
    <row r="2" spans="1:13" s="54" customFormat="1">
      <c r="B2" s="481" t="s">
        <v>113</v>
      </c>
      <c r="C2" s="481" t="s">
        <v>113</v>
      </c>
      <c r="D2" s="481" t="s">
        <v>113</v>
      </c>
      <c r="E2" s="481" t="s">
        <v>113</v>
      </c>
      <c r="F2" s="9" t="s">
        <v>1826</v>
      </c>
      <c r="G2" s="9" t="s">
        <v>180</v>
      </c>
      <c r="H2" s="1"/>
      <c r="I2" s="104" t="s">
        <v>1861</v>
      </c>
      <c r="K2" s="155"/>
      <c r="L2" s="155"/>
      <c r="M2" s="155"/>
    </row>
    <row r="3" spans="1:13" ht="12.75" customHeight="1">
      <c r="B3" s="461" t="s">
        <v>1873</v>
      </c>
      <c r="C3" s="461"/>
      <c r="D3" s="461"/>
      <c r="E3" s="461"/>
      <c r="F3" s="9" t="s">
        <v>1827</v>
      </c>
      <c r="G3" s="9" t="s">
        <v>1476</v>
      </c>
      <c r="H3" s="1"/>
    </row>
    <row r="4" spans="1:13">
      <c r="B4" s="461"/>
      <c r="C4" s="461"/>
      <c r="D4" s="461"/>
      <c r="E4" s="9"/>
      <c r="F4" s="9" t="s">
        <v>1828</v>
      </c>
      <c r="G4" s="9" t="s">
        <v>1875</v>
      </c>
      <c r="H4" s="1"/>
    </row>
    <row r="5" spans="1:13" s="54" customFormat="1" ht="12.75" customHeight="1">
      <c r="B5" s="462" t="s">
        <v>1527</v>
      </c>
      <c r="C5" s="463"/>
      <c r="D5" s="463"/>
      <c r="E5" s="463"/>
      <c r="G5" s="9"/>
      <c r="K5" s="155"/>
      <c r="L5" s="155"/>
      <c r="M5" s="155"/>
    </row>
    <row r="6" spans="1:13" s="215" customFormat="1">
      <c r="A6" s="11" t="s">
        <v>121</v>
      </c>
      <c r="B6" s="484" t="s">
        <v>2</v>
      </c>
      <c r="C6" s="173" t="s">
        <v>1529</v>
      </c>
      <c r="D6" s="12" t="s">
        <v>1530</v>
      </c>
      <c r="E6" s="216" t="s">
        <v>122</v>
      </c>
      <c r="F6" s="472" t="s">
        <v>1411</v>
      </c>
      <c r="G6" s="473"/>
      <c r="H6" s="382" t="s">
        <v>123</v>
      </c>
      <c r="I6" s="13" t="s">
        <v>124</v>
      </c>
      <c r="J6" s="14" t="s">
        <v>125</v>
      </c>
      <c r="K6" s="144" t="s">
        <v>122</v>
      </c>
      <c r="L6" s="145" t="s">
        <v>126</v>
      </c>
      <c r="M6" s="145" t="s">
        <v>126</v>
      </c>
    </row>
    <row r="7" spans="1:13" s="215" customFormat="1">
      <c r="A7" s="16" t="s">
        <v>2</v>
      </c>
      <c r="B7" s="485"/>
      <c r="C7" s="174" t="s">
        <v>3</v>
      </c>
      <c r="D7" s="17" t="s">
        <v>4</v>
      </c>
      <c r="E7" s="18" t="s">
        <v>1531</v>
      </c>
      <c r="F7" s="482" t="s">
        <v>183</v>
      </c>
      <c r="G7" s="483"/>
      <c r="H7" s="383" t="s">
        <v>127</v>
      </c>
      <c r="I7" s="387" t="s">
        <v>1879</v>
      </c>
      <c r="J7" s="19" t="s">
        <v>1880</v>
      </c>
      <c r="K7" s="146" t="s">
        <v>125</v>
      </c>
      <c r="L7" s="147" t="s">
        <v>128</v>
      </c>
      <c r="M7" s="147" t="s">
        <v>129</v>
      </c>
    </row>
    <row r="8" spans="1:13" s="215" customFormat="1">
      <c r="A8" s="16"/>
      <c r="B8" s="485"/>
      <c r="C8" s="175" t="s">
        <v>1528</v>
      </c>
      <c r="D8" s="122" t="s">
        <v>1406</v>
      </c>
      <c r="E8" s="217" t="s">
        <v>1532</v>
      </c>
      <c r="F8" s="67" t="s">
        <v>151</v>
      </c>
      <c r="G8" s="67" t="s">
        <v>150</v>
      </c>
      <c r="H8" s="383">
        <v>2564</v>
      </c>
      <c r="I8" s="20"/>
      <c r="J8" s="19"/>
      <c r="K8" s="146"/>
      <c r="L8" s="147" t="s">
        <v>130</v>
      </c>
      <c r="M8" s="147" t="s">
        <v>130</v>
      </c>
    </row>
    <row r="9" spans="1:13" s="215" customFormat="1">
      <c r="A9" s="21"/>
      <c r="B9" s="486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48" t="s">
        <v>136</v>
      </c>
      <c r="L9" s="149" t="s">
        <v>137</v>
      </c>
      <c r="M9" s="149" t="s">
        <v>138</v>
      </c>
    </row>
    <row r="10" spans="1:13" s="54" customFormat="1">
      <c r="A10" s="466" t="s">
        <v>5</v>
      </c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8"/>
    </row>
    <row r="11" spans="1:13">
      <c r="A11" s="56" t="s">
        <v>6</v>
      </c>
      <c r="B11" s="57" t="s">
        <v>7</v>
      </c>
      <c r="C11" s="3">
        <v>43589816.810000002</v>
      </c>
      <c r="D11" s="3">
        <v>40681472.310000002</v>
      </c>
      <c r="E11" s="26">
        <f>D11-C11</f>
        <v>-2908344.5</v>
      </c>
      <c r="F11" s="375">
        <v>35739351.610893607</v>
      </c>
      <c r="G11" s="376">
        <v>9202646.1500063296</v>
      </c>
      <c r="H11" s="47">
        <v>1</v>
      </c>
      <c r="I11" s="390">
        <f>(D11/12)*5</f>
        <v>16950613.462500002</v>
      </c>
      <c r="J11" s="27">
        <f>'ผลการดำเนินงาน Planfin 64'!D6</f>
        <v>26432204.580000002</v>
      </c>
      <c r="K11" s="150">
        <f>J11-I11</f>
        <v>9481591.1174999997</v>
      </c>
      <c r="L11" s="425">
        <f t="shared" ref="L11:L25" si="0">K11/I11</f>
        <v>0.55936566180782843</v>
      </c>
      <c r="M11" s="419">
        <f>(J11/D11)</f>
        <v>0.64973569241992857</v>
      </c>
    </row>
    <row r="12" spans="1:13">
      <c r="A12" s="56" t="s">
        <v>8</v>
      </c>
      <c r="B12" s="57" t="s">
        <v>9</v>
      </c>
      <c r="C12" s="3">
        <v>99500</v>
      </c>
      <c r="D12" s="3">
        <v>99500</v>
      </c>
      <c r="E12" s="26">
        <f t="shared" ref="E12:E22" si="1">D12-C12</f>
        <v>0</v>
      </c>
      <c r="F12" s="375">
        <v>162451.43348936169</v>
      </c>
      <c r="G12" s="376">
        <v>313248.85950291704</v>
      </c>
      <c r="H12" s="47">
        <v>0</v>
      </c>
      <c r="I12" s="390">
        <f t="shared" ref="I12:I22" si="2">(D12/12)*5</f>
        <v>41458.333333333328</v>
      </c>
      <c r="J12" s="27">
        <f>'ผลการดำเนินงาน Planfin 64'!D7</f>
        <v>57400</v>
      </c>
      <c r="K12" s="150">
        <f>J12-I12</f>
        <v>15941.666666666672</v>
      </c>
      <c r="L12" s="425">
        <f t="shared" si="0"/>
        <v>0.38452261306532681</v>
      </c>
      <c r="M12" s="419">
        <f t="shared" ref="M12:M25" si="3">(J12/D12)</f>
        <v>0.5768844221105528</v>
      </c>
    </row>
    <row r="13" spans="1:13">
      <c r="A13" s="56" t="s">
        <v>10</v>
      </c>
      <c r="B13" s="57" t="s">
        <v>11</v>
      </c>
      <c r="C13" s="3">
        <v>36261</v>
      </c>
      <c r="D13" s="3">
        <v>20993</v>
      </c>
      <c r="E13" s="26">
        <f t="shared" si="1"/>
        <v>-15268</v>
      </c>
      <c r="F13" s="375">
        <v>93397.443803418762</v>
      </c>
      <c r="G13" s="376">
        <v>182771.10723803291</v>
      </c>
      <c r="H13" s="47">
        <v>0</v>
      </c>
      <c r="I13" s="390">
        <f t="shared" si="2"/>
        <v>8747.0833333333339</v>
      </c>
      <c r="J13" s="27">
        <f>'ผลการดำเนินงาน Planfin 64'!D8</f>
        <v>26365</v>
      </c>
      <c r="K13" s="150">
        <f t="shared" ref="K13:K25" si="4">J13-I13</f>
        <v>17617.916666666664</v>
      </c>
      <c r="L13" s="425">
        <f t="shared" si="0"/>
        <v>2.0141475730005234</v>
      </c>
      <c r="M13" s="419">
        <f t="shared" si="3"/>
        <v>1.2558948220835517</v>
      </c>
    </row>
    <row r="14" spans="1:13">
      <c r="A14" s="56" t="s">
        <v>12</v>
      </c>
      <c r="B14" s="57" t="s">
        <v>13</v>
      </c>
      <c r="C14" s="3">
        <v>374107.76</v>
      </c>
      <c r="D14" s="3">
        <v>342161.5</v>
      </c>
      <c r="E14" s="26">
        <f t="shared" si="1"/>
        <v>-31946.260000000009</v>
      </c>
      <c r="F14" s="375">
        <v>732850.80587234057</v>
      </c>
      <c r="G14" s="376">
        <v>428315.31715334876</v>
      </c>
      <c r="H14" s="47">
        <v>0</v>
      </c>
      <c r="I14" s="390">
        <f t="shared" si="2"/>
        <v>142567.29166666666</v>
      </c>
      <c r="J14" s="27">
        <f>'ผลการดำเนินงาน Planfin 64'!D9</f>
        <v>99344.73</v>
      </c>
      <c r="K14" s="150">
        <f t="shared" si="4"/>
        <v>-43222.561666666661</v>
      </c>
      <c r="L14" s="425">
        <f t="shared" si="0"/>
        <v>-0.30317305716744869</v>
      </c>
      <c r="M14" s="419">
        <f t="shared" si="3"/>
        <v>0.29034455951356303</v>
      </c>
    </row>
    <row r="15" spans="1:13">
      <c r="A15" s="56" t="s">
        <v>14</v>
      </c>
      <c r="B15" s="57" t="s">
        <v>15</v>
      </c>
      <c r="C15" s="3">
        <v>3171342.45</v>
      </c>
      <c r="D15" s="3">
        <v>3122961.86</v>
      </c>
      <c r="E15" s="26">
        <f t="shared" si="1"/>
        <v>-48380.590000000317</v>
      </c>
      <c r="F15" s="375">
        <v>4808458.4832765954</v>
      </c>
      <c r="G15" s="376">
        <v>2822235.4583503013</v>
      </c>
      <c r="H15" s="47">
        <v>0</v>
      </c>
      <c r="I15" s="390">
        <f t="shared" si="2"/>
        <v>1301234.1083333334</v>
      </c>
      <c r="J15" s="27">
        <f>'ผลการดำเนินงาน Planfin 64'!D10</f>
        <v>1262570.02</v>
      </c>
      <c r="K15" s="150">
        <f t="shared" si="4"/>
        <v>-38664.088333333377</v>
      </c>
      <c r="L15" s="425">
        <f t="shared" si="0"/>
        <v>-2.9713399061492254E-2</v>
      </c>
      <c r="M15" s="419">
        <f t="shared" si="3"/>
        <v>0.40428608372437824</v>
      </c>
    </row>
    <row r="16" spans="1:13">
      <c r="A16" s="56" t="s">
        <v>16</v>
      </c>
      <c r="B16" s="57" t="s">
        <v>17</v>
      </c>
      <c r="C16" s="3">
        <v>1810961.25</v>
      </c>
      <c r="D16" s="3">
        <v>1602758.03</v>
      </c>
      <c r="E16" s="26">
        <f t="shared" si="1"/>
        <v>-208203.21999999997</v>
      </c>
      <c r="F16" s="375">
        <v>1593696.1388936152</v>
      </c>
      <c r="G16" s="376">
        <v>1501263.3062719009</v>
      </c>
      <c r="H16" s="47">
        <v>1</v>
      </c>
      <c r="I16" s="390">
        <f t="shared" si="2"/>
        <v>667815.84583333333</v>
      </c>
      <c r="J16" s="27">
        <f>'ผลการดำเนินงาน Planfin 64'!D11</f>
        <v>414190.25000000006</v>
      </c>
      <c r="K16" s="150">
        <f t="shared" si="4"/>
        <v>-253625.59583333327</v>
      </c>
      <c r="L16" s="425">
        <f t="shared" si="0"/>
        <v>-0.37978373441685381</v>
      </c>
      <c r="M16" s="419">
        <f t="shared" si="3"/>
        <v>0.25842344399297756</v>
      </c>
    </row>
    <row r="17" spans="1:13">
      <c r="A17" s="56" t="s">
        <v>18</v>
      </c>
      <c r="B17" s="57" t="s">
        <v>19</v>
      </c>
      <c r="C17" s="3">
        <v>548581.43000000005</v>
      </c>
      <c r="D17" s="3">
        <v>500801</v>
      </c>
      <c r="E17" s="26">
        <f t="shared" si="1"/>
        <v>-47780.430000000051</v>
      </c>
      <c r="F17" s="375">
        <v>423876.92259574484</v>
      </c>
      <c r="G17" s="376">
        <v>1002445.2852091236</v>
      </c>
      <c r="H17" s="47">
        <v>1</v>
      </c>
      <c r="I17" s="390">
        <f t="shared" si="2"/>
        <v>208667.08333333331</v>
      </c>
      <c r="J17" s="27">
        <f>'ผลการดำเนินงาน Planfin 64'!D12</f>
        <v>321707.5</v>
      </c>
      <c r="K17" s="150">
        <f t="shared" si="4"/>
        <v>113040.41666666669</v>
      </c>
      <c r="L17" s="425">
        <f t="shared" si="0"/>
        <v>0.54172615470017049</v>
      </c>
      <c r="M17" s="419">
        <f t="shared" si="3"/>
        <v>0.6423858977917376</v>
      </c>
    </row>
    <row r="18" spans="1:13">
      <c r="A18" s="56" t="s">
        <v>20</v>
      </c>
      <c r="B18" s="57" t="s">
        <v>21</v>
      </c>
      <c r="C18" s="3">
        <v>4470013.53</v>
      </c>
      <c r="D18" s="3">
        <v>3954025</v>
      </c>
      <c r="E18" s="26">
        <f t="shared" si="1"/>
        <v>-515988.53000000026</v>
      </c>
      <c r="F18" s="375">
        <v>4253439.9503829787</v>
      </c>
      <c r="G18" s="376">
        <v>4437337.7735344935</v>
      </c>
      <c r="H18" s="47">
        <v>0</v>
      </c>
      <c r="I18" s="390">
        <f t="shared" si="2"/>
        <v>1647510.4166666665</v>
      </c>
      <c r="J18" s="27">
        <f>'ผลการดำเนินงาน Planfin 64'!D13</f>
        <v>1972807.1600000001</v>
      </c>
      <c r="K18" s="150">
        <f t="shared" si="4"/>
        <v>325296.74333333364</v>
      </c>
      <c r="L18" s="425">
        <f t="shared" si="0"/>
        <v>0.19744745771713654</v>
      </c>
      <c r="M18" s="419">
        <f t="shared" si="3"/>
        <v>0.49893644071547349</v>
      </c>
    </row>
    <row r="19" spans="1:13">
      <c r="A19" s="56" t="s">
        <v>22</v>
      </c>
      <c r="B19" s="57" t="s">
        <v>23</v>
      </c>
      <c r="C19" s="3">
        <v>30232292.190000001</v>
      </c>
      <c r="D19" s="3">
        <v>31970320.940000001</v>
      </c>
      <c r="E19" s="26">
        <f t="shared" si="1"/>
        <v>1738028.75</v>
      </c>
      <c r="F19" s="375">
        <v>29326450.057021275</v>
      </c>
      <c r="G19" s="376">
        <v>7799684.5428452129</v>
      </c>
      <c r="H19" s="47">
        <v>1</v>
      </c>
      <c r="I19" s="390">
        <f t="shared" si="2"/>
        <v>13320967.058333334</v>
      </c>
      <c r="J19" s="27">
        <f>'ผลการดำเนินงาน Planfin 64'!D14</f>
        <v>12983498.550000001</v>
      </c>
      <c r="K19" s="150">
        <f t="shared" si="4"/>
        <v>-337468.50833333284</v>
      </c>
      <c r="L19" s="425">
        <f t="shared" si="0"/>
        <v>-2.5333634326662434E-2</v>
      </c>
      <c r="M19" s="419">
        <f t="shared" si="3"/>
        <v>0.40611098569722398</v>
      </c>
    </row>
    <row r="20" spans="1:13">
      <c r="A20" s="56" t="s">
        <v>24</v>
      </c>
      <c r="B20" s="57" t="s">
        <v>25</v>
      </c>
      <c r="C20" s="3">
        <v>6026828.0800000001</v>
      </c>
      <c r="D20" s="3">
        <v>5726546.2000000002</v>
      </c>
      <c r="E20" s="26">
        <f t="shared" si="1"/>
        <v>-300281.87999999989</v>
      </c>
      <c r="F20" s="375">
        <v>7239744.8073191456</v>
      </c>
      <c r="G20" s="376">
        <v>3836757.1152588027</v>
      </c>
      <c r="H20" s="47">
        <v>0</v>
      </c>
      <c r="I20" s="390">
        <f t="shared" si="2"/>
        <v>2386060.916666667</v>
      </c>
      <c r="J20" s="27">
        <f>'ผลการดำเนินงาน Planfin 64'!D15</f>
        <v>2025706.1199999999</v>
      </c>
      <c r="K20" s="150">
        <f t="shared" si="4"/>
        <v>-360354.7966666671</v>
      </c>
      <c r="L20" s="425">
        <f t="shared" si="0"/>
        <v>-0.15102497767327905</v>
      </c>
      <c r="M20" s="419">
        <f t="shared" si="3"/>
        <v>0.35373959263613375</v>
      </c>
    </row>
    <row r="21" spans="1:13" s="9" customFormat="1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si="1"/>
        <v>0</v>
      </c>
      <c r="F21" s="375">
        <v>917575</v>
      </c>
      <c r="G21" s="376">
        <v>364124.63697201264</v>
      </c>
      <c r="H21" s="47">
        <v>0</v>
      </c>
      <c r="I21" s="390">
        <f t="shared" si="2"/>
        <v>0</v>
      </c>
      <c r="J21" s="27">
        <f>'ผลการดำเนินงาน Planfin 64'!D16</f>
        <v>0</v>
      </c>
      <c r="K21" s="150">
        <f t="shared" si="4"/>
        <v>0</v>
      </c>
      <c r="L21" s="425" t="e">
        <f t="shared" si="0"/>
        <v>#DIV/0!</v>
      </c>
      <c r="M21" s="419" t="e">
        <f t="shared" si="3"/>
        <v>#DIV/0!</v>
      </c>
    </row>
    <row r="22" spans="1:13">
      <c r="A22" s="56" t="s">
        <v>26</v>
      </c>
      <c r="B22" s="57" t="s">
        <v>27</v>
      </c>
      <c r="C22" s="3">
        <v>2326076.7400000002</v>
      </c>
      <c r="D22" s="3">
        <v>2534799.3599999999</v>
      </c>
      <c r="E22" s="26">
        <f t="shared" si="1"/>
        <v>208722.61999999965</v>
      </c>
      <c r="F22" s="375">
        <v>3011583.5701276585</v>
      </c>
      <c r="G22" s="376">
        <v>4162170.3963061096</v>
      </c>
      <c r="H22" s="47">
        <v>0</v>
      </c>
      <c r="I22" s="390">
        <f t="shared" si="2"/>
        <v>1056166.3999999999</v>
      </c>
      <c r="J22" s="27">
        <f>'ผลการดำเนินงาน Planfin 64'!D17</f>
        <v>1731199.35</v>
      </c>
      <c r="K22" s="150">
        <f t="shared" si="4"/>
        <v>675032.95000000019</v>
      </c>
      <c r="L22" s="425">
        <f t="shared" si="0"/>
        <v>0.63913503591858278</v>
      </c>
      <c r="M22" s="419">
        <f t="shared" si="3"/>
        <v>0.68297293163274275</v>
      </c>
    </row>
    <row r="23" spans="1:13">
      <c r="A23" s="96" t="s">
        <v>28</v>
      </c>
      <c r="B23" s="58" t="s">
        <v>29</v>
      </c>
      <c r="C23" s="5">
        <f>SUM(C11:C22)</f>
        <v>92685781.239999995</v>
      </c>
      <c r="D23" s="5">
        <f>SUM(D11:D22)</f>
        <v>90556339.200000003</v>
      </c>
      <c r="E23" s="28">
        <f>D23-C23</f>
        <v>-2129442.0399999917</v>
      </c>
      <c r="F23" s="377">
        <v>88302876.223675758</v>
      </c>
      <c r="G23" s="378">
        <v>36052999.948648587</v>
      </c>
      <c r="H23" s="48">
        <v>1</v>
      </c>
      <c r="I23" s="5">
        <f>SUM(I11:I22)</f>
        <v>37731808</v>
      </c>
      <c r="J23" s="31">
        <f>'ผลการดำเนินงาน Planfin 64'!D18</f>
        <v>47326993.260000005</v>
      </c>
      <c r="K23" s="29">
        <f t="shared" si="4"/>
        <v>9595185.2600000054</v>
      </c>
      <c r="L23" s="429">
        <f t="shared" si="0"/>
        <v>0.25429964183004444</v>
      </c>
      <c r="M23" s="420">
        <f t="shared" si="3"/>
        <v>0.52262485076251852</v>
      </c>
    </row>
    <row r="24" spans="1:13" s="9" customFormat="1">
      <c r="A24" s="84" t="s">
        <v>1407</v>
      </c>
      <c r="B24" s="77" t="s">
        <v>155</v>
      </c>
      <c r="C24" s="78">
        <f>C23-C22</f>
        <v>90359704.5</v>
      </c>
      <c r="D24" s="78">
        <f>D23-D22</f>
        <v>88021539.840000004</v>
      </c>
      <c r="E24" s="79">
        <f>D24-C24</f>
        <v>-2338164.6599999964</v>
      </c>
      <c r="F24" s="80"/>
      <c r="G24" s="81"/>
      <c r="H24" s="82"/>
      <c r="I24" s="78">
        <f>I23-I22</f>
        <v>36675641.600000001</v>
      </c>
      <c r="J24" s="83">
        <f>'ผลการดำเนินงาน Planfin 64'!D19</f>
        <v>45595793.910000004</v>
      </c>
      <c r="K24" s="151">
        <f t="shared" si="4"/>
        <v>8920152.3100000024</v>
      </c>
      <c r="L24" s="430">
        <f t="shared" si="0"/>
        <v>0.24321734865028244</v>
      </c>
      <c r="M24" s="421">
        <f t="shared" si="3"/>
        <v>0.51800722860428439</v>
      </c>
    </row>
    <row r="25" spans="1:13" s="1" customFormat="1" ht="25.5">
      <c r="A25" s="218"/>
      <c r="B25" s="219" t="s">
        <v>1524</v>
      </c>
      <c r="C25" s="220">
        <f>C24-C21</f>
        <v>90359704.5</v>
      </c>
      <c r="D25" s="220">
        <f>D24-D21</f>
        <v>88021539.840000004</v>
      </c>
      <c r="E25" s="221">
        <f>D25-C25</f>
        <v>-2338164.6599999964</v>
      </c>
      <c r="F25" s="220"/>
      <c r="G25" s="222"/>
      <c r="H25" s="223"/>
      <c r="I25" s="220">
        <f>I24-I21</f>
        <v>36675641.600000001</v>
      </c>
      <c r="J25" s="220">
        <f>J24-J21</f>
        <v>45595793.910000004</v>
      </c>
      <c r="K25" s="415">
        <f t="shared" si="4"/>
        <v>8920152.3100000024</v>
      </c>
      <c r="L25" s="431">
        <f t="shared" si="0"/>
        <v>0.24321734865028244</v>
      </c>
      <c r="M25" s="432">
        <f t="shared" si="3"/>
        <v>0.51800722860428439</v>
      </c>
    </row>
    <row r="26" spans="1:13" s="54" customFormat="1">
      <c r="A26" s="466" t="s">
        <v>30</v>
      </c>
      <c r="B26" s="467"/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468"/>
    </row>
    <row r="27" spans="1:13">
      <c r="A27" s="56" t="s">
        <v>31</v>
      </c>
      <c r="B27" s="57" t="s">
        <v>32</v>
      </c>
      <c r="C27" s="3">
        <v>7060186.6299999999</v>
      </c>
      <c r="D27" s="3">
        <v>7082019.1100000003</v>
      </c>
      <c r="E27" s="26">
        <f t="shared" ref="E27:E42" si="5">D27-C27</f>
        <v>21832.480000000447</v>
      </c>
      <c r="F27" s="375">
        <v>6467987.492808505</v>
      </c>
      <c r="G27" s="376">
        <v>2336534.728860477</v>
      </c>
      <c r="H27" s="47">
        <v>1</v>
      </c>
      <c r="I27" s="390">
        <f>(D27/12)*5</f>
        <v>2950841.2958333334</v>
      </c>
      <c r="J27" s="27">
        <f>'ผลการดำเนินงาน Planfin 64'!D22</f>
        <v>2759679.42</v>
      </c>
      <c r="K27" s="150">
        <f t="shared" ref="K27:K44" si="6">J27-I27</f>
        <v>-191161.87583333347</v>
      </c>
      <c r="L27" s="425">
        <f t="shared" ref="L27:L44" si="7">K27/I27</f>
        <v>-6.4782160973299086E-2</v>
      </c>
      <c r="M27" s="419">
        <f t="shared" ref="M27:M44" si="8">(J27/D27)</f>
        <v>0.3896740995944587</v>
      </c>
    </row>
    <row r="28" spans="1:13">
      <c r="A28" s="56" t="s">
        <v>33</v>
      </c>
      <c r="B28" s="57" t="s">
        <v>34</v>
      </c>
      <c r="C28" s="3">
        <v>1744698.96</v>
      </c>
      <c r="D28" s="3">
        <v>2255762</v>
      </c>
      <c r="E28" s="26">
        <f t="shared" si="5"/>
        <v>511063.04000000004</v>
      </c>
      <c r="F28" s="375">
        <v>1845792.4135744683</v>
      </c>
      <c r="G28" s="376">
        <v>743695.77659134229</v>
      </c>
      <c r="H28" s="47">
        <v>1</v>
      </c>
      <c r="I28" s="390">
        <f t="shared" ref="I28:I41" si="9">(D28/12)*5</f>
        <v>939900.83333333326</v>
      </c>
      <c r="J28" s="27">
        <f>'ผลการดำเนินงาน Planfin 64'!D23</f>
        <v>650801.49</v>
      </c>
      <c r="K28" s="150">
        <f t="shared" si="6"/>
        <v>-289099.34333333327</v>
      </c>
      <c r="L28" s="425">
        <f t="shared" si="7"/>
        <v>-0.30758494202845865</v>
      </c>
      <c r="M28" s="419">
        <f t="shared" si="8"/>
        <v>0.28850627415480889</v>
      </c>
    </row>
    <row r="29" spans="1:13">
      <c r="A29" s="56" t="s">
        <v>35</v>
      </c>
      <c r="B29" s="57" t="s">
        <v>36</v>
      </c>
      <c r="C29" s="3">
        <v>254695.42</v>
      </c>
      <c r="D29" s="3">
        <v>318084.7</v>
      </c>
      <c r="E29" s="26">
        <f t="shared" si="5"/>
        <v>63389.279999999999</v>
      </c>
      <c r="F29" s="375">
        <v>361937.49494893645</v>
      </c>
      <c r="G29" s="376">
        <v>230735.23678407969</v>
      </c>
      <c r="H29" s="47">
        <v>0</v>
      </c>
      <c r="I29" s="390">
        <f t="shared" si="9"/>
        <v>132535.29166666669</v>
      </c>
      <c r="J29" s="27">
        <f>'ผลการดำเนินงาน Planfin 64'!D24</f>
        <v>43391.64</v>
      </c>
      <c r="K29" s="150">
        <f t="shared" si="6"/>
        <v>-89143.651666666687</v>
      </c>
      <c r="L29" s="425">
        <f t="shared" si="7"/>
        <v>-0.67260312740600225</v>
      </c>
      <c r="M29" s="419">
        <f t="shared" si="8"/>
        <v>0.13641536358083239</v>
      </c>
    </row>
    <row r="30" spans="1:13">
      <c r="A30" s="56" t="s">
        <v>37</v>
      </c>
      <c r="B30" s="57" t="s">
        <v>38</v>
      </c>
      <c r="C30" s="3">
        <v>2600301.2999999998</v>
      </c>
      <c r="D30" s="3">
        <v>1382552</v>
      </c>
      <c r="E30" s="26">
        <f t="shared" si="5"/>
        <v>-1217749.2999999998</v>
      </c>
      <c r="F30" s="375">
        <v>2408337.4297021297</v>
      </c>
      <c r="G30" s="376">
        <v>1004933.9091350734</v>
      </c>
      <c r="H30" s="47">
        <v>0</v>
      </c>
      <c r="I30" s="390">
        <f t="shared" si="9"/>
        <v>576063.33333333337</v>
      </c>
      <c r="J30" s="27">
        <f>'ผลการดำเนินงาน Planfin 64'!D25</f>
        <v>534749.49</v>
      </c>
      <c r="K30" s="150">
        <f t="shared" si="6"/>
        <v>-41313.843333333381</v>
      </c>
      <c r="L30" s="425">
        <f t="shared" si="7"/>
        <v>-7.1717536844907184E-2</v>
      </c>
      <c r="M30" s="419">
        <f t="shared" si="8"/>
        <v>0.38678435964795538</v>
      </c>
    </row>
    <row r="31" spans="1:13">
      <c r="A31" s="56" t="s">
        <v>39</v>
      </c>
      <c r="B31" s="57" t="s">
        <v>40</v>
      </c>
      <c r="C31" s="3">
        <v>30259801.190000001</v>
      </c>
      <c r="D31" s="3">
        <v>31970320.940000001</v>
      </c>
      <c r="E31" s="26">
        <f t="shared" si="5"/>
        <v>1710519.75</v>
      </c>
      <c r="F31" s="375">
        <v>29245819.335787229</v>
      </c>
      <c r="G31" s="376">
        <v>7759951.5352759203</v>
      </c>
      <c r="H31" s="47">
        <v>1</v>
      </c>
      <c r="I31" s="390">
        <f t="shared" si="9"/>
        <v>13320967.058333334</v>
      </c>
      <c r="J31" s="27">
        <f>'ผลการดำเนินงาน Planfin 64'!D26</f>
        <v>13003604.550000001</v>
      </c>
      <c r="K31" s="150">
        <f t="shared" si="6"/>
        <v>-317362.50833333284</v>
      </c>
      <c r="L31" s="425">
        <f t="shared" si="7"/>
        <v>-2.3824284448988042E-2</v>
      </c>
      <c r="M31" s="419">
        <f t="shared" si="8"/>
        <v>0.40673988147958828</v>
      </c>
    </row>
    <row r="32" spans="1:13">
      <c r="A32" s="56" t="s">
        <v>41</v>
      </c>
      <c r="B32" s="57" t="s">
        <v>42</v>
      </c>
      <c r="C32" s="3">
        <v>7986993.21</v>
      </c>
      <c r="D32" s="3">
        <v>8850540</v>
      </c>
      <c r="E32" s="26">
        <f t="shared" si="5"/>
        <v>863546.79</v>
      </c>
      <c r="F32" s="375">
        <v>7867487.0312765958</v>
      </c>
      <c r="G32" s="376">
        <v>2472976.9315040172</v>
      </c>
      <c r="H32" s="47">
        <v>1</v>
      </c>
      <c r="I32" s="390">
        <f t="shared" si="9"/>
        <v>3687725</v>
      </c>
      <c r="J32" s="27">
        <f>'ผลการดำเนินงาน Planfin 64'!D27</f>
        <v>3213038.16</v>
      </c>
      <c r="K32" s="150">
        <f t="shared" si="6"/>
        <v>-474686.83999999985</v>
      </c>
      <c r="L32" s="425">
        <f t="shared" si="7"/>
        <v>-0.12872078042695695</v>
      </c>
      <c r="M32" s="419">
        <f t="shared" si="8"/>
        <v>0.3630330081554346</v>
      </c>
    </row>
    <row r="33" spans="1:13">
      <c r="A33" s="56" t="s">
        <v>43</v>
      </c>
      <c r="B33" s="57" t="s">
        <v>44</v>
      </c>
      <c r="C33" s="3">
        <v>12518033.279999999</v>
      </c>
      <c r="D33" s="3">
        <v>14470057</v>
      </c>
      <c r="E33" s="26">
        <f t="shared" si="5"/>
        <v>1952023.7200000007</v>
      </c>
      <c r="F33" s="375">
        <v>14015717.651574468</v>
      </c>
      <c r="G33" s="376">
        <v>3392839.8582628174</v>
      </c>
      <c r="H33" s="47">
        <v>1</v>
      </c>
      <c r="I33" s="390">
        <f t="shared" si="9"/>
        <v>6029190.416666666</v>
      </c>
      <c r="J33" s="27">
        <f>'ผลการดำเนินงาน Planfin 64'!D28</f>
        <v>5163915</v>
      </c>
      <c r="K33" s="150">
        <f t="shared" si="6"/>
        <v>-865275.41666666605</v>
      </c>
      <c r="L33" s="425">
        <f t="shared" si="7"/>
        <v>-0.14351436210652099</v>
      </c>
      <c r="M33" s="419">
        <f t="shared" si="8"/>
        <v>0.35686901578894953</v>
      </c>
    </row>
    <row r="34" spans="1:13">
      <c r="A34" s="56" t="s">
        <v>45</v>
      </c>
      <c r="B34" s="57" t="s">
        <v>46</v>
      </c>
      <c r="C34" s="3">
        <v>1650533.49</v>
      </c>
      <c r="D34" s="3">
        <v>1729837.53</v>
      </c>
      <c r="E34" s="26">
        <f t="shared" si="5"/>
        <v>79304.040000000037</v>
      </c>
      <c r="F34" s="375">
        <v>2011903.464468085</v>
      </c>
      <c r="G34" s="376">
        <v>620193.67015043076</v>
      </c>
      <c r="H34" s="47">
        <v>0</v>
      </c>
      <c r="I34" s="390">
        <f t="shared" si="9"/>
        <v>720765.63749999995</v>
      </c>
      <c r="J34" s="27">
        <f>'ผลการดำเนินงาน Planfin 64'!D29</f>
        <v>602069.86</v>
      </c>
      <c r="K34" s="150">
        <f t="shared" si="6"/>
        <v>-118695.77749999997</v>
      </c>
      <c r="L34" s="425">
        <f t="shared" si="7"/>
        <v>-0.16468012808116145</v>
      </c>
      <c r="M34" s="419">
        <f t="shared" si="8"/>
        <v>0.34804994663284938</v>
      </c>
    </row>
    <row r="35" spans="1:13">
      <c r="A35" s="56" t="s">
        <v>47</v>
      </c>
      <c r="B35" s="57" t="s">
        <v>48</v>
      </c>
      <c r="C35" s="3">
        <v>2939963.06</v>
      </c>
      <c r="D35" s="3">
        <v>3997661.18</v>
      </c>
      <c r="E35" s="26">
        <f t="shared" si="5"/>
        <v>1057698.1200000001</v>
      </c>
      <c r="F35" s="375">
        <v>3875980.4332765955</v>
      </c>
      <c r="G35" s="376">
        <v>2276167.6862750142</v>
      </c>
      <c r="H35" s="47">
        <v>1</v>
      </c>
      <c r="I35" s="390">
        <f t="shared" si="9"/>
        <v>1665692.1583333334</v>
      </c>
      <c r="J35" s="27">
        <f>'ผลการดำเนินงาน Planfin 64'!D30</f>
        <v>2286388.38</v>
      </c>
      <c r="K35" s="150">
        <f t="shared" si="6"/>
        <v>620696.22166666645</v>
      </c>
      <c r="L35" s="425">
        <f t="shared" si="7"/>
        <v>0.37263561490721414</v>
      </c>
      <c r="M35" s="419">
        <f t="shared" si="8"/>
        <v>0.57193150621133926</v>
      </c>
    </row>
    <row r="36" spans="1:13">
      <c r="A36" s="56" t="s">
        <v>49</v>
      </c>
      <c r="B36" s="57" t="s">
        <v>50</v>
      </c>
      <c r="C36" s="3">
        <v>2305739.4700000002</v>
      </c>
      <c r="D36" s="3">
        <v>2013129.42</v>
      </c>
      <c r="E36" s="26">
        <f t="shared" si="5"/>
        <v>-292610.05000000028</v>
      </c>
      <c r="F36" s="375">
        <v>1912745.1540851064</v>
      </c>
      <c r="G36" s="376">
        <v>549706.61502438539</v>
      </c>
      <c r="H36" s="47">
        <v>1</v>
      </c>
      <c r="I36" s="390">
        <f t="shared" si="9"/>
        <v>838803.92500000005</v>
      </c>
      <c r="J36" s="27">
        <f>'ผลการดำเนินงาน Planfin 64'!D31</f>
        <v>568280.24</v>
      </c>
      <c r="K36" s="150">
        <f t="shared" si="6"/>
        <v>-270523.68500000006</v>
      </c>
      <c r="L36" s="425">
        <f t="shared" si="7"/>
        <v>-0.32251122930785053</v>
      </c>
      <c r="M36" s="419">
        <f t="shared" si="8"/>
        <v>0.28228698778839567</v>
      </c>
    </row>
    <row r="37" spans="1:13">
      <c r="A37" s="56" t="s">
        <v>51</v>
      </c>
      <c r="B37" s="57" t="s">
        <v>52</v>
      </c>
      <c r="C37" s="3">
        <v>2593253.0499999998</v>
      </c>
      <c r="D37" s="3">
        <v>2364628</v>
      </c>
      <c r="E37" s="26">
        <f t="shared" si="5"/>
        <v>-228625.04999999981</v>
      </c>
      <c r="F37" s="375">
        <v>2527259.9642127678</v>
      </c>
      <c r="G37" s="376">
        <v>960984.44051994057</v>
      </c>
      <c r="H37" s="47">
        <v>0</v>
      </c>
      <c r="I37" s="390">
        <f t="shared" si="9"/>
        <v>985261.66666666674</v>
      </c>
      <c r="J37" s="27">
        <f>'ผลการดำเนินงาน Planfin 64'!D32</f>
        <v>775557.25</v>
      </c>
      <c r="K37" s="150">
        <f t="shared" si="6"/>
        <v>-209704.41666666674</v>
      </c>
      <c r="L37" s="425">
        <f t="shared" si="7"/>
        <v>-0.21284134333180532</v>
      </c>
      <c r="M37" s="419">
        <f t="shared" si="8"/>
        <v>0.32798277361174782</v>
      </c>
    </row>
    <row r="38" spans="1:13">
      <c r="A38" s="56" t="s">
        <v>53</v>
      </c>
      <c r="B38" s="57" t="s">
        <v>54</v>
      </c>
      <c r="C38" s="3">
        <v>6058431.9400000004</v>
      </c>
      <c r="D38" s="3">
        <v>5180260.0199999996</v>
      </c>
      <c r="E38" s="26">
        <f t="shared" si="5"/>
        <v>-878171.92000000086</v>
      </c>
      <c r="F38" s="375">
        <v>5043144.5743761696</v>
      </c>
      <c r="G38" s="376">
        <v>1882780.8253175162</v>
      </c>
      <c r="H38" s="47">
        <v>1</v>
      </c>
      <c r="I38" s="390">
        <f t="shared" si="9"/>
        <v>2158441.6749999998</v>
      </c>
      <c r="J38" s="27">
        <f>'ผลการดำเนินงาน Planfin 64'!D33</f>
        <v>2169043.65</v>
      </c>
      <c r="K38" s="150">
        <f t="shared" si="6"/>
        <v>10601.975000000093</v>
      </c>
      <c r="L38" s="425">
        <f t="shared" si="7"/>
        <v>4.9118654086402836E-3</v>
      </c>
      <c r="M38" s="419">
        <f t="shared" si="8"/>
        <v>0.41871327725360014</v>
      </c>
    </row>
    <row r="39" spans="1:13">
      <c r="A39" s="56" t="s">
        <v>55</v>
      </c>
      <c r="B39" s="57" t="s">
        <v>56</v>
      </c>
      <c r="C39" s="3">
        <v>227433.78</v>
      </c>
      <c r="D39" s="3">
        <v>216367.78</v>
      </c>
      <c r="E39" s="26">
        <f t="shared" si="5"/>
        <v>-11066</v>
      </c>
      <c r="F39" s="375">
        <v>298835.2656652361</v>
      </c>
      <c r="G39" s="376">
        <v>634532.5992665079</v>
      </c>
      <c r="H39" s="47">
        <v>0</v>
      </c>
      <c r="I39" s="390">
        <f t="shared" si="9"/>
        <v>90153.241666666669</v>
      </c>
      <c r="J39" s="27">
        <f>'ผลการดำเนินงาน Planfin 64'!D34</f>
        <v>119706.70000000001</v>
      </c>
      <c r="K39" s="150">
        <f t="shared" si="6"/>
        <v>29553.458333333343</v>
      </c>
      <c r="L39" s="425">
        <f t="shared" si="7"/>
        <v>0.32781359590600789</v>
      </c>
      <c r="M39" s="419">
        <f t="shared" si="8"/>
        <v>0.55325566496083667</v>
      </c>
    </row>
    <row r="40" spans="1:13">
      <c r="A40" s="164" t="s">
        <v>57</v>
      </c>
      <c r="B40" s="57" t="s">
        <v>58</v>
      </c>
      <c r="C40" s="3">
        <v>7812991.6799999997</v>
      </c>
      <c r="D40" s="3">
        <v>7142269.4199999999</v>
      </c>
      <c r="E40" s="26">
        <f>D40-C40</f>
        <v>-670722.25999999978</v>
      </c>
      <c r="F40" s="375">
        <v>7032822.5194468051</v>
      </c>
      <c r="G40" s="376">
        <v>4139119.1870503169</v>
      </c>
      <c r="H40" s="47">
        <v>1</v>
      </c>
      <c r="I40" s="390">
        <f t="shared" si="9"/>
        <v>2975945.5916666663</v>
      </c>
      <c r="J40" s="27">
        <f>'ผลการดำเนินงาน Planfin 64'!D35</f>
        <v>2085499</v>
      </c>
      <c r="K40" s="150">
        <f t="shared" si="6"/>
        <v>-890446.59166666633</v>
      </c>
      <c r="L40" s="425">
        <f t="shared" si="7"/>
        <v>-0.29921467454247891</v>
      </c>
      <c r="M40" s="419">
        <f t="shared" si="8"/>
        <v>0.29199388560730044</v>
      </c>
    </row>
    <row r="41" spans="1:13" s="9" customFormat="1">
      <c r="A41" s="2" t="s">
        <v>1466</v>
      </c>
      <c r="B41" s="165" t="s">
        <v>1467</v>
      </c>
      <c r="C41" s="3">
        <v>0</v>
      </c>
      <c r="D41" s="6">
        <v>0</v>
      </c>
      <c r="E41" s="26">
        <f>D41-C41</f>
        <v>0</v>
      </c>
      <c r="F41" s="375">
        <v>39.76</v>
      </c>
      <c r="G41" s="376">
        <v>0</v>
      </c>
      <c r="H41" s="47">
        <v>0</v>
      </c>
      <c r="I41" s="390">
        <f t="shared" si="9"/>
        <v>0</v>
      </c>
      <c r="J41" s="27">
        <f>'ผลการดำเนินงาน Planfin 64'!D36</f>
        <v>0</v>
      </c>
      <c r="K41" s="150">
        <f t="shared" si="6"/>
        <v>0</v>
      </c>
      <c r="L41" s="425" t="e">
        <f t="shared" si="7"/>
        <v>#DIV/0!</v>
      </c>
      <c r="M41" s="419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86013056.460000008</v>
      </c>
      <c r="D42" s="5">
        <f>SUM(D27:D41)</f>
        <v>88973489.100000009</v>
      </c>
      <c r="E42" s="28">
        <f t="shared" si="5"/>
        <v>2960432.6400000006</v>
      </c>
      <c r="F42" s="377">
        <v>84915809.985203087</v>
      </c>
      <c r="G42" s="378">
        <v>29005153.000017833</v>
      </c>
      <c r="H42" s="48">
        <v>1</v>
      </c>
      <c r="I42" s="5">
        <f>SUM(I27:I41)</f>
        <v>37072287.125</v>
      </c>
      <c r="J42" s="31">
        <f>'ผลการดำเนินงาน Planfin 64'!D37</f>
        <v>33975724.829999998</v>
      </c>
      <c r="K42" s="29">
        <f t="shared" si="6"/>
        <v>-3096562.2950000018</v>
      </c>
      <c r="L42" s="429">
        <f t="shared" si="7"/>
        <v>-8.3527684293095844E-2</v>
      </c>
      <c r="M42" s="420">
        <f t="shared" si="8"/>
        <v>0.3818634648778767</v>
      </c>
    </row>
    <row r="43" spans="1:13" s="9" customFormat="1" ht="25.5">
      <c r="A43" s="84" t="s">
        <v>1408</v>
      </c>
      <c r="B43" s="77" t="s">
        <v>156</v>
      </c>
      <c r="C43" s="78">
        <f>C42-C38</f>
        <v>79954624.520000011</v>
      </c>
      <c r="D43" s="78">
        <f>D42-D38</f>
        <v>83793229.080000013</v>
      </c>
      <c r="E43" s="79">
        <f>D43-C43</f>
        <v>3838604.5600000024</v>
      </c>
      <c r="F43" s="80"/>
      <c r="G43" s="81"/>
      <c r="H43" s="82"/>
      <c r="I43" s="78">
        <f>I42-I38</f>
        <v>34913845.450000003</v>
      </c>
      <c r="J43" s="83">
        <f>'ผลการดำเนินงาน Planfin 64'!D38</f>
        <v>31806681.18</v>
      </c>
      <c r="K43" s="151">
        <f t="shared" si="6"/>
        <v>-3107164.2700000033</v>
      </c>
      <c r="L43" s="430">
        <f t="shared" si="7"/>
        <v>-8.8995188869978883E-2</v>
      </c>
      <c r="M43" s="421">
        <f t="shared" si="8"/>
        <v>0.3795853379708421</v>
      </c>
    </row>
    <row r="44" spans="1:13" s="172" customFormat="1" ht="25.5">
      <c r="A44" s="224"/>
      <c r="B44" s="219" t="s">
        <v>1525</v>
      </c>
      <c r="C44" s="225">
        <f>C43-C41</f>
        <v>79954624.520000011</v>
      </c>
      <c r="D44" s="225">
        <f>D43-D41</f>
        <v>83793229.080000013</v>
      </c>
      <c r="E44" s="226">
        <f>D44-C44</f>
        <v>3838604.5600000024</v>
      </c>
      <c r="F44" s="226"/>
      <c r="G44" s="227"/>
      <c r="H44" s="226"/>
      <c r="I44" s="225">
        <f>I43-I41</f>
        <v>34913845.450000003</v>
      </c>
      <c r="J44" s="225">
        <f>J43-J41</f>
        <v>31806681.18</v>
      </c>
      <c r="K44" s="415">
        <f t="shared" si="6"/>
        <v>-3107164.2700000033</v>
      </c>
      <c r="L44" s="431">
        <f t="shared" si="7"/>
        <v>-8.8995188869978883E-2</v>
      </c>
      <c r="M44" s="432">
        <f t="shared" si="8"/>
        <v>0.3795853379708421</v>
      </c>
    </row>
    <row r="45" spans="1:13">
      <c r="A45" s="469"/>
      <c r="B45" s="470"/>
      <c r="C45" s="470"/>
      <c r="D45" s="470"/>
      <c r="E45" s="470"/>
      <c r="F45" s="470"/>
      <c r="G45" s="470"/>
      <c r="H45" s="470"/>
      <c r="I45" s="470"/>
      <c r="J45" s="470"/>
      <c r="K45" s="470"/>
      <c r="L45" s="470"/>
      <c r="M45" s="471"/>
    </row>
    <row r="46" spans="1:13" s="9" customFormat="1">
      <c r="A46" s="162" t="s">
        <v>61</v>
      </c>
      <c r="B46" s="228" t="s">
        <v>62</v>
      </c>
      <c r="C46" s="5">
        <f t="shared" ref="C46:D48" si="10">C23-C42</f>
        <v>6672724.7799999863</v>
      </c>
      <c r="D46" s="5">
        <f t="shared" si="10"/>
        <v>1582850.099999994</v>
      </c>
      <c r="E46" s="28">
        <f t="shared" ref="E46:E48" si="11">D46-C46</f>
        <v>-5089874.6799999923</v>
      </c>
      <c r="F46" s="229"/>
      <c r="G46" s="230"/>
      <c r="H46" s="231"/>
      <c r="I46" s="5">
        <f t="shared" ref="I46:J48" si="12">I23-I42</f>
        <v>659520.875</v>
      </c>
      <c r="J46" s="5">
        <f t="shared" si="12"/>
        <v>13351268.430000007</v>
      </c>
      <c r="K46" s="28">
        <f>J46-I46</f>
        <v>12691747.555000007</v>
      </c>
      <c r="L46" s="429">
        <f t="shared" ref="L46:L48" si="13">K46/I46</f>
        <v>19.243890581931932</v>
      </c>
      <c r="M46" s="420">
        <f t="shared" ref="M46:M48" si="14">(J46/D46)</f>
        <v>8.4349544091383368</v>
      </c>
    </row>
    <row r="47" spans="1:13" s="95" customFormat="1">
      <c r="A47" s="232" t="s">
        <v>63</v>
      </c>
      <c r="B47" s="233" t="s">
        <v>65</v>
      </c>
      <c r="C47" s="234">
        <f t="shared" si="10"/>
        <v>10405079.979999989</v>
      </c>
      <c r="D47" s="234">
        <f t="shared" si="10"/>
        <v>4228310.7599999905</v>
      </c>
      <c r="E47" s="235">
        <f t="shared" si="11"/>
        <v>-6176769.2199999988</v>
      </c>
      <c r="F47" s="236"/>
      <c r="G47" s="237"/>
      <c r="H47" s="238"/>
      <c r="I47" s="234">
        <f>I24-I43</f>
        <v>1761796.1499999985</v>
      </c>
      <c r="J47" s="234">
        <f t="shared" si="12"/>
        <v>13789112.730000004</v>
      </c>
      <c r="K47" s="235">
        <f t="shared" ref="K47" si="15">J47-I47</f>
        <v>12027316.580000006</v>
      </c>
      <c r="L47" s="433">
        <f t="shared" si="13"/>
        <v>6.8267356470270499</v>
      </c>
      <c r="M47" s="434">
        <f t="shared" si="14"/>
        <v>3.2611398529279421</v>
      </c>
    </row>
    <row r="48" spans="1:13" s="9" customFormat="1" ht="27.75" customHeight="1">
      <c r="A48" s="218" t="s">
        <v>64</v>
      </c>
      <c r="B48" s="239" t="s">
        <v>1526</v>
      </c>
      <c r="C48" s="240">
        <f>C25-C44</f>
        <v>10405079.979999989</v>
      </c>
      <c r="D48" s="240">
        <f t="shared" si="10"/>
        <v>4228310.7599999905</v>
      </c>
      <c r="E48" s="241">
        <f t="shared" si="11"/>
        <v>-6176769.2199999988</v>
      </c>
      <c r="F48" s="242"/>
      <c r="G48" s="242"/>
      <c r="H48" s="242"/>
      <c r="I48" s="240">
        <f>I25-I44</f>
        <v>1761796.1499999985</v>
      </c>
      <c r="J48" s="240">
        <f t="shared" si="12"/>
        <v>13789112.730000004</v>
      </c>
      <c r="K48" s="241">
        <f>J48-I48</f>
        <v>12027316.580000006</v>
      </c>
      <c r="L48" s="435">
        <f t="shared" si="13"/>
        <v>6.8267356470270499</v>
      </c>
      <c r="M48" s="436">
        <f t="shared" si="14"/>
        <v>3.2611398529279421</v>
      </c>
    </row>
    <row r="49" spans="1:13" s="9" customFormat="1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845662.16</v>
      </c>
      <c r="E49" s="51"/>
      <c r="H49" s="52"/>
      <c r="J49" s="52"/>
      <c r="K49" s="143"/>
      <c r="L49" s="143"/>
      <c r="M49" s="143"/>
    </row>
    <row r="50" spans="1:13" s="9" customFormat="1">
      <c r="A50" s="2"/>
      <c r="B50" s="170" t="s">
        <v>67</v>
      </c>
      <c r="C50" s="243" t="str">
        <f>IF(D50&gt;=0,"ไม่เกิน","เกิน")</f>
        <v>เกิน</v>
      </c>
      <c r="D50" s="243">
        <f>IF(D47&lt;0,0-C112,((D47*20%)-C112))</f>
        <v>-91377.488000001875</v>
      </c>
      <c r="E50" s="51"/>
      <c r="H50" s="52"/>
      <c r="J50" s="52"/>
      <c r="K50" s="143"/>
      <c r="L50" s="143"/>
      <c r="M50" s="143"/>
    </row>
    <row r="51" spans="1:13">
      <c r="A51" s="2" t="s">
        <v>68</v>
      </c>
      <c r="B51" s="170" t="s">
        <v>1800</v>
      </c>
      <c r="C51" s="3">
        <v>13716365.140000001</v>
      </c>
      <c r="D51" s="3">
        <f>C51</f>
        <v>13716365.140000001</v>
      </c>
      <c r="E51" s="51"/>
    </row>
    <row r="52" spans="1:13">
      <c r="A52" s="2" t="s">
        <v>69</v>
      </c>
      <c r="B52" s="170" t="s">
        <v>1801</v>
      </c>
      <c r="C52" s="3">
        <v>24717309.640000001</v>
      </c>
      <c r="D52" s="3">
        <f>C52</f>
        <v>24717309.640000001</v>
      </c>
      <c r="E52" s="51"/>
    </row>
    <row r="53" spans="1:13">
      <c r="A53" s="2" t="s">
        <v>70</v>
      </c>
      <c r="B53" s="170" t="s">
        <v>1802</v>
      </c>
      <c r="C53" s="7">
        <v>-16349179.199999999</v>
      </c>
      <c r="D53" s="7">
        <f>C53</f>
        <v>-16349179.199999999</v>
      </c>
      <c r="E53" s="51"/>
    </row>
    <row r="54" spans="1:13" s="1" customFormat="1">
      <c r="A54" s="2" t="s">
        <v>1482</v>
      </c>
      <c r="B54" s="176" t="s">
        <v>1803</v>
      </c>
      <c r="C54" s="3">
        <v>8368130.4400000013</v>
      </c>
      <c r="D54" s="3">
        <f t="shared" ref="D54" si="16">C54</f>
        <v>8368130.4400000013</v>
      </c>
      <c r="E54" s="51"/>
      <c r="H54" s="33"/>
      <c r="K54" s="45"/>
      <c r="L54" s="45"/>
      <c r="M54" s="45"/>
    </row>
    <row r="55" spans="1:13" s="1" customFormat="1">
      <c r="A55" s="9" t="s">
        <v>154</v>
      </c>
      <c r="B55" s="8"/>
      <c r="H55" s="33"/>
      <c r="K55" s="45"/>
      <c r="L55" s="45"/>
      <c r="M55" s="45"/>
    </row>
    <row r="56" spans="1:13" s="1" customFormat="1">
      <c r="A56" s="476" t="s">
        <v>1882</v>
      </c>
      <c r="B56" s="476"/>
      <c r="C56" s="476"/>
      <c r="H56" s="33"/>
      <c r="K56" s="45"/>
      <c r="L56" s="45"/>
      <c r="M56" s="45"/>
    </row>
    <row r="57" spans="1:13" s="1" customFormat="1">
      <c r="A57" s="9"/>
      <c r="B57" s="8"/>
      <c r="H57" s="33"/>
      <c r="K57" s="45"/>
      <c r="L57" s="45"/>
      <c r="M57" s="45"/>
    </row>
    <row r="58" spans="1:13" s="1" customFormat="1">
      <c r="A58" s="9"/>
      <c r="B58" s="8"/>
      <c r="H58" s="33"/>
      <c r="K58" s="45"/>
      <c r="L58" s="45"/>
      <c r="M58" s="45"/>
    </row>
    <row r="59" spans="1:13" s="1" customFormat="1">
      <c r="A59" s="9"/>
      <c r="B59" s="8"/>
      <c r="H59" s="33"/>
      <c r="K59" s="45"/>
      <c r="L59" s="45"/>
      <c r="M59" s="45"/>
    </row>
    <row r="60" spans="1:13" s="1" customFormat="1">
      <c r="A60" s="9"/>
      <c r="B60" s="8"/>
      <c r="H60" s="33"/>
      <c r="K60" s="45"/>
      <c r="L60" s="45"/>
      <c r="M60" s="45"/>
    </row>
    <row r="61" spans="1:13" s="1" customFormat="1">
      <c r="A61" s="9"/>
      <c r="B61" s="8"/>
      <c r="H61" s="33"/>
      <c r="K61" s="45"/>
      <c r="L61" s="45"/>
      <c r="M61" s="45"/>
    </row>
    <row r="62" spans="1:13" s="1" customFormat="1">
      <c r="A62" s="9"/>
      <c r="B62" s="8"/>
      <c r="H62" s="33"/>
      <c r="K62" s="45"/>
      <c r="L62" s="45"/>
      <c r="M62" s="45"/>
    </row>
    <row r="63" spans="1:13" s="1" customFormat="1">
      <c r="A63" s="9"/>
      <c r="B63" s="8"/>
      <c r="H63" s="33"/>
      <c r="K63" s="45"/>
      <c r="L63" s="45"/>
      <c r="M63" s="45"/>
    </row>
    <row r="64" spans="1:13" s="9" customFormat="1">
      <c r="B64" s="53"/>
      <c r="K64" s="143"/>
      <c r="L64" s="143"/>
      <c r="M64" s="143"/>
    </row>
    <row r="65" spans="1:13" s="9" customFormat="1">
      <c r="A65" s="1"/>
      <c r="B65" s="464" t="s">
        <v>71</v>
      </c>
      <c r="C65" s="465"/>
      <c r="D65" s="465"/>
      <c r="E65" s="465"/>
      <c r="K65" s="143"/>
      <c r="L65" s="143"/>
      <c r="M65" s="143"/>
    </row>
    <row r="66" spans="1:13" s="9" customFormat="1">
      <c r="A66" s="1"/>
      <c r="B66" s="177" t="s">
        <v>2</v>
      </c>
      <c r="C66" s="10" t="s">
        <v>1799</v>
      </c>
      <c r="D66" s="45"/>
      <c r="E66" s="45"/>
      <c r="K66" s="143"/>
      <c r="L66" s="143"/>
      <c r="M66" s="143"/>
    </row>
    <row r="67" spans="1:13" s="9" customFormat="1">
      <c r="A67" s="1"/>
      <c r="B67" s="170" t="s">
        <v>72</v>
      </c>
      <c r="C67" s="205">
        <v>7874341.8499999996</v>
      </c>
      <c r="D67" s="45"/>
      <c r="E67" s="45"/>
      <c r="K67" s="143"/>
      <c r="L67" s="143"/>
      <c r="M67" s="143"/>
    </row>
    <row r="68" spans="1:13" s="9" customFormat="1" ht="25.5">
      <c r="A68" s="1"/>
      <c r="B68" s="170" t="s">
        <v>73</v>
      </c>
      <c r="C68" s="205">
        <v>2850990.3</v>
      </c>
      <c r="D68" s="45"/>
      <c r="E68" s="45"/>
      <c r="K68" s="143"/>
      <c r="L68" s="143"/>
      <c r="M68" s="143"/>
    </row>
    <row r="69" spans="1:13" s="9" customFormat="1">
      <c r="A69" s="1"/>
      <c r="B69" s="170" t="s">
        <v>74</v>
      </c>
      <c r="C69" s="205">
        <v>1406624</v>
      </c>
      <c r="D69" s="45"/>
      <c r="E69" s="45"/>
      <c r="K69" s="143"/>
      <c r="L69" s="143"/>
      <c r="M69" s="143"/>
    </row>
    <row r="70" spans="1:13" s="9" customFormat="1">
      <c r="A70" s="1"/>
      <c r="B70" s="178" t="s">
        <v>161</v>
      </c>
      <c r="C70" s="87">
        <f>SUM(C67:C69)</f>
        <v>12131956.149999999</v>
      </c>
      <c r="D70" s="45"/>
      <c r="E70" s="45"/>
      <c r="K70" s="143"/>
      <c r="L70" s="143"/>
      <c r="M70" s="143"/>
    </row>
    <row r="71" spans="1:13" s="9" customFormat="1">
      <c r="A71" s="1"/>
      <c r="B71" s="179"/>
      <c r="C71" s="91"/>
      <c r="D71" s="45"/>
      <c r="E71" s="45"/>
      <c r="K71" s="143"/>
      <c r="L71" s="143"/>
      <c r="M71" s="143"/>
    </row>
    <row r="72" spans="1:13" s="9" customFormat="1">
      <c r="A72" s="1"/>
      <c r="B72" s="179"/>
      <c r="C72" s="91"/>
      <c r="D72" s="45"/>
      <c r="E72" s="45"/>
      <c r="K72" s="143"/>
      <c r="L72" s="143"/>
      <c r="M72" s="143"/>
    </row>
    <row r="73" spans="1:13" s="9" customFormat="1">
      <c r="A73" s="1"/>
      <c r="B73" s="459" t="s">
        <v>75</v>
      </c>
      <c r="C73" s="460"/>
      <c r="D73" s="460"/>
      <c r="E73" s="460"/>
      <c r="K73" s="143"/>
      <c r="L73" s="143"/>
      <c r="M73" s="143"/>
    </row>
    <row r="74" spans="1:13" s="9" customFormat="1">
      <c r="A74" s="1"/>
      <c r="B74" s="177" t="s">
        <v>2</v>
      </c>
      <c r="C74" s="10" t="s">
        <v>1799</v>
      </c>
      <c r="D74" s="45"/>
      <c r="E74" s="45"/>
      <c r="K74" s="143"/>
      <c r="L74" s="143"/>
      <c r="M74" s="143"/>
    </row>
    <row r="75" spans="1:13" s="9" customFormat="1">
      <c r="A75" s="1"/>
      <c r="B75" s="170" t="s">
        <v>76</v>
      </c>
      <c r="C75" s="205">
        <v>257942</v>
      </c>
      <c r="D75" s="45"/>
      <c r="E75" s="45"/>
      <c r="K75" s="143"/>
      <c r="L75" s="143"/>
      <c r="M75" s="143"/>
    </row>
    <row r="76" spans="1:13" s="9" customFormat="1">
      <c r="A76" s="1"/>
      <c r="B76" s="170" t="s">
        <v>77</v>
      </c>
      <c r="C76" s="206">
        <v>0</v>
      </c>
      <c r="D76" s="45"/>
      <c r="E76" s="45"/>
      <c r="K76" s="143"/>
      <c r="L76" s="143"/>
      <c r="M76" s="143"/>
    </row>
    <row r="77" spans="1:13" s="9" customFormat="1">
      <c r="A77" s="1"/>
      <c r="B77" s="170" t="s">
        <v>78</v>
      </c>
      <c r="C77" s="205">
        <v>480000</v>
      </c>
      <c r="D77" s="45"/>
      <c r="E77" s="45"/>
      <c r="K77" s="143"/>
      <c r="L77" s="143"/>
      <c r="M77" s="143"/>
    </row>
    <row r="78" spans="1:13" s="9" customFormat="1">
      <c r="A78" s="1"/>
      <c r="B78" s="170" t="s">
        <v>79</v>
      </c>
      <c r="C78" s="205">
        <v>42500</v>
      </c>
      <c r="D78" s="45"/>
      <c r="E78" s="45"/>
      <c r="K78" s="143"/>
      <c r="L78" s="143"/>
      <c r="M78" s="143"/>
    </row>
    <row r="79" spans="1:13" s="9" customFormat="1">
      <c r="A79" s="1"/>
      <c r="B79" s="170" t="s">
        <v>80</v>
      </c>
      <c r="C79" s="206">
        <v>0</v>
      </c>
      <c r="D79" s="45"/>
      <c r="E79" s="45"/>
      <c r="K79" s="143"/>
      <c r="L79" s="143"/>
      <c r="M79" s="143"/>
    </row>
    <row r="80" spans="1:13" s="9" customFormat="1">
      <c r="A80" s="1"/>
      <c r="B80" s="170" t="s">
        <v>81</v>
      </c>
      <c r="C80" s="205">
        <v>83486</v>
      </c>
      <c r="D80" s="45"/>
      <c r="E80" s="45"/>
      <c r="K80" s="143"/>
      <c r="L80" s="143"/>
      <c r="M80" s="143"/>
    </row>
    <row r="81" spans="1:13" s="9" customFormat="1">
      <c r="A81" s="1"/>
      <c r="B81" s="170" t="s">
        <v>82</v>
      </c>
      <c r="C81" s="205">
        <v>516709</v>
      </c>
      <c r="D81" s="45"/>
      <c r="E81" s="45"/>
      <c r="K81" s="143"/>
      <c r="L81" s="143"/>
      <c r="M81" s="143"/>
    </row>
    <row r="82" spans="1:13" s="9" customFormat="1">
      <c r="A82" s="1"/>
      <c r="B82" s="170" t="s">
        <v>83</v>
      </c>
      <c r="C82" s="205">
        <v>580000</v>
      </c>
      <c r="D82" s="45"/>
      <c r="E82" s="45"/>
      <c r="K82" s="143"/>
      <c r="L82" s="143"/>
      <c r="M82" s="143"/>
    </row>
    <row r="83" spans="1:13" s="9" customFormat="1">
      <c r="A83" s="1"/>
      <c r="B83" s="170" t="s">
        <v>84</v>
      </c>
      <c r="C83" s="205">
        <v>120400</v>
      </c>
      <c r="D83" s="45"/>
      <c r="E83" s="45"/>
      <c r="K83" s="143"/>
      <c r="L83" s="143"/>
      <c r="M83" s="143"/>
    </row>
    <row r="84" spans="1:13" s="9" customFormat="1">
      <c r="A84" s="1"/>
      <c r="B84" s="170" t="s">
        <v>85</v>
      </c>
      <c r="C84" s="205">
        <v>127600</v>
      </c>
      <c r="D84" s="45"/>
      <c r="E84" s="45"/>
      <c r="K84" s="143"/>
      <c r="L84" s="143"/>
      <c r="M84" s="143"/>
    </row>
    <row r="85" spans="1:13" s="9" customFormat="1">
      <c r="A85" s="1"/>
      <c r="B85" s="170" t="s">
        <v>86</v>
      </c>
      <c r="C85" s="205">
        <v>34700</v>
      </c>
      <c r="D85" s="45"/>
      <c r="E85" s="45"/>
      <c r="K85" s="143"/>
      <c r="L85" s="143"/>
      <c r="M85" s="143"/>
    </row>
    <row r="86" spans="1:13" s="9" customFormat="1">
      <c r="A86" s="1"/>
      <c r="B86" s="170" t="s">
        <v>924</v>
      </c>
      <c r="C86" s="205">
        <v>196291</v>
      </c>
      <c r="D86" s="45"/>
      <c r="E86" s="45"/>
      <c r="K86" s="143"/>
      <c r="L86" s="143"/>
      <c r="M86" s="143"/>
    </row>
    <row r="87" spans="1:13" s="9" customFormat="1">
      <c r="A87" s="1"/>
      <c r="B87" s="178" t="s">
        <v>161</v>
      </c>
      <c r="C87" s="180">
        <f>SUM(C75:C86)</f>
        <v>2439628</v>
      </c>
      <c r="D87" s="45"/>
      <c r="E87" s="45"/>
      <c r="K87" s="143"/>
      <c r="L87" s="143"/>
      <c r="M87" s="143"/>
    </row>
    <row r="88" spans="1:13" s="9" customFormat="1">
      <c r="A88" s="1"/>
      <c r="B88" s="179"/>
      <c r="C88" s="181"/>
      <c r="D88" s="45"/>
      <c r="E88" s="45"/>
      <c r="K88" s="143"/>
      <c r="L88" s="143"/>
      <c r="M88" s="143"/>
    </row>
    <row r="89" spans="1:13" s="9" customFormat="1">
      <c r="A89" s="1"/>
      <c r="B89" s="182"/>
      <c r="C89" s="45"/>
      <c r="D89" s="45"/>
      <c r="E89" s="45"/>
      <c r="K89" s="143"/>
      <c r="L89" s="143"/>
      <c r="M89" s="143"/>
    </row>
    <row r="90" spans="1:13" s="9" customFormat="1">
      <c r="A90" s="1"/>
      <c r="B90" s="459" t="s">
        <v>87</v>
      </c>
      <c r="C90" s="460"/>
      <c r="D90" s="460"/>
      <c r="E90" s="460"/>
      <c r="K90" s="143"/>
      <c r="L90" s="143"/>
      <c r="M90" s="143"/>
    </row>
    <row r="91" spans="1:13" s="9" customFormat="1">
      <c r="A91" s="1"/>
      <c r="B91" s="177" t="s">
        <v>2</v>
      </c>
      <c r="C91" s="177" t="s">
        <v>88</v>
      </c>
      <c r="D91" s="45"/>
      <c r="E91" s="45"/>
      <c r="K91" s="143"/>
      <c r="L91" s="143"/>
      <c r="M91" s="143"/>
    </row>
    <row r="92" spans="1:13" s="9" customFormat="1">
      <c r="A92" s="1"/>
      <c r="B92" s="477" t="s">
        <v>1804</v>
      </c>
      <c r="C92" s="477"/>
      <c r="D92" s="183"/>
      <c r="E92" s="45"/>
      <c r="K92" s="143"/>
      <c r="L92" s="143"/>
      <c r="M92" s="143"/>
    </row>
    <row r="93" spans="1:13" s="9" customFormat="1">
      <c r="A93" s="1"/>
      <c r="B93" s="370" t="s">
        <v>1805</v>
      </c>
      <c r="C93" s="5">
        <f>SUM(C94:C101)</f>
        <v>23643825.690000001</v>
      </c>
      <c r="D93" s="45"/>
      <c r="E93" s="45"/>
      <c r="K93" s="143"/>
      <c r="L93" s="143"/>
      <c r="M93" s="143"/>
    </row>
    <row r="94" spans="1:13" s="9" customFormat="1">
      <c r="A94" s="1"/>
      <c r="B94" s="370" t="s">
        <v>89</v>
      </c>
      <c r="C94" s="205">
        <v>7900755.79</v>
      </c>
      <c r="D94" s="45"/>
      <c r="E94" s="45"/>
      <c r="K94" s="143"/>
      <c r="L94" s="143"/>
      <c r="M94" s="143"/>
    </row>
    <row r="95" spans="1:13" s="9" customFormat="1">
      <c r="A95" s="1"/>
      <c r="B95" s="370" t="s">
        <v>90</v>
      </c>
      <c r="C95" s="205">
        <v>2752924.17</v>
      </c>
      <c r="D95" s="45"/>
      <c r="E95" s="45"/>
      <c r="K95" s="143"/>
      <c r="L95" s="143"/>
      <c r="M95" s="143"/>
    </row>
    <row r="96" spans="1:13" s="9" customFormat="1">
      <c r="A96" s="1"/>
      <c r="B96" s="370" t="s">
        <v>91</v>
      </c>
      <c r="C96" s="205">
        <v>1876079.67</v>
      </c>
      <c r="D96" s="45"/>
      <c r="E96" s="45"/>
      <c r="K96" s="143"/>
      <c r="L96" s="143"/>
      <c r="M96" s="143"/>
    </row>
    <row r="97" spans="1:13" s="9" customFormat="1">
      <c r="A97" s="1"/>
      <c r="B97" s="370" t="s">
        <v>92</v>
      </c>
      <c r="C97" s="205">
        <v>5488320.1399999997</v>
      </c>
      <c r="D97" s="45"/>
      <c r="E97" s="45"/>
      <c r="K97" s="143"/>
      <c r="L97" s="143"/>
      <c r="M97" s="143"/>
    </row>
    <row r="98" spans="1:13" s="9" customFormat="1">
      <c r="A98" s="1"/>
      <c r="B98" s="370" t="s">
        <v>93</v>
      </c>
      <c r="C98" s="206">
        <v>0</v>
      </c>
      <c r="D98" s="45"/>
      <c r="E98" s="45"/>
      <c r="K98" s="143"/>
      <c r="L98" s="143"/>
      <c r="M98" s="143"/>
    </row>
    <row r="99" spans="1:13" s="9" customFormat="1">
      <c r="A99" s="1"/>
      <c r="B99" s="370" t="s">
        <v>94</v>
      </c>
      <c r="C99" s="205">
        <v>582983.1</v>
      </c>
      <c r="D99" s="45"/>
      <c r="E99" s="45"/>
      <c r="K99" s="143"/>
      <c r="L99" s="143"/>
      <c r="M99" s="143"/>
    </row>
    <row r="100" spans="1:13" s="9" customFormat="1">
      <c r="A100" s="1"/>
      <c r="B100" s="370" t="s">
        <v>95</v>
      </c>
      <c r="C100" s="205">
        <v>2519097.11</v>
      </c>
      <c r="D100" s="45"/>
      <c r="E100" s="45"/>
      <c r="K100" s="143"/>
      <c r="L100" s="143"/>
      <c r="M100" s="143"/>
    </row>
    <row r="101" spans="1:13" s="9" customFormat="1">
      <c r="A101" s="1"/>
      <c r="B101" s="370" t="s">
        <v>96</v>
      </c>
      <c r="C101" s="205">
        <v>2523665.71</v>
      </c>
      <c r="D101" s="45"/>
      <c r="E101" s="45"/>
      <c r="K101" s="143"/>
      <c r="L101" s="143"/>
      <c r="M101" s="143"/>
    </row>
    <row r="102" spans="1:13" s="9" customFormat="1">
      <c r="A102" s="1"/>
      <c r="B102" s="184"/>
      <c r="C102" s="50"/>
      <c r="D102" s="45"/>
      <c r="E102" s="45"/>
      <c r="K102" s="143"/>
      <c r="L102" s="143"/>
      <c r="M102" s="143"/>
    </row>
    <row r="103" spans="1:13" s="9" customFormat="1">
      <c r="A103" s="1"/>
      <c r="B103" s="182"/>
      <c r="C103" s="45"/>
      <c r="D103" s="45"/>
      <c r="E103" s="45"/>
      <c r="K103" s="143"/>
      <c r="L103" s="143"/>
      <c r="M103" s="143"/>
    </row>
    <row r="104" spans="1:13" s="9" customFormat="1">
      <c r="A104" s="1"/>
      <c r="B104" s="459" t="s">
        <v>97</v>
      </c>
      <c r="C104" s="460"/>
      <c r="D104" s="460"/>
      <c r="E104" s="460"/>
      <c r="K104" s="143"/>
      <c r="L104" s="143"/>
      <c r="M104" s="143"/>
    </row>
    <row r="105" spans="1:13" s="9" customFormat="1">
      <c r="A105" s="1"/>
      <c r="B105" s="177" t="s">
        <v>2</v>
      </c>
      <c r="C105" s="177" t="s">
        <v>88</v>
      </c>
      <c r="D105" s="45"/>
      <c r="E105" s="45"/>
      <c r="K105" s="143"/>
      <c r="L105" s="143"/>
      <c r="M105" s="143"/>
    </row>
    <row r="106" spans="1:13" s="9" customFormat="1">
      <c r="A106" s="1"/>
      <c r="B106" s="478" t="s">
        <v>1806</v>
      </c>
      <c r="C106" s="478"/>
      <c r="D106" s="183"/>
      <c r="E106" s="45"/>
      <c r="K106" s="143"/>
      <c r="L106" s="143"/>
      <c r="M106" s="143"/>
    </row>
    <row r="107" spans="1:13" s="9" customFormat="1">
      <c r="A107" s="1"/>
      <c r="B107" s="170" t="s">
        <v>1807</v>
      </c>
      <c r="C107" s="5">
        <f>SUM(C108:C114)</f>
        <v>41905820.129999995</v>
      </c>
      <c r="D107" s="45"/>
      <c r="E107" s="45"/>
      <c r="K107" s="143"/>
      <c r="L107" s="143"/>
      <c r="M107" s="143"/>
    </row>
    <row r="108" spans="1:13" s="9" customFormat="1">
      <c r="A108" s="1"/>
      <c r="B108" s="170" t="s">
        <v>98</v>
      </c>
      <c r="C108" s="205">
        <v>33201315.789999999</v>
      </c>
      <c r="D108" s="45"/>
      <c r="E108" s="45"/>
      <c r="K108" s="143"/>
      <c r="L108" s="143"/>
      <c r="M108" s="143"/>
    </row>
    <row r="109" spans="1:13" s="9" customFormat="1">
      <c r="A109" s="1"/>
      <c r="B109" s="170" t="s">
        <v>1483</v>
      </c>
      <c r="C109" s="205">
        <v>18893.7</v>
      </c>
      <c r="D109" s="45"/>
      <c r="E109" s="45"/>
      <c r="K109" s="143"/>
      <c r="L109" s="143"/>
      <c r="M109" s="143"/>
    </row>
    <row r="110" spans="1:13" s="9" customFormat="1">
      <c r="A110" s="1"/>
      <c r="B110" s="170" t="s">
        <v>102</v>
      </c>
      <c r="C110" s="205">
        <v>442498.43</v>
      </c>
      <c r="D110" s="45"/>
      <c r="E110" s="45"/>
      <c r="K110" s="143"/>
      <c r="L110" s="143"/>
      <c r="M110" s="143"/>
    </row>
    <row r="111" spans="1:13" s="9" customFormat="1">
      <c r="A111" s="1"/>
      <c r="B111" s="170" t="s">
        <v>100</v>
      </c>
      <c r="C111" s="205">
        <v>3404685.51</v>
      </c>
      <c r="D111" s="45"/>
      <c r="E111" s="45"/>
      <c r="K111" s="143"/>
      <c r="L111" s="143"/>
      <c r="M111" s="143"/>
    </row>
    <row r="112" spans="1:13" s="9" customFormat="1">
      <c r="A112" s="1"/>
      <c r="B112" s="170" t="s">
        <v>99</v>
      </c>
      <c r="C112" s="205">
        <v>937039.64</v>
      </c>
      <c r="D112" s="45"/>
      <c r="E112" s="45"/>
      <c r="K112" s="143"/>
      <c r="L112" s="143"/>
      <c r="M112" s="143"/>
    </row>
    <row r="113" spans="1:13" s="9" customFormat="1">
      <c r="A113" s="1"/>
      <c r="B113" s="170" t="s">
        <v>101</v>
      </c>
      <c r="C113" s="205">
        <v>263252.8</v>
      </c>
      <c r="D113" s="45"/>
      <c r="E113" s="45"/>
      <c r="K113" s="143"/>
      <c r="L113" s="143"/>
      <c r="M113" s="143"/>
    </row>
    <row r="114" spans="1:13" s="9" customFormat="1">
      <c r="A114" s="1"/>
      <c r="B114" s="170" t="s">
        <v>103</v>
      </c>
      <c r="C114" s="205">
        <v>3638134.26</v>
      </c>
      <c r="D114" s="45"/>
      <c r="E114" s="45"/>
      <c r="K114" s="143"/>
      <c r="L114" s="143"/>
      <c r="M114" s="143"/>
    </row>
    <row r="115" spans="1:13" s="9" customFormat="1">
      <c r="A115" s="1"/>
      <c r="B115" s="182"/>
      <c r="C115" s="45"/>
      <c r="D115" s="45"/>
      <c r="E115" s="45"/>
      <c r="K115" s="143"/>
      <c r="L115" s="143"/>
      <c r="M115" s="143"/>
    </row>
    <row r="116" spans="1:13" s="9" customFormat="1">
      <c r="A116" s="1"/>
      <c r="B116" s="459" t="s">
        <v>104</v>
      </c>
      <c r="C116" s="460"/>
      <c r="D116" s="460"/>
      <c r="E116" s="460"/>
      <c r="K116" s="143"/>
      <c r="L116" s="143"/>
      <c r="M116" s="143"/>
    </row>
    <row r="117" spans="1:13" s="9" customFormat="1">
      <c r="A117" s="1"/>
      <c r="B117" s="177" t="s">
        <v>2</v>
      </c>
      <c r="C117" s="177" t="s">
        <v>88</v>
      </c>
      <c r="D117" s="45"/>
      <c r="E117" s="45"/>
      <c r="K117" s="143"/>
      <c r="L117" s="143"/>
      <c r="M117" s="143"/>
    </row>
    <row r="118" spans="1:13" s="9" customFormat="1">
      <c r="A118" s="1"/>
      <c r="B118" s="170" t="s">
        <v>1808</v>
      </c>
      <c r="C118" s="205">
        <v>761220.56</v>
      </c>
      <c r="D118" s="45"/>
      <c r="E118" s="45"/>
      <c r="K118" s="143"/>
      <c r="L118" s="143"/>
      <c r="M118" s="143"/>
    </row>
    <row r="119" spans="1:13" s="9" customFormat="1">
      <c r="A119" s="1"/>
      <c r="B119" s="170" t="s">
        <v>1809</v>
      </c>
      <c r="C119" s="205">
        <v>1456199.36</v>
      </c>
      <c r="D119" s="45"/>
      <c r="E119" s="45"/>
      <c r="K119" s="143"/>
      <c r="L119" s="143"/>
      <c r="M119" s="143"/>
    </row>
    <row r="120" spans="1:13" s="9" customFormat="1">
      <c r="A120" s="1"/>
      <c r="B120" s="170" t="s">
        <v>1810</v>
      </c>
      <c r="C120" s="205">
        <v>803600</v>
      </c>
      <c r="D120" s="45"/>
      <c r="E120" s="45"/>
      <c r="K120" s="143"/>
      <c r="L120" s="143"/>
      <c r="M120" s="143"/>
    </row>
    <row r="121" spans="1:13" s="9" customFormat="1">
      <c r="A121" s="1"/>
      <c r="B121" s="170" t="s">
        <v>1811</v>
      </c>
      <c r="C121" s="206">
        <v>0</v>
      </c>
      <c r="D121" s="45"/>
      <c r="E121" s="45"/>
      <c r="K121" s="143"/>
      <c r="L121" s="143"/>
      <c r="M121" s="143"/>
    </row>
    <row r="122" spans="1:13" s="9" customFormat="1">
      <c r="A122" s="1"/>
      <c r="B122" s="170" t="s">
        <v>1812</v>
      </c>
      <c r="C122" s="206">
        <v>0</v>
      </c>
      <c r="D122" s="45"/>
      <c r="E122" s="45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3021019.92</v>
      </c>
      <c r="D123" s="45"/>
      <c r="E123" s="45"/>
      <c r="K123" s="143"/>
      <c r="L123" s="143"/>
      <c r="M123" s="143"/>
    </row>
    <row r="124" spans="1:13" s="9" customFormat="1">
      <c r="A124" s="1"/>
      <c r="B124" s="186"/>
      <c r="C124" s="128"/>
      <c r="D124" s="45"/>
      <c r="E124" s="45"/>
      <c r="K124" s="143"/>
      <c r="L124" s="143"/>
      <c r="M124" s="143"/>
    </row>
    <row r="125" spans="1:13" s="9" customFormat="1">
      <c r="A125" s="1"/>
      <c r="B125" s="459" t="s">
        <v>105</v>
      </c>
      <c r="C125" s="460"/>
      <c r="D125" s="460"/>
      <c r="E125" s="460"/>
      <c r="I125" s="143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143"/>
    </row>
    <row r="127" spans="1:13" s="9" customFormat="1">
      <c r="A127" s="1"/>
      <c r="B127" s="371" t="s">
        <v>162</v>
      </c>
      <c r="C127" s="205">
        <v>2040000</v>
      </c>
      <c r="D127" s="45"/>
      <c r="E127" s="45"/>
      <c r="I127" s="143"/>
    </row>
    <row r="128" spans="1:13" s="9" customFormat="1">
      <c r="A128" s="1"/>
      <c r="B128" s="371" t="s">
        <v>1484</v>
      </c>
      <c r="C128" s="205">
        <v>5488637.2999999998</v>
      </c>
      <c r="D128" s="45"/>
      <c r="E128" s="45"/>
      <c r="I128" s="143"/>
    </row>
    <row r="129" spans="1:13" s="9" customFormat="1">
      <c r="A129" s="1"/>
      <c r="B129" s="372" t="s">
        <v>1210</v>
      </c>
      <c r="C129" s="205">
        <v>792155.22</v>
      </c>
      <c r="D129" s="45"/>
      <c r="E129" s="45"/>
      <c r="I129" s="143"/>
    </row>
    <row r="130" spans="1:13" s="9" customFormat="1">
      <c r="A130" s="1"/>
      <c r="B130" s="372" t="s">
        <v>1485</v>
      </c>
      <c r="C130" s="205">
        <v>234593.6</v>
      </c>
      <c r="D130" s="45"/>
      <c r="E130" s="45"/>
      <c r="I130" s="143"/>
    </row>
    <row r="131" spans="1:13" s="9" customFormat="1">
      <c r="A131" s="1"/>
      <c r="B131" s="372" t="s">
        <v>1486</v>
      </c>
      <c r="C131" s="205">
        <v>24072</v>
      </c>
      <c r="D131" s="45"/>
      <c r="E131" s="45"/>
      <c r="I131" s="143"/>
    </row>
    <row r="132" spans="1:13" s="9" customFormat="1">
      <c r="A132" s="1"/>
      <c r="B132" s="372" t="s">
        <v>86</v>
      </c>
      <c r="C132" s="205">
        <v>42550</v>
      </c>
      <c r="D132" s="45"/>
      <c r="E132" s="45"/>
      <c r="I132" s="143"/>
    </row>
    <row r="133" spans="1:13" s="9" customFormat="1">
      <c r="A133" s="1"/>
      <c r="B133" s="372" t="s">
        <v>1487</v>
      </c>
      <c r="C133" s="150">
        <v>867600</v>
      </c>
      <c r="D133" s="45"/>
      <c r="E133" s="45"/>
      <c r="I133" s="143"/>
    </row>
    <row r="134" spans="1:13" s="9" customFormat="1">
      <c r="A134" s="1"/>
      <c r="B134" s="188" t="s">
        <v>1410</v>
      </c>
      <c r="C134" s="189">
        <f>SUM(C127:C133)</f>
        <v>9489608.1199999992</v>
      </c>
      <c r="D134" s="45"/>
      <c r="E134" s="45"/>
      <c r="I134" s="143"/>
    </row>
    <row r="135" spans="1:13" s="9" customFormat="1">
      <c r="A135" s="1"/>
      <c r="B135" s="8"/>
      <c r="C135" s="1"/>
      <c r="D135" s="1"/>
      <c r="E135" s="1"/>
      <c r="K135" s="143"/>
      <c r="L135" s="143"/>
      <c r="M135" s="143"/>
    </row>
    <row r="136" spans="1:13" s="9" customFormat="1">
      <c r="A136" s="1"/>
      <c r="B136" s="8"/>
      <c r="C136" s="1"/>
      <c r="D136" s="1"/>
      <c r="E136" s="1"/>
      <c r="K136" s="143"/>
      <c r="L136" s="143"/>
      <c r="M136" s="143"/>
    </row>
    <row r="137" spans="1:13" s="9" customFormat="1">
      <c r="A137" s="1"/>
      <c r="B137" s="8"/>
      <c r="C137" s="1"/>
      <c r="D137" s="1"/>
      <c r="E137" s="1"/>
      <c r="K137" s="143"/>
      <c r="L137" s="143"/>
      <c r="M137" s="143"/>
    </row>
    <row r="138" spans="1:13" s="9" customFormat="1">
      <c r="A138" s="1"/>
      <c r="B138" s="8"/>
      <c r="C138" s="1"/>
      <c r="D138" s="1"/>
      <c r="E138" s="1"/>
      <c r="K138" s="143"/>
      <c r="L138" s="143"/>
      <c r="M138" s="143"/>
    </row>
    <row r="139" spans="1:13" s="207" customFormat="1" ht="12.75" customHeight="1">
      <c r="B139" s="209" t="s">
        <v>1815</v>
      </c>
      <c r="C139" s="479" t="s">
        <v>1814</v>
      </c>
      <c r="D139" s="479" t="s">
        <v>1814</v>
      </c>
      <c r="E139" s="479" t="s">
        <v>157</v>
      </c>
      <c r="F139" s="479"/>
      <c r="G139" s="479"/>
    </row>
    <row r="140" spans="1:13" s="208" customFormat="1">
      <c r="B140" s="15" t="s">
        <v>163</v>
      </c>
      <c r="C140" s="480" t="s">
        <v>159</v>
      </c>
      <c r="D140" s="480"/>
      <c r="E140" s="480" t="s">
        <v>160</v>
      </c>
      <c r="F140" s="480"/>
      <c r="G140" s="480"/>
    </row>
    <row r="141" spans="1:13" s="207" customFormat="1">
      <c r="B141" s="15" t="s">
        <v>107</v>
      </c>
      <c r="C141" s="479" t="s">
        <v>108</v>
      </c>
      <c r="D141" s="479"/>
      <c r="E141" s="479" t="s">
        <v>109</v>
      </c>
      <c r="F141" s="479"/>
      <c r="G141" s="479"/>
    </row>
    <row r="142" spans="1:13" s="207" customFormat="1">
      <c r="B142" s="15" t="s">
        <v>110</v>
      </c>
      <c r="C142" s="479" t="s">
        <v>111</v>
      </c>
      <c r="D142" s="479"/>
      <c r="E142" s="479" t="s">
        <v>112</v>
      </c>
      <c r="F142" s="479"/>
      <c r="G142" s="479"/>
    </row>
  </sheetData>
  <mergeCells count="28">
    <mergeCell ref="C139:D139"/>
    <mergeCell ref="E139:G139"/>
    <mergeCell ref="C140:D140"/>
    <mergeCell ref="E140:G140"/>
    <mergeCell ref="C141:D141"/>
    <mergeCell ref="E141:G141"/>
    <mergeCell ref="C142:D142"/>
    <mergeCell ref="E142:G142"/>
    <mergeCell ref="F6:G6"/>
    <mergeCell ref="F7:G7"/>
    <mergeCell ref="B6:B9"/>
    <mergeCell ref="A56:C56"/>
    <mergeCell ref="A10:M10"/>
    <mergeCell ref="A26:M26"/>
    <mergeCell ref="A45:M45"/>
    <mergeCell ref="B106:C106"/>
    <mergeCell ref="B116:E116"/>
    <mergeCell ref="B125:E125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15748031496062992" right="0.31" top="0.53" bottom="0.4" header="0.42" footer="0.19685039370078741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143"/>
  <sheetViews>
    <sheetView showGridLines="0" zoomScale="80" zoomScaleNormal="80" workbookViewId="0">
      <pane xSplit="2" ySplit="10" topLeftCell="C44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.625" style="1" bestFit="1" customWidth="1"/>
    <col min="2" max="2" width="39" style="55" customWidth="1"/>
    <col min="3" max="3" width="25.5" style="55" bestFit="1" customWidth="1"/>
    <col min="4" max="4" width="17.25" style="55" bestFit="1" customWidth="1"/>
    <col min="5" max="5" width="15.75" style="55" bestFit="1" customWidth="1"/>
    <col min="6" max="6" width="16.75" style="55" customWidth="1"/>
    <col min="7" max="7" width="17.375" style="9" customWidth="1"/>
    <col min="8" max="8" width="7.5" style="55" bestFit="1" customWidth="1"/>
    <col min="9" max="9" width="20" style="55" customWidth="1"/>
    <col min="10" max="10" width="15.5" style="55" bestFit="1" customWidth="1"/>
    <col min="11" max="11" width="17.125" style="154" bestFit="1" customWidth="1"/>
    <col min="12" max="12" width="16.125" style="154" customWidth="1"/>
    <col min="13" max="13" width="15" style="154" customWidth="1"/>
    <col min="14" max="16384" width="9" style="55"/>
  </cols>
  <sheetData>
    <row r="1" spans="1:13" ht="12.75" customHeight="1">
      <c r="B1" s="461" t="s">
        <v>139</v>
      </c>
      <c r="C1" s="461"/>
      <c r="D1" s="461"/>
      <c r="E1" s="461"/>
      <c r="F1" s="9" t="s">
        <v>1829</v>
      </c>
      <c r="G1" s="9" t="s">
        <v>171</v>
      </c>
      <c r="H1" s="1"/>
      <c r="I1" s="60"/>
    </row>
    <row r="2" spans="1:13">
      <c r="B2" s="487" t="s">
        <v>114</v>
      </c>
      <c r="C2" s="487"/>
      <c r="D2" s="487"/>
      <c r="E2" s="487"/>
      <c r="F2" s="9" t="s">
        <v>1830</v>
      </c>
      <c r="G2" s="9" t="s">
        <v>182</v>
      </c>
      <c r="H2" s="1"/>
      <c r="I2" s="104" t="s">
        <v>1862</v>
      </c>
    </row>
    <row r="3" spans="1:13" ht="12.75" customHeight="1">
      <c r="B3" s="461" t="s">
        <v>1873</v>
      </c>
      <c r="C3" s="461"/>
      <c r="D3" s="461"/>
      <c r="E3" s="461"/>
      <c r="F3" s="9" t="s">
        <v>1831</v>
      </c>
      <c r="G3" s="9" t="s">
        <v>1475</v>
      </c>
      <c r="H3" s="1"/>
    </row>
    <row r="4" spans="1:13">
      <c r="B4" s="461"/>
      <c r="C4" s="461"/>
      <c r="D4" s="461"/>
      <c r="E4" s="9"/>
      <c r="F4" s="9" t="s">
        <v>1832</v>
      </c>
      <c r="G4" s="9" t="s">
        <v>1876</v>
      </c>
      <c r="H4" s="1"/>
    </row>
    <row r="5" spans="1:13" s="1" customFormat="1" ht="12.75" customHeight="1">
      <c r="B5" s="462" t="s">
        <v>1527</v>
      </c>
      <c r="C5" s="463"/>
      <c r="D5" s="463"/>
      <c r="E5" s="463"/>
      <c r="G5" s="9"/>
      <c r="K5" s="45"/>
      <c r="L5" s="45"/>
      <c r="M5" s="45"/>
    </row>
    <row r="6" spans="1:13" s="215" customFormat="1">
      <c r="A6" s="11" t="s">
        <v>121</v>
      </c>
      <c r="B6" s="484" t="s">
        <v>2</v>
      </c>
      <c r="C6" s="173" t="s">
        <v>1529</v>
      </c>
      <c r="D6" s="12" t="s">
        <v>1530</v>
      </c>
      <c r="E6" s="216" t="s">
        <v>122</v>
      </c>
      <c r="F6" s="472" t="s">
        <v>1411</v>
      </c>
      <c r="G6" s="473"/>
      <c r="H6" s="382" t="s">
        <v>123</v>
      </c>
      <c r="I6" s="13" t="s">
        <v>124</v>
      </c>
      <c r="J6" s="14" t="s">
        <v>125</v>
      </c>
      <c r="K6" s="144" t="s">
        <v>122</v>
      </c>
      <c r="L6" s="145" t="s">
        <v>126</v>
      </c>
      <c r="M6" s="145" t="s">
        <v>126</v>
      </c>
    </row>
    <row r="7" spans="1:13" s="215" customFormat="1">
      <c r="A7" s="16" t="s">
        <v>2</v>
      </c>
      <c r="B7" s="485"/>
      <c r="C7" s="174" t="s">
        <v>3</v>
      </c>
      <c r="D7" s="17" t="s">
        <v>4</v>
      </c>
      <c r="E7" s="18" t="s">
        <v>1531</v>
      </c>
      <c r="F7" s="482" t="s">
        <v>171</v>
      </c>
      <c r="G7" s="483"/>
      <c r="H7" s="383" t="s">
        <v>127</v>
      </c>
      <c r="I7" s="387" t="s">
        <v>1879</v>
      </c>
      <c r="J7" s="19" t="s">
        <v>1880</v>
      </c>
      <c r="K7" s="146" t="s">
        <v>125</v>
      </c>
      <c r="L7" s="147" t="s">
        <v>128</v>
      </c>
      <c r="M7" s="147" t="s">
        <v>129</v>
      </c>
    </row>
    <row r="8" spans="1:13" s="215" customFormat="1">
      <c r="A8" s="16"/>
      <c r="B8" s="485"/>
      <c r="C8" s="175" t="s">
        <v>1528</v>
      </c>
      <c r="D8" s="122" t="s">
        <v>1406</v>
      </c>
      <c r="E8" s="217" t="s">
        <v>1532</v>
      </c>
      <c r="F8" s="67" t="s">
        <v>151</v>
      </c>
      <c r="G8" s="67" t="s">
        <v>150</v>
      </c>
      <c r="H8" s="383">
        <v>2564</v>
      </c>
      <c r="I8" s="20"/>
      <c r="J8" s="19"/>
      <c r="K8" s="146"/>
      <c r="L8" s="147" t="s">
        <v>130</v>
      </c>
      <c r="M8" s="147" t="s">
        <v>130</v>
      </c>
    </row>
    <row r="9" spans="1:13" s="215" customFormat="1">
      <c r="A9" s="21"/>
      <c r="B9" s="486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48" t="s">
        <v>136</v>
      </c>
      <c r="L9" s="149" t="s">
        <v>137</v>
      </c>
      <c r="M9" s="149" t="s">
        <v>138</v>
      </c>
    </row>
    <row r="10" spans="1:13" s="1" customFormat="1">
      <c r="A10" s="466" t="s">
        <v>5</v>
      </c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8"/>
    </row>
    <row r="11" spans="1:13">
      <c r="A11" s="2" t="s">
        <v>6</v>
      </c>
      <c r="B11" s="57" t="s">
        <v>7</v>
      </c>
      <c r="C11" s="3">
        <v>55759159.340000004</v>
      </c>
      <c r="D11" s="3">
        <v>57990866.100000001</v>
      </c>
      <c r="E11" s="26">
        <f>D11-C11</f>
        <v>2231706.7599999979</v>
      </c>
      <c r="F11" s="375">
        <v>55090367.928141743</v>
      </c>
      <c r="G11" s="376">
        <v>13004130.880836744</v>
      </c>
      <c r="H11" s="47">
        <v>1</v>
      </c>
      <c r="I11" s="390">
        <f>(D11/12)*5</f>
        <v>24162860.875</v>
      </c>
      <c r="J11" s="27">
        <f>'ผลการดำเนินงาน Planfin 64'!E6</f>
        <v>38168397.54999999</v>
      </c>
      <c r="K11" s="150">
        <f>J11-I11</f>
        <v>14005536.67499999</v>
      </c>
      <c r="L11" s="425">
        <f t="shared" ref="L11:L25" si="0">K11/I11</f>
        <v>0.57963072946758376</v>
      </c>
      <c r="M11" s="419">
        <f>(J11/D11)</f>
        <v>0.65817947061149318</v>
      </c>
    </row>
    <row r="12" spans="1:13">
      <c r="A12" s="2" t="s">
        <v>8</v>
      </c>
      <c r="B12" s="57" t="s">
        <v>9</v>
      </c>
      <c r="C12" s="3">
        <v>401350</v>
      </c>
      <c r="D12" s="3">
        <v>400000</v>
      </c>
      <c r="E12" s="26">
        <f t="shared" ref="E12:E22" si="1">D12-C12</f>
        <v>-1350</v>
      </c>
      <c r="F12" s="375">
        <v>196218.66165289254</v>
      </c>
      <c r="G12" s="376">
        <v>139955.19459213293</v>
      </c>
      <c r="H12" s="47">
        <v>2</v>
      </c>
      <c r="I12" s="390">
        <f t="shared" ref="I12:I22" si="2">(D12/12)*5</f>
        <v>166666.66666666669</v>
      </c>
      <c r="J12" s="27">
        <f>'ผลการดำเนินงาน Planfin 64'!E7</f>
        <v>170600</v>
      </c>
      <c r="K12" s="150">
        <f>J12-I12</f>
        <v>3933.3333333333139</v>
      </c>
      <c r="L12" s="425">
        <f t="shared" si="0"/>
        <v>2.3599999999999881E-2</v>
      </c>
      <c r="M12" s="419">
        <f t="shared" ref="M12:M25" si="3">(J12/D12)</f>
        <v>0.42649999999999999</v>
      </c>
    </row>
    <row r="13" spans="1:13">
      <c r="A13" s="2" t="s">
        <v>10</v>
      </c>
      <c r="B13" s="57" t="s">
        <v>11</v>
      </c>
      <c r="C13" s="3">
        <v>6446</v>
      </c>
      <c r="D13" s="3">
        <v>10000</v>
      </c>
      <c r="E13" s="26">
        <f t="shared" si="1"/>
        <v>3554</v>
      </c>
      <c r="F13" s="375">
        <v>94117.599297520632</v>
      </c>
      <c r="G13" s="376">
        <v>162181.87026989844</v>
      </c>
      <c r="H13" s="47">
        <v>2</v>
      </c>
      <c r="I13" s="390">
        <f t="shared" si="2"/>
        <v>4166.666666666667</v>
      </c>
      <c r="J13" s="27">
        <f>'ผลการดำเนินงาน Planfin 64'!E8</f>
        <v>0</v>
      </c>
      <c r="K13" s="150">
        <f t="shared" ref="K13:K25" si="4">J13-I13</f>
        <v>-4166.666666666667</v>
      </c>
      <c r="L13" s="425">
        <f t="shared" si="0"/>
        <v>-1</v>
      </c>
      <c r="M13" s="419">
        <f t="shared" si="3"/>
        <v>0</v>
      </c>
    </row>
    <row r="14" spans="1:13">
      <c r="A14" s="2" t="s">
        <v>12</v>
      </c>
      <c r="B14" s="57" t="s">
        <v>13</v>
      </c>
      <c r="C14" s="3">
        <v>355663.49</v>
      </c>
      <c r="D14" s="3">
        <v>360000</v>
      </c>
      <c r="E14" s="26">
        <f t="shared" si="1"/>
        <v>4336.5100000000093</v>
      </c>
      <c r="F14" s="375">
        <v>1211650.9209917358</v>
      </c>
      <c r="G14" s="376">
        <v>944753.05947997363</v>
      </c>
      <c r="H14" s="47">
        <v>0</v>
      </c>
      <c r="I14" s="390">
        <f t="shared" si="2"/>
        <v>150000</v>
      </c>
      <c r="J14" s="27">
        <f>'ผลการดำเนินงาน Planfin 64'!E9</f>
        <v>124962.76999999999</v>
      </c>
      <c r="K14" s="150">
        <f t="shared" si="4"/>
        <v>-25037.23000000001</v>
      </c>
      <c r="L14" s="425">
        <f t="shared" si="0"/>
        <v>-0.16691486666666674</v>
      </c>
      <c r="M14" s="419">
        <f t="shared" si="3"/>
        <v>0.34711880555555552</v>
      </c>
    </row>
    <row r="15" spans="1:13">
      <c r="A15" s="2" t="s">
        <v>14</v>
      </c>
      <c r="B15" s="57" t="s">
        <v>15</v>
      </c>
      <c r="C15" s="3">
        <v>4119966.52</v>
      </c>
      <c r="D15" s="3">
        <v>4160000</v>
      </c>
      <c r="E15" s="26">
        <f t="shared" si="1"/>
        <v>40033.479999999981</v>
      </c>
      <c r="F15" s="375">
        <v>7801530.9207438007</v>
      </c>
      <c r="G15" s="376">
        <v>5883725.1744828187</v>
      </c>
      <c r="H15" s="47">
        <v>0</v>
      </c>
      <c r="I15" s="390">
        <f t="shared" si="2"/>
        <v>1733333.3333333335</v>
      </c>
      <c r="J15" s="27">
        <f>'ผลการดำเนินงาน Planfin 64'!E10</f>
        <v>1647238.9000000001</v>
      </c>
      <c r="K15" s="150">
        <f t="shared" si="4"/>
        <v>-86094.433333333349</v>
      </c>
      <c r="L15" s="425">
        <f t="shared" si="0"/>
        <v>-4.9669865384615389E-2</v>
      </c>
      <c r="M15" s="419">
        <f t="shared" si="3"/>
        <v>0.39597088942307695</v>
      </c>
    </row>
    <row r="16" spans="1:13">
      <c r="A16" s="2" t="s">
        <v>16</v>
      </c>
      <c r="B16" s="57" t="s">
        <v>17</v>
      </c>
      <c r="C16" s="3">
        <v>1405173.99</v>
      </c>
      <c r="D16" s="3">
        <v>1450000</v>
      </c>
      <c r="E16" s="26">
        <f t="shared" si="1"/>
        <v>44826.010000000009</v>
      </c>
      <c r="F16" s="375">
        <v>2389926.2218181817</v>
      </c>
      <c r="G16" s="376">
        <v>2395607.798115537</v>
      </c>
      <c r="H16" s="47">
        <v>0</v>
      </c>
      <c r="I16" s="390">
        <f t="shared" si="2"/>
        <v>604166.66666666663</v>
      </c>
      <c r="J16" s="27">
        <f>'ผลการดำเนินงาน Planfin 64'!E11</f>
        <v>804290.93</v>
      </c>
      <c r="K16" s="150">
        <f t="shared" si="4"/>
        <v>200124.26333333342</v>
      </c>
      <c r="L16" s="425">
        <f t="shared" si="0"/>
        <v>0.33124016000000017</v>
      </c>
      <c r="M16" s="419">
        <f t="shared" si="3"/>
        <v>0.55468340000000005</v>
      </c>
    </row>
    <row r="17" spans="1:13">
      <c r="A17" s="2" t="s">
        <v>18</v>
      </c>
      <c r="B17" s="57" t="s">
        <v>19</v>
      </c>
      <c r="C17" s="3">
        <v>441169</v>
      </c>
      <c r="D17" s="3">
        <v>550000</v>
      </c>
      <c r="E17" s="26">
        <f t="shared" si="1"/>
        <v>108831</v>
      </c>
      <c r="F17" s="375">
        <v>541630.08743801666</v>
      </c>
      <c r="G17" s="376">
        <v>1113578.4599029464</v>
      </c>
      <c r="H17" s="47">
        <v>1</v>
      </c>
      <c r="I17" s="390">
        <f t="shared" si="2"/>
        <v>229166.66666666669</v>
      </c>
      <c r="J17" s="27">
        <f>'ผลการดำเนินงาน Planfin 64'!E12</f>
        <v>154159</v>
      </c>
      <c r="K17" s="150">
        <f t="shared" si="4"/>
        <v>-75007.666666666686</v>
      </c>
      <c r="L17" s="425">
        <f t="shared" si="0"/>
        <v>-0.32730618181818188</v>
      </c>
      <c r="M17" s="419">
        <f t="shared" si="3"/>
        <v>0.28028909090909093</v>
      </c>
    </row>
    <row r="18" spans="1:13">
      <c r="A18" s="2" t="s">
        <v>20</v>
      </c>
      <c r="B18" s="57" t="s">
        <v>21</v>
      </c>
      <c r="C18" s="3">
        <v>8914809.5500000007</v>
      </c>
      <c r="D18" s="3">
        <v>7430000</v>
      </c>
      <c r="E18" s="26">
        <f t="shared" si="1"/>
        <v>-1484809.5500000007</v>
      </c>
      <c r="F18" s="375">
        <v>6982763.8549999977</v>
      </c>
      <c r="G18" s="376">
        <v>6067372.420841462</v>
      </c>
      <c r="H18" s="47">
        <v>1</v>
      </c>
      <c r="I18" s="390">
        <f t="shared" si="2"/>
        <v>3095833.333333333</v>
      </c>
      <c r="J18" s="27">
        <f>'ผลการดำเนินงาน Planfin 64'!E13</f>
        <v>3469778.99</v>
      </c>
      <c r="K18" s="150">
        <f t="shared" si="4"/>
        <v>373945.6566666672</v>
      </c>
      <c r="L18" s="425">
        <f t="shared" si="0"/>
        <v>0.12078998331090193</v>
      </c>
      <c r="M18" s="419">
        <f t="shared" si="3"/>
        <v>0.4669958263795424</v>
      </c>
    </row>
    <row r="19" spans="1:13">
      <c r="A19" s="2" t="s">
        <v>22</v>
      </c>
      <c r="B19" s="57" t="s">
        <v>23</v>
      </c>
      <c r="C19" s="3">
        <v>27923333.329999998</v>
      </c>
      <c r="D19" s="3">
        <v>28200000</v>
      </c>
      <c r="E19" s="26">
        <f t="shared" si="1"/>
        <v>276666.67000000179</v>
      </c>
      <c r="F19" s="375">
        <v>39812919.739008263</v>
      </c>
      <c r="G19" s="376">
        <v>10642063.545296295</v>
      </c>
      <c r="H19" s="47">
        <v>0</v>
      </c>
      <c r="I19" s="390">
        <f t="shared" si="2"/>
        <v>11750000</v>
      </c>
      <c r="J19" s="27">
        <f>'ผลการดำเนินงาน Planfin 64'!E14</f>
        <v>12917194.68</v>
      </c>
      <c r="K19" s="150">
        <f t="shared" si="4"/>
        <v>1167194.6799999997</v>
      </c>
      <c r="L19" s="425">
        <f t="shared" si="0"/>
        <v>9.9335717446808483E-2</v>
      </c>
      <c r="M19" s="419">
        <f t="shared" si="3"/>
        <v>0.4580565489361702</v>
      </c>
    </row>
    <row r="20" spans="1:13">
      <c r="A20" s="2" t="s">
        <v>24</v>
      </c>
      <c r="B20" s="57" t="s">
        <v>25</v>
      </c>
      <c r="C20" s="3">
        <v>7502504.6600000001</v>
      </c>
      <c r="D20" s="3">
        <v>7327000</v>
      </c>
      <c r="E20" s="26">
        <f t="shared" si="1"/>
        <v>-175504.66000000015</v>
      </c>
      <c r="F20" s="375">
        <v>8899687.4920413215</v>
      </c>
      <c r="G20" s="376">
        <v>3858190.5818685293</v>
      </c>
      <c r="H20" s="47">
        <v>0</v>
      </c>
      <c r="I20" s="390">
        <f t="shared" si="2"/>
        <v>3052916.666666667</v>
      </c>
      <c r="J20" s="27">
        <f>'ผลการดำเนินงาน Planfin 64'!E15</f>
        <v>2048136.22</v>
      </c>
      <c r="K20" s="150">
        <f t="shared" si="4"/>
        <v>-1004780.446666667</v>
      </c>
      <c r="L20" s="425">
        <f t="shared" si="0"/>
        <v>-0.32912147836768124</v>
      </c>
      <c r="M20" s="419">
        <f t="shared" si="3"/>
        <v>0.27953271734679952</v>
      </c>
    </row>
    <row r="21" spans="1:13" s="9" customFormat="1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si="1"/>
        <v>0</v>
      </c>
      <c r="F21" s="375">
        <v>428128.76666666666</v>
      </c>
      <c r="G21" s="376">
        <v>414400.81515905185</v>
      </c>
      <c r="H21" s="47">
        <v>0</v>
      </c>
      <c r="I21" s="390">
        <f t="shared" si="2"/>
        <v>0</v>
      </c>
      <c r="J21" s="27">
        <f>'ผลการดำเนินงาน Planfin 64'!E16</f>
        <v>0</v>
      </c>
      <c r="K21" s="150">
        <f t="shared" si="4"/>
        <v>0</v>
      </c>
      <c r="L21" s="425" t="e">
        <f t="shared" si="0"/>
        <v>#DIV/0!</v>
      </c>
      <c r="M21" s="419" t="e">
        <f t="shared" si="3"/>
        <v>#DIV/0!</v>
      </c>
    </row>
    <row r="22" spans="1:13">
      <c r="A22" s="2" t="s">
        <v>26</v>
      </c>
      <c r="B22" s="57" t="s">
        <v>27</v>
      </c>
      <c r="C22" s="3">
        <v>0</v>
      </c>
      <c r="D22" s="3">
        <v>5144025.18</v>
      </c>
      <c r="E22" s="26">
        <f t="shared" si="1"/>
        <v>5144025.18</v>
      </c>
      <c r="F22" s="375">
        <v>4402627.4239669424</v>
      </c>
      <c r="G22" s="376">
        <v>6372211.2642878396</v>
      </c>
      <c r="H22" s="47">
        <v>1</v>
      </c>
      <c r="I22" s="390">
        <f t="shared" si="2"/>
        <v>2143343.8249999997</v>
      </c>
      <c r="J22" s="27">
        <f>'ผลการดำเนินงาน Planfin 64'!E17</f>
        <v>2419625.1800000002</v>
      </c>
      <c r="K22" s="150">
        <f t="shared" si="4"/>
        <v>276281.35500000045</v>
      </c>
      <c r="L22" s="425">
        <f t="shared" si="0"/>
        <v>0.12890202298737605</v>
      </c>
      <c r="M22" s="419">
        <f t="shared" si="3"/>
        <v>0.47037584291140666</v>
      </c>
    </row>
    <row r="23" spans="1:13">
      <c r="A23" s="96" t="s">
        <v>28</v>
      </c>
      <c r="B23" s="58" t="s">
        <v>29</v>
      </c>
      <c r="C23" s="5">
        <f>SUM(C11:C22)</f>
        <v>106829575.88000001</v>
      </c>
      <c r="D23" s="5">
        <f>SUM(D11:D22)</f>
        <v>113021891.28</v>
      </c>
      <c r="E23" s="28">
        <f>D23-C23</f>
        <v>6192315.3999999911</v>
      </c>
      <c r="F23" s="377">
        <v>127851569.61676708</v>
      </c>
      <c r="G23" s="378">
        <v>50998171.065133229</v>
      </c>
      <c r="H23" s="48">
        <v>0</v>
      </c>
      <c r="I23" s="5">
        <f>SUM(I11:I22)</f>
        <v>47092454.700000003</v>
      </c>
      <c r="J23" s="31">
        <f>'ผลการดำเนินงาน Planfin 64'!E18</f>
        <v>61924384.219999991</v>
      </c>
      <c r="K23" s="29">
        <f t="shared" si="4"/>
        <v>14831929.519999988</v>
      </c>
      <c r="L23" s="429">
        <f t="shared" si="0"/>
        <v>0.31495341694303286</v>
      </c>
      <c r="M23" s="420">
        <f t="shared" si="3"/>
        <v>0.54789725705959702</v>
      </c>
    </row>
    <row r="24" spans="1:13" s="9" customFormat="1">
      <c r="A24" s="84" t="s">
        <v>1407</v>
      </c>
      <c r="B24" s="77" t="s">
        <v>155</v>
      </c>
      <c r="C24" s="78">
        <f>C23-C22</f>
        <v>106829575.88000001</v>
      </c>
      <c r="D24" s="78">
        <f>D23-D22</f>
        <v>107877866.09999999</v>
      </c>
      <c r="E24" s="79">
        <f>D24-C24</f>
        <v>1048290.2199999839</v>
      </c>
      <c r="F24" s="80"/>
      <c r="G24" s="81"/>
      <c r="H24" s="82"/>
      <c r="I24" s="78">
        <f>I23-I22</f>
        <v>44949110.875</v>
      </c>
      <c r="J24" s="83">
        <f>'ผลการดำเนินงาน Planfin 64'!E19</f>
        <v>59504759.039999992</v>
      </c>
      <c r="K24" s="151">
        <f t="shared" si="4"/>
        <v>14555648.164999992</v>
      </c>
      <c r="L24" s="430">
        <f t="shared" si="0"/>
        <v>0.32382505196772687</v>
      </c>
      <c r="M24" s="421">
        <f t="shared" si="3"/>
        <v>0.55159377165321954</v>
      </c>
    </row>
    <row r="25" spans="1:13" s="1" customFormat="1" ht="25.5">
      <c r="A25" s="218"/>
      <c r="B25" s="219" t="s">
        <v>1524</v>
      </c>
      <c r="C25" s="220">
        <f>C24-C21</f>
        <v>106829575.88000001</v>
      </c>
      <c r="D25" s="220">
        <f>D24-D21</f>
        <v>107877866.09999999</v>
      </c>
      <c r="E25" s="221">
        <f>D25-C25</f>
        <v>1048290.2199999839</v>
      </c>
      <c r="F25" s="220"/>
      <c r="G25" s="222"/>
      <c r="H25" s="223"/>
      <c r="I25" s="220">
        <f>I24-I21</f>
        <v>44949110.875</v>
      </c>
      <c r="J25" s="220">
        <f>J24-J21</f>
        <v>59504759.039999992</v>
      </c>
      <c r="K25" s="415">
        <f t="shared" si="4"/>
        <v>14555648.164999992</v>
      </c>
      <c r="L25" s="431">
        <f t="shared" si="0"/>
        <v>0.32382505196772687</v>
      </c>
      <c r="M25" s="432">
        <f t="shared" si="3"/>
        <v>0.55159377165321954</v>
      </c>
    </row>
    <row r="26" spans="1:13" s="1" customFormat="1">
      <c r="A26" s="466" t="s">
        <v>30</v>
      </c>
      <c r="B26" s="467"/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468"/>
    </row>
    <row r="27" spans="1:13">
      <c r="A27" s="2" t="s">
        <v>31</v>
      </c>
      <c r="B27" s="57" t="s">
        <v>32</v>
      </c>
      <c r="C27" s="3">
        <v>8619150.5299999993</v>
      </c>
      <c r="D27" s="3">
        <v>9565830.6699999999</v>
      </c>
      <c r="E27" s="26">
        <f t="shared" ref="E27:E42" si="5">D27-C27</f>
        <v>946680.1400000006</v>
      </c>
      <c r="F27" s="375">
        <v>11512612.321570253</v>
      </c>
      <c r="G27" s="376">
        <v>4297011.5599770034</v>
      </c>
      <c r="H27" s="47">
        <v>0</v>
      </c>
      <c r="I27" s="390">
        <f>(D27/12)*5</f>
        <v>3985762.7791666663</v>
      </c>
      <c r="J27" s="27">
        <f>'ผลการดำเนินงาน Planfin 64'!E22</f>
        <v>3350927.02</v>
      </c>
      <c r="K27" s="150">
        <f t="shared" ref="K27:K44" si="6">J27-I27</f>
        <v>-634835.75916666631</v>
      </c>
      <c r="L27" s="425">
        <f t="shared" ref="L27:L44" si="7">K27/I27</f>
        <v>-0.1592758511582559</v>
      </c>
      <c r="M27" s="419">
        <f t="shared" ref="M27:M44" si="8">(J27/D27)</f>
        <v>0.35030172868406001</v>
      </c>
    </row>
    <row r="28" spans="1:13">
      <c r="A28" s="2" t="s">
        <v>33</v>
      </c>
      <c r="B28" s="57" t="s">
        <v>34</v>
      </c>
      <c r="C28" s="3">
        <v>3288094.21</v>
      </c>
      <c r="D28" s="3">
        <v>3914667.47</v>
      </c>
      <c r="E28" s="26">
        <f t="shared" si="5"/>
        <v>626573.26000000024</v>
      </c>
      <c r="F28" s="375">
        <v>3108021.525372724</v>
      </c>
      <c r="G28" s="376">
        <v>1490046.9249988487</v>
      </c>
      <c r="H28" s="47">
        <v>1</v>
      </c>
      <c r="I28" s="390">
        <f t="shared" ref="I28:I41" si="9">(D28/12)*5</f>
        <v>1631111.4458333333</v>
      </c>
      <c r="J28" s="27">
        <f>'ผลการดำเนินงาน Planfin 64'!E23</f>
        <v>1217408.06</v>
      </c>
      <c r="K28" s="150">
        <f t="shared" si="6"/>
        <v>-413703.38583333325</v>
      </c>
      <c r="L28" s="425">
        <f t="shared" si="7"/>
        <v>-0.25363281392582748</v>
      </c>
      <c r="M28" s="419">
        <f t="shared" si="8"/>
        <v>0.31098632753090522</v>
      </c>
    </row>
    <row r="29" spans="1:13">
      <c r="A29" s="2" t="s">
        <v>35</v>
      </c>
      <c r="B29" s="57" t="s">
        <v>36</v>
      </c>
      <c r="C29" s="3">
        <v>355197.82</v>
      </c>
      <c r="D29" s="3">
        <v>502131.53</v>
      </c>
      <c r="E29" s="26">
        <f t="shared" si="5"/>
        <v>146933.71000000002</v>
      </c>
      <c r="F29" s="375">
        <v>575114.58987603313</v>
      </c>
      <c r="G29" s="376">
        <v>318020.99299464806</v>
      </c>
      <c r="H29" s="47">
        <v>0</v>
      </c>
      <c r="I29" s="390">
        <f t="shared" si="9"/>
        <v>209221.47083333333</v>
      </c>
      <c r="J29" s="27">
        <f>'ผลการดำเนินงาน Planfin 64'!E24</f>
        <v>115009</v>
      </c>
      <c r="K29" s="150">
        <f t="shared" si="6"/>
        <v>-94212.470833333326</v>
      </c>
      <c r="L29" s="425">
        <f t="shared" si="7"/>
        <v>-0.45030020321567937</v>
      </c>
      <c r="M29" s="419">
        <f t="shared" si="8"/>
        <v>0.22904158199346691</v>
      </c>
    </row>
    <row r="30" spans="1:13">
      <c r="A30" s="2" t="s">
        <v>37</v>
      </c>
      <c r="B30" s="57" t="s">
        <v>38</v>
      </c>
      <c r="C30" s="3">
        <v>1020148.93</v>
      </c>
      <c r="D30" s="3">
        <v>1325445.96</v>
      </c>
      <c r="E30" s="26">
        <f t="shared" si="5"/>
        <v>305297.02999999991</v>
      </c>
      <c r="F30" s="375">
        <v>4017169.7271900824</v>
      </c>
      <c r="G30" s="376">
        <v>1789886.7252389649</v>
      </c>
      <c r="H30" s="47">
        <v>0</v>
      </c>
      <c r="I30" s="390">
        <f t="shared" si="9"/>
        <v>552269.15</v>
      </c>
      <c r="J30" s="27">
        <f>'ผลการดำเนินงาน Planfin 64'!E25</f>
        <v>466212.4</v>
      </c>
      <c r="K30" s="150">
        <f t="shared" si="6"/>
        <v>-86056.75</v>
      </c>
      <c r="L30" s="425">
        <f t="shared" si="7"/>
        <v>-0.1558239311393729</v>
      </c>
      <c r="M30" s="419">
        <f t="shared" si="8"/>
        <v>0.351740028691928</v>
      </c>
    </row>
    <row r="31" spans="1:13">
      <c r="A31" s="2" t="s">
        <v>39</v>
      </c>
      <c r="B31" s="57" t="s">
        <v>40</v>
      </c>
      <c r="C31" s="3">
        <v>27930833.329999998</v>
      </c>
      <c r="D31" s="3">
        <v>28200000</v>
      </c>
      <c r="E31" s="26">
        <f t="shared" si="5"/>
        <v>269166.67000000179</v>
      </c>
      <c r="F31" s="375">
        <v>39604684.373842977</v>
      </c>
      <c r="G31" s="376">
        <v>10319256.520349238</v>
      </c>
      <c r="H31" s="47">
        <v>0</v>
      </c>
      <c r="I31" s="390">
        <f t="shared" si="9"/>
        <v>11750000</v>
      </c>
      <c r="J31" s="27">
        <f>'ผลการดำเนินงาน Planfin 64'!E26</f>
        <v>12932194.68</v>
      </c>
      <c r="K31" s="150">
        <f t="shared" si="6"/>
        <v>1182194.6799999997</v>
      </c>
      <c r="L31" s="425">
        <f t="shared" si="7"/>
        <v>0.10061231319148933</v>
      </c>
      <c r="M31" s="419">
        <f t="shared" si="8"/>
        <v>0.45858846382978724</v>
      </c>
    </row>
    <row r="32" spans="1:13">
      <c r="A32" s="2" t="s">
        <v>41</v>
      </c>
      <c r="B32" s="57" t="s">
        <v>42</v>
      </c>
      <c r="C32" s="3">
        <v>9556962</v>
      </c>
      <c r="D32" s="3">
        <v>7270440</v>
      </c>
      <c r="E32" s="26">
        <f t="shared" si="5"/>
        <v>-2286522</v>
      </c>
      <c r="F32" s="375">
        <v>11351502.087768594</v>
      </c>
      <c r="G32" s="376">
        <v>3382758.7020859085</v>
      </c>
      <c r="H32" s="47">
        <v>0</v>
      </c>
      <c r="I32" s="390">
        <f t="shared" si="9"/>
        <v>3029350</v>
      </c>
      <c r="J32" s="27">
        <f>'ผลการดำเนินงาน Planfin 64'!E27</f>
        <v>3279754</v>
      </c>
      <c r="K32" s="150">
        <f t="shared" si="6"/>
        <v>250404</v>
      </c>
      <c r="L32" s="425">
        <f t="shared" si="7"/>
        <v>8.2659316354993642E-2</v>
      </c>
      <c r="M32" s="419">
        <f t="shared" si="8"/>
        <v>0.45110804848124736</v>
      </c>
    </row>
    <row r="33" spans="1:13">
      <c r="A33" s="2" t="s">
        <v>43</v>
      </c>
      <c r="B33" s="57" t="s">
        <v>44</v>
      </c>
      <c r="C33" s="3">
        <v>16829674</v>
      </c>
      <c r="D33" s="3">
        <v>16925000</v>
      </c>
      <c r="E33" s="26">
        <f t="shared" si="5"/>
        <v>95326</v>
      </c>
      <c r="F33" s="375">
        <v>19484720.583677687</v>
      </c>
      <c r="G33" s="376">
        <v>5103158.8595148642</v>
      </c>
      <c r="H33" s="47">
        <v>0</v>
      </c>
      <c r="I33" s="390">
        <f t="shared" si="9"/>
        <v>7052083.333333334</v>
      </c>
      <c r="J33" s="27">
        <f>'ผลการดำเนินงาน Planfin 64'!E28</f>
        <v>7508099.5</v>
      </c>
      <c r="K33" s="150">
        <f t="shared" si="6"/>
        <v>456016.16666666605</v>
      </c>
      <c r="L33" s="425">
        <f t="shared" si="7"/>
        <v>6.4664035450516896E-2</v>
      </c>
      <c r="M33" s="419">
        <f t="shared" si="8"/>
        <v>0.44361001477104872</v>
      </c>
    </row>
    <row r="34" spans="1:13">
      <c r="A34" s="2" t="s">
        <v>45</v>
      </c>
      <c r="B34" s="57" t="s">
        <v>46</v>
      </c>
      <c r="C34" s="3">
        <v>1862236.69</v>
      </c>
      <c r="D34" s="3">
        <v>1946000</v>
      </c>
      <c r="E34" s="26">
        <f t="shared" si="5"/>
        <v>83763.310000000056</v>
      </c>
      <c r="F34" s="375">
        <v>2803807.0309090922</v>
      </c>
      <c r="G34" s="376">
        <v>814039.36220156972</v>
      </c>
      <c r="H34" s="47">
        <v>0</v>
      </c>
      <c r="I34" s="390">
        <f t="shared" si="9"/>
        <v>810833.33333333326</v>
      </c>
      <c r="J34" s="27">
        <f>'ผลการดำเนินงาน Planfin 64'!E29</f>
        <v>716371.41999999993</v>
      </c>
      <c r="K34" s="150">
        <f t="shared" si="6"/>
        <v>-94461.91333333333</v>
      </c>
      <c r="L34" s="425">
        <f t="shared" si="7"/>
        <v>-0.11649979033915725</v>
      </c>
      <c r="M34" s="419">
        <f t="shared" si="8"/>
        <v>0.36812508735868443</v>
      </c>
    </row>
    <row r="35" spans="1:13">
      <c r="A35" s="2" t="s">
        <v>47</v>
      </c>
      <c r="B35" s="57" t="s">
        <v>48</v>
      </c>
      <c r="C35" s="3">
        <v>3467111.59</v>
      </c>
      <c r="D35" s="3">
        <v>4521347</v>
      </c>
      <c r="E35" s="26">
        <f t="shared" si="5"/>
        <v>1054235.4100000001</v>
      </c>
      <c r="F35" s="375">
        <v>6011048.1377685945</v>
      </c>
      <c r="G35" s="376">
        <v>5262141.9525103513</v>
      </c>
      <c r="H35" s="47">
        <v>0</v>
      </c>
      <c r="I35" s="390">
        <f t="shared" si="9"/>
        <v>1883894.5833333335</v>
      </c>
      <c r="J35" s="27">
        <f>'ผลการดำเนินงาน Planfin 64'!E30</f>
        <v>1451832.33</v>
      </c>
      <c r="K35" s="150">
        <f t="shared" si="6"/>
        <v>-432062.25333333341</v>
      </c>
      <c r="L35" s="425">
        <f t="shared" si="7"/>
        <v>-0.22934523892990299</v>
      </c>
      <c r="M35" s="419">
        <f t="shared" si="8"/>
        <v>0.32110615044587376</v>
      </c>
    </row>
    <row r="36" spans="1:13">
      <c r="A36" s="2" t="s">
        <v>49</v>
      </c>
      <c r="B36" s="57" t="s">
        <v>50</v>
      </c>
      <c r="C36" s="3">
        <v>2101596.17</v>
      </c>
      <c r="D36" s="3">
        <v>2063320</v>
      </c>
      <c r="E36" s="26">
        <f t="shared" si="5"/>
        <v>-38276.169999999925</v>
      </c>
      <c r="F36" s="375">
        <v>2841634.6007024786</v>
      </c>
      <c r="G36" s="376">
        <v>813049.26575332298</v>
      </c>
      <c r="H36" s="47">
        <v>0</v>
      </c>
      <c r="I36" s="390">
        <f t="shared" si="9"/>
        <v>859716.66666666674</v>
      </c>
      <c r="J36" s="27">
        <f>'ผลการดำเนินงาน Planfin 64'!E31</f>
        <v>693002.23999999999</v>
      </c>
      <c r="K36" s="150">
        <f t="shared" si="6"/>
        <v>-166714.42666666675</v>
      </c>
      <c r="L36" s="425">
        <f t="shared" si="7"/>
        <v>-0.19391787216718695</v>
      </c>
      <c r="M36" s="419">
        <f t="shared" si="8"/>
        <v>0.33586755326367213</v>
      </c>
    </row>
    <row r="37" spans="1:13">
      <c r="A37" s="2" t="s">
        <v>51</v>
      </c>
      <c r="B37" s="57" t="s">
        <v>52</v>
      </c>
      <c r="C37" s="3">
        <v>3644178.02</v>
      </c>
      <c r="D37" s="3">
        <v>4646454.03</v>
      </c>
      <c r="E37" s="26">
        <f t="shared" si="5"/>
        <v>1002276.0100000002</v>
      </c>
      <c r="F37" s="375">
        <v>3989833.5987190055</v>
      </c>
      <c r="G37" s="376">
        <v>1642372.1709775152</v>
      </c>
      <c r="H37" s="47">
        <v>1</v>
      </c>
      <c r="I37" s="390">
        <f t="shared" si="9"/>
        <v>1936022.5125</v>
      </c>
      <c r="J37" s="27">
        <f>'ผลการดำเนินงาน Planfin 64'!E32</f>
        <v>1367386.59</v>
      </c>
      <c r="K37" s="150">
        <f t="shared" si="6"/>
        <v>-568635.92249999987</v>
      </c>
      <c r="L37" s="425">
        <f t="shared" si="7"/>
        <v>-0.29371348671236069</v>
      </c>
      <c r="M37" s="419">
        <f t="shared" si="8"/>
        <v>0.29428604720318302</v>
      </c>
    </row>
    <row r="38" spans="1:13">
      <c r="A38" s="2" t="s">
        <v>53</v>
      </c>
      <c r="B38" s="57" t="s">
        <v>54</v>
      </c>
      <c r="C38" s="3">
        <v>8865773.1500000004</v>
      </c>
      <c r="D38" s="3">
        <v>9486444.5999999996</v>
      </c>
      <c r="E38" s="26">
        <f t="shared" si="5"/>
        <v>620671.44999999925</v>
      </c>
      <c r="F38" s="375">
        <v>7301285.1496074414</v>
      </c>
      <c r="G38" s="376">
        <v>2765170.5090407813</v>
      </c>
      <c r="H38" s="47">
        <v>1</v>
      </c>
      <c r="I38" s="390">
        <f t="shared" si="9"/>
        <v>3952685.2499999995</v>
      </c>
      <c r="J38" s="27">
        <f>'ผลการดำเนินงาน Planfin 64'!E33</f>
        <v>3736046.9899999998</v>
      </c>
      <c r="K38" s="150">
        <f t="shared" si="6"/>
        <v>-216638.25999999978</v>
      </c>
      <c r="L38" s="425">
        <f t="shared" si="7"/>
        <v>-5.4807870168766863E-2</v>
      </c>
      <c r="M38" s="419">
        <f t="shared" si="8"/>
        <v>0.39383005409634708</v>
      </c>
    </row>
    <row r="39" spans="1:13">
      <c r="A39" s="2" t="s">
        <v>55</v>
      </c>
      <c r="B39" s="57" t="s">
        <v>56</v>
      </c>
      <c r="C39" s="3">
        <v>606828.41</v>
      </c>
      <c r="D39" s="3">
        <v>600000</v>
      </c>
      <c r="E39" s="26">
        <f t="shared" si="5"/>
        <v>-6828.4100000000326</v>
      </c>
      <c r="F39" s="375">
        <v>463002.35053749994</v>
      </c>
      <c r="G39" s="376">
        <v>843194.04919781536</v>
      </c>
      <c r="H39" s="47">
        <v>1</v>
      </c>
      <c r="I39" s="390">
        <f t="shared" si="9"/>
        <v>250000</v>
      </c>
      <c r="J39" s="27">
        <f>'ผลการดำเนินงาน Planfin 64'!E34</f>
        <v>181259.05</v>
      </c>
      <c r="K39" s="150">
        <f t="shared" si="6"/>
        <v>-68740.950000000012</v>
      </c>
      <c r="L39" s="425">
        <f t="shared" si="7"/>
        <v>-0.27496380000000004</v>
      </c>
      <c r="M39" s="419">
        <f t="shared" si="8"/>
        <v>0.30209841666666665</v>
      </c>
    </row>
    <row r="40" spans="1:13" s="9" customFormat="1">
      <c r="A40" s="164" t="s">
        <v>57</v>
      </c>
      <c r="B40" s="165" t="s">
        <v>58</v>
      </c>
      <c r="C40" s="3">
        <v>10468981.48</v>
      </c>
      <c r="D40" s="3">
        <v>12624760</v>
      </c>
      <c r="E40" s="26">
        <f>D40-C40</f>
        <v>2155778.5199999996</v>
      </c>
      <c r="F40" s="375">
        <v>13091238.711364878</v>
      </c>
      <c r="G40" s="376">
        <v>7919508.0434809383</v>
      </c>
      <c r="H40" s="47">
        <v>0</v>
      </c>
      <c r="I40" s="390">
        <f t="shared" si="9"/>
        <v>5260316.666666666</v>
      </c>
      <c r="J40" s="27">
        <f>'ผลการดำเนินงาน Planfin 64'!E35</f>
        <v>3991267.29</v>
      </c>
      <c r="K40" s="150">
        <f t="shared" si="6"/>
        <v>-1269049.376666666</v>
      </c>
      <c r="L40" s="425">
        <f t="shared" si="7"/>
        <v>-0.24124961615111881</v>
      </c>
      <c r="M40" s="419">
        <f t="shared" si="8"/>
        <v>0.31614599327036713</v>
      </c>
    </row>
    <row r="41" spans="1:13">
      <c r="A41" s="2" t="s">
        <v>1466</v>
      </c>
      <c r="B41" s="57" t="s">
        <v>1467</v>
      </c>
      <c r="C41" s="3">
        <v>0</v>
      </c>
      <c r="D41" s="6">
        <v>0</v>
      </c>
      <c r="E41" s="26">
        <f t="shared" si="5"/>
        <v>0</v>
      </c>
      <c r="F41" s="375">
        <v>25883.37833333333</v>
      </c>
      <c r="G41" s="376">
        <v>31140.286467130918</v>
      </c>
      <c r="H41" s="47">
        <v>0</v>
      </c>
      <c r="I41" s="390">
        <f t="shared" si="9"/>
        <v>0</v>
      </c>
      <c r="J41" s="27">
        <f>'ผลการดำเนินงาน Planfin 64'!E36</f>
        <v>0</v>
      </c>
      <c r="K41" s="150">
        <f t="shared" si="6"/>
        <v>0</v>
      </c>
      <c r="L41" s="425" t="e">
        <f t="shared" si="7"/>
        <v>#DIV/0!</v>
      </c>
      <c r="M41" s="419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98616766.329999998</v>
      </c>
      <c r="D42" s="5">
        <f>SUM(D27:D41)</f>
        <v>103591841.25999999</v>
      </c>
      <c r="E42" s="28">
        <f t="shared" si="5"/>
        <v>4975074.9299999923</v>
      </c>
      <c r="F42" s="377">
        <v>126181558.16724065</v>
      </c>
      <c r="G42" s="378">
        <v>46790755.9247889</v>
      </c>
      <c r="H42" s="48">
        <v>0</v>
      </c>
      <c r="I42" s="5">
        <f>SUM(I27:I41)</f>
        <v>43163267.191666663</v>
      </c>
      <c r="J42" s="31">
        <f>'ผลการดำเนินงาน Planfin 64'!E37</f>
        <v>41006770.569999993</v>
      </c>
      <c r="K42" s="29">
        <f t="shared" si="6"/>
        <v>-2156496.6216666698</v>
      </c>
      <c r="L42" s="429">
        <f t="shared" si="7"/>
        <v>-4.9961385269811434E-2</v>
      </c>
      <c r="M42" s="420">
        <f t="shared" si="8"/>
        <v>0.39584942280424523</v>
      </c>
    </row>
    <row r="43" spans="1:13" s="9" customFormat="1" ht="25.5">
      <c r="A43" s="84" t="s">
        <v>1408</v>
      </c>
      <c r="B43" s="77" t="s">
        <v>156</v>
      </c>
      <c r="C43" s="78">
        <f>C42-C38</f>
        <v>89750993.179999992</v>
      </c>
      <c r="D43" s="78">
        <f>D42-D38</f>
        <v>94105396.659999996</v>
      </c>
      <c r="E43" s="79">
        <f>D43-C43</f>
        <v>4354403.4800000042</v>
      </c>
      <c r="F43" s="80"/>
      <c r="G43" s="81"/>
      <c r="H43" s="82"/>
      <c r="I43" s="78">
        <f>I42-I38</f>
        <v>39210581.941666663</v>
      </c>
      <c r="J43" s="83">
        <f>'ผลการดำเนินงาน Planfin 64'!E38</f>
        <v>37270723.579999991</v>
      </c>
      <c r="K43" s="151">
        <f t="shared" si="6"/>
        <v>-1939858.3616666719</v>
      </c>
      <c r="L43" s="430">
        <f t="shared" si="7"/>
        <v>-4.9472827629862444E-2</v>
      </c>
      <c r="M43" s="421">
        <f t="shared" si="8"/>
        <v>0.39605298848755727</v>
      </c>
    </row>
    <row r="44" spans="1:13" s="172" customFormat="1" ht="25.5">
      <c r="A44" s="224"/>
      <c r="B44" s="219" t="s">
        <v>1525</v>
      </c>
      <c r="C44" s="225">
        <f>C43-C41</f>
        <v>89750993.179999992</v>
      </c>
      <c r="D44" s="225">
        <f>D43-D41</f>
        <v>94105396.659999996</v>
      </c>
      <c r="E44" s="226">
        <f>D44-C44</f>
        <v>4354403.4800000042</v>
      </c>
      <c r="F44" s="226"/>
      <c r="G44" s="227"/>
      <c r="H44" s="226"/>
      <c r="I44" s="225">
        <f>I43-I41</f>
        <v>39210581.941666663</v>
      </c>
      <c r="J44" s="225">
        <f>J43-J41</f>
        <v>37270723.579999991</v>
      </c>
      <c r="K44" s="415">
        <f t="shared" si="6"/>
        <v>-1939858.3616666719</v>
      </c>
      <c r="L44" s="431">
        <f t="shared" si="7"/>
        <v>-4.9472827629862444E-2</v>
      </c>
      <c r="M44" s="432">
        <f t="shared" si="8"/>
        <v>0.39605298848755727</v>
      </c>
    </row>
    <row r="45" spans="1:13">
      <c r="A45" s="469"/>
      <c r="B45" s="470"/>
      <c r="C45" s="470"/>
      <c r="D45" s="470"/>
      <c r="E45" s="470"/>
      <c r="F45" s="470"/>
      <c r="G45" s="470"/>
      <c r="H45" s="470"/>
      <c r="I45" s="470"/>
      <c r="J45" s="470"/>
      <c r="K45" s="470"/>
      <c r="L45" s="470"/>
      <c r="M45" s="471"/>
    </row>
    <row r="46" spans="1:13" s="9" customFormat="1">
      <c r="A46" s="162" t="s">
        <v>61</v>
      </c>
      <c r="B46" s="228" t="s">
        <v>62</v>
      </c>
      <c r="C46" s="5">
        <f t="shared" ref="C46:D48" si="10">C23-C42</f>
        <v>8212809.5500000119</v>
      </c>
      <c r="D46" s="5">
        <f t="shared" si="10"/>
        <v>9430050.0200000107</v>
      </c>
      <c r="E46" s="28">
        <f t="shared" ref="E46:E48" si="11">D46-C46</f>
        <v>1217240.4699999988</v>
      </c>
      <c r="F46" s="229"/>
      <c r="G46" s="230"/>
      <c r="H46" s="231"/>
      <c r="I46" s="5">
        <f t="shared" ref="I46:J48" si="12">I23-I42</f>
        <v>3929187.5083333403</v>
      </c>
      <c r="J46" s="5">
        <f t="shared" si="12"/>
        <v>20917613.649999999</v>
      </c>
      <c r="K46" s="28">
        <f>J46-I46</f>
        <v>16988426.141666658</v>
      </c>
      <c r="L46" s="429">
        <f t="shared" ref="L46:L48" si="13">K46/I46</f>
        <v>4.3236486183558878</v>
      </c>
      <c r="M46" s="420">
        <f t="shared" ref="M46:M48" si="14">(J46/D46)</f>
        <v>2.2181869243149546</v>
      </c>
    </row>
    <row r="47" spans="1:13" s="95" customFormat="1">
      <c r="A47" s="232" t="s">
        <v>63</v>
      </c>
      <c r="B47" s="233" t="s">
        <v>65</v>
      </c>
      <c r="C47" s="234">
        <f t="shared" si="10"/>
        <v>17078582.700000018</v>
      </c>
      <c r="D47" s="234">
        <f t="shared" si="10"/>
        <v>13772469.439999998</v>
      </c>
      <c r="E47" s="235">
        <f t="shared" si="11"/>
        <v>-3306113.2600000203</v>
      </c>
      <c r="F47" s="236"/>
      <c r="G47" s="237"/>
      <c r="H47" s="238"/>
      <c r="I47" s="234">
        <f>I24-I43</f>
        <v>5738528.9333333373</v>
      </c>
      <c r="J47" s="234">
        <f t="shared" si="12"/>
        <v>22234035.460000001</v>
      </c>
      <c r="K47" s="235">
        <f t="shared" ref="K47" si="15">J47-I47</f>
        <v>16495506.526666664</v>
      </c>
      <c r="L47" s="433">
        <f t="shared" si="13"/>
        <v>2.8745183161575389</v>
      </c>
      <c r="M47" s="434">
        <f t="shared" si="14"/>
        <v>1.6143826317323093</v>
      </c>
    </row>
    <row r="48" spans="1:13" s="9" customFormat="1" ht="27.75" customHeight="1">
      <c r="A48" s="218" t="s">
        <v>64</v>
      </c>
      <c r="B48" s="239" t="s">
        <v>1526</v>
      </c>
      <c r="C48" s="240">
        <f>C25-C44</f>
        <v>17078582.700000018</v>
      </c>
      <c r="D48" s="240">
        <f t="shared" si="10"/>
        <v>13772469.439999998</v>
      </c>
      <c r="E48" s="241">
        <f t="shared" si="11"/>
        <v>-3306113.2600000203</v>
      </c>
      <c r="F48" s="242"/>
      <c r="G48" s="242"/>
      <c r="H48" s="242"/>
      <c r="I48" s="240">
        <f>I25-I44</f>
        <v>5738528.9333333373</v>
      </c>
      <c r="J48" s="240">
        <f t="shared" si="12"/>
        <v>22234035.460000001</v>
      </c>
      <c r="K48" s="241">
        <f>J48-I48</f>
        <v>16495506.526666664</v>
      </c>
      <c r="L48" s="435">
        <f t="shared" si="13"/>
        <v>2.8745183161575389</v>
      </c>
      <c r="M48" s="436">
        <f t="shared" si="14"/>
        <v>1.6143826317323093</v>
      </c>
    </row>
    <row r="49" spans="1:13" s="9" customFormat="1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2754493.8899999997</v>
      </c>
      <c r="E49" s="51"/>
      <c r="H49" s="52"/>
      <c r="J49" s="52"/>
      <c r="K49" s="143"/>
      <c r="L49" s="143"/>
      <c r="M49" s="143"/>
    </row>
    <row r="50" spans="1:13" s="9" customFormat="1">
      <c r="A50" s="2"/>
      <c r="B50" s="170" t="s">
        <v>67</v>
      </c>
      <c r="C50" s="243" t="str">
        <f>IF(D50&gt;=0,"ไม่เกิน","เกิน")</f>
        <v>ไม่เกิน</v>
      </c>
      <c r="D50" s="243">
        <f>IF(D47&lt;0,0-C112,((D47*20%)-C112))</f>
        <v>1501160.5579999997</v>
      </c>
      <c r="E50" s="51"/>
      <c r="H50" s="52"/>
      <c r="J50" s="52"/>
      <c r="K50" s="143"/>
      <c r="L50" s="143"/>
      <c r="M50" s="143"/>
    </row>
    <row r="51" spans="1:13" s="60" customFormat="1">
      <c r="A51" s="2" t="s">
        <v>68</v>
      </c>
      <c r="B51" s="170" t="s">
        <v>1800</v>
      </c>
      <c r="C51" s="3">
        <v>55983846.100000001</v>
      </c>
      <c r="D51" s="3">
        <f>C51</f>
        <v>55983846.100000001</v>
      </c>
      <c r="E51" s="51"/>
      <c r="G51" s="9"/>
      <c r="H51" s="61"/>
      <c r="I51" s="62"/>
      <c r="J51" s="63"/>
      <c r="K51" s="61"/>
      <c r="L51" s="61"/>
      <c r="M51" s="157"/>
    </row>
    <row r="52" spans="1:13" s="60" customFormat="1">
      <c r="A52" s="2" t="s">
        <v>69</v>
      </c>
      <c r="B52" s="170" t="s">
        <v>1801</v>
      </c>
      <c r="C52" s="3">
        <v>57304158.740000002</v>
      </c>
      <c r="D52" s="3">
        <f>C52</f>
        <v>57304158.740000002</v>
      </c>
      <c r="E52" s="51"/>
      <c r="G52" s="9"/>
      <c r="H52" s="61"/>
      <c r="I52" s="62"/>
      <c r="J52" s="63"/>
      <c r="K52" s="61"/>
      <c r="L52" s="61"/>
      <c r="M52" s="157"/>
    </row>
    <row r="53" spans="1:13">
      <c r="A53" s="2" t="s">
        <v>70</v>
      </c>
      <c r="B53" s="170" t="s">
        <v>1802</v>
      </c>
      <c r="C53" s="7">
        <v>-19003180.199999996</v>
      </c>
      <c r="D53" s="7">
        <f>C53</f>
        <v>-19003180.199999996</v>
      </c>
      <c r="E53" s="51"/>
      <c r="H53" s="59"/>
      <c r="I53" s="64"/>
      <c r="J53" s="59"/>
      <c r="K53" s="156"/>
      <c r="L53" s="156"/>
    </row>
    <row r="54" spans="1:13" s="1" customFormat="1">
      <c r="A54" s="2" t="s">
        <v>1482</v>
      </c>
      <c r="B54" s="176" t="s">
        <v>1803</v>
      </c>
      <c r="C54" s="3">
        <v>38300978.540000007</v>
      </c>
      <c r="D54" s="3">
        <f t="shared" ref="D54" si="16">C54</f>
        <v>38300978.540000007</v>
      </c>
      <c r="E54" s="51"/>
      <c r="H54" s="33"/>
      <c r="K54" s="45"/>
      <c r="L54" s="45"/>
      <c r="M54" s="45"/>
    </row>
    <row r="55" spans="1:13" s="1" customFormat="1">
      <c r="A55" s="9" t="s">
        <v>154</v>
      </c>
      <c r="B55" s="8"/>
      <c r="H55" s="33"/>
      <c r="K55" s="45"/>
      <c r="L55" s="45"/>
      <c r="M55" s="45"/>
    </row>
    <row r="56" spans="1:13" s="1" customFormat="1">
      <c r="A56" s="476" t="s">
        <v>1882</v>
      </c>
      <c r="B56" s="476"/>
      <c r="C56" s="476"/>
      <c r="H56" s="33"/>
      <c r="K56" s="45"/>
      <c r="L56" s="45"/>
      <c r="M56" s="45"/>
    </row>
    <row r="57" spans="1:13" s="1" customFormat="1">
      <c r="A57" s="9"/>
      <c r="B57" s="8"/>
      <c r="H57" s="33"/>
      <c r="K57" s="45"/>
      <c r="L57" s="45"/>
      <c r="M57" s="45"/>
    </row>
    <row r="58" spans="1:13" s="1" customFormat="1">
      <c r="A58" s="9"/>
      <c r="B58" s="8"/>
      <c r="H58" s="33"/>
      <c r="K58" s="45"/>
      <c r="L58" s="45"/>
      <c r="M58" s="45"/>
    </row>
    <row r="59" spans="1:13" s="1" customFormat="1">
      <c r="A59" s="9"/>
      <c r="B59" s="8"/>
      <c r="H59" s="33"/>
      <c r="K59" s="45"/>
      <c r="L59" s="45"/>
      <c r="M59" s="45"/>
    </row>
    <row r="60" spans="1:13" s="1" customFormat="1">
      <c r="A60" s="9"/>
      <c r="B60" s="8"/>
      <c r="H60" s="33"/>
      <c r="K60" s="45"/>
      <c r="L60" s="45"/>
      <c r="M60" s="45"/>
    </row>
    <row r="61" spans="1:13" s="1" customFormat="1">
      <c r="A61" s="9"/>
      <c r="B61" s="8"/>
      <c r="H61" s="33"/>
      <c r="K61" s="45"/>
      <c r="L61" s="45"/>
      <c r="M61" s="45"/>
    </row>
    <row r="62" spans="1:13" s="1" customFormat="1">
      <c r="A62" s="9"/>
      <c r="B62" s="8"/>
      <c r="H62" s="33"/>
      <c r="K62" s="45"/>
      <c r="L62" s="45"/>
      <c r="M62" s="45"/>
    </row>
    <row r="63" spans="1:13" s="1" customFormat="1">
      <c r="A63" s="9"/>
      <c r="B63" s="8"/>
      <c r="H63" s="33"/>
      <c r="K63" s="45"/>
      <c r="L63" s="45"/>
      <c r="M63" s="45"/>
    </row>
    <row r="64" spans="1:13" s="9" customFormat="1">
      <c r="B64" s="53"/>
      <c r="K64" s="143"/>
      <c r="L64" s="143"/>
      <c r="M64" s="143"/>
    </row>
    <row r="65" spans="1:13" s="9" customFormat="1">
      <c r="A65" s="1"/>
      <c r="B65" s="464" t="s">
        <v>71</v>
      </c>
      <c r="C65" s="465"/>
      <c r="D65" s="465"/>
      <c r="E65" s="465"/>
      <c r="K65" s="143"/>
      <c r="L65" s="143"/>
      <c r="M65" s="143"/>
    </row>
    <row r="66" spans="1:13" s="9" customFormat="1">
      <c r="A66" s="1"/>
      <c r="B66" s="177" t="s">
        <v>2</v>
      </c>
      <c r="C66" s="10" t="s">
        <v>1799</v>
      </c>
      <c r="D66" s="45"/>
      <c r="E66" s="45"/>
      <c r="K66" s="143"/>
      <c r="L66" s="143"/>
      <c r="M66" s="143"/>
    </row>
    <row r="67" spans="1:13" s="9" customFormat="1">
      <c r="A67" s="1"/>
      <c r="B67" s="170" t="s">
        <v>72</v>
      </c>
      <c r="C67" s="205">
        <v>7854630.8600000003</v>
      </c>
      <c r="D67" s="45"/>
      <c r="E67" s="45"/>
      <c r="K67" s="143"/>
      <c r="L67" s="143"/>
      <c r="M67" s="143"/>
    </row>
    <row r="68" spans="1:13" s="9" customFormat="1" ht="25.5">
      <c r="A68" s="1"/>
      <c r="B68" s="170" t="s">
        <v>73</v>
      </c>
      <c r="C68" s="205">
        <v>4400473.5199999996</v>
      </c>
      <c r="D68" s="45"/>
      <c r="E68" s="45"/>
      <c r="K68" s="143"/>
      <c r="L68" s="143"/>
      <c r="M68" s="143"/>
    </row>
    <row r="69" spans="1:13" s="9" customFormat="1">
      <c r="A69" s="1"/>
      <c r="B69" s="170" t="s">
        <v>74</v>
      </c>
      <c r="C69" s="205">
        <v>1389432</v>
      </c>
      <c r="D69" s="45"/>
      <c r="E69" s="45"/>
      <c r="K69" s="143"/>
      <c r="L69" s="143"/>
      <c r="M69" s="143"/>
    </row>
    <row r="70" spans="1:13" s="9" customFormat="1">
      <c r="A70" s="1"/>
      <c r="B70" s="178" t="s">
        <v>161</v>
      </c>
      <c r="C70" s="87">
        <f>SUM(C67:C69)</f>
        <v>13644536.379999999</v>
      </c>
      <c r="D70" s="45"/>
      <c r="E70" s="45"/>
      <c r="K70" s="143"/>
      <c r="L70" s="143"/>
      <c r="M70" s="143"/>
    </row>
    <row r="71" spans="1:13" s="9" customFormat="1">
      <c r="A71" s="1"/>
      <c r="B71" s="179"/>
      <c r="C71" s="91"/>
      <c r="D71" s="45"/>
      <c r="E71" s="45"/>
      <c r="K71" s="143"/>
      <c r="L71" s="143"/>
      <c r="M71" s="143"/>
    </row>
    <row r="72" spans="1:13" s="9" customFormat="1">
      <c r="A72" s="1"/>
      <c r="B72" s="179"/>
      <c r="C72" s="91"/>
      <c r="D72" s="45"/>
      <c r="E72" s="45"/>
      <c r="K72" s="143"/>
      <c r="L72" s="143"/>
      <c r="M72" s="143"/>
    </row>
    <row r="73" spans="1:13" s="9" customFormat="1">
      <c r="A73" s="1"/>
      <c r="B73" s="459" t="s">
        <v>75</v>
      </c>
      <c r="C73" s="460"/>
      <c r="D73" s="460"/>
      <c r="E73" s="460"/>
      <c r="K73" s="143"/>
      <c r="L73" s="143"/>
      <c r="M73" s="143"/>
    </row>
    <row r="74" spans="1:13" s="9" customFormat="1">
      <c r="A74" s="1"/>
      <c r="B74" s="177" t="s">
        <v>2</v>
      </c>
      <c r="C74" s="10" t="s">
        <v>1799</v>
      </c>
      <c r="D74" s="45"/>
      <c r="E74" s="45"/>
      <c r="K74" s="143"/>
      <c r="L74" s="143"/>
      <c r="M74" s="143"/>
    </row>
    <row r="75" spans="1:13" s="9" customFormat="1">
      <c r="A75" s="1"/>
      <c r="B75" s="170" t="s">
        <v>76</v>
      </c>
      <c r="C75" s="205">
        <v>745367.5</v>
      </c>
      <c r="D75" s="45"/>
      <c r="E75" s="45"/>
      <c r="K75" s="143"/>
      <c r="L75" s="143"/>
      <c r="M75" s="143"/>
    </row>
    <row r="76" spans="1:13" s="9" customFormat="1">
      <c r="A76" s="1"/>
      <c r="B76" s="170" t="s">
        <v>77</v>
      </c>
      <c r="C76" s="206">
        <v>0</v>
      </c>
      <c r="D76" s="45"/>
      <c r="E76" s="45"/>
      <c r="K76" s="143"/>
      <c r="L76" s="143"/>
      <c r="M76" s="143"/>
    </row>
    <row r="77" spans="1:13" s="9" customFormat="1">
      <c r="A77" s="1"/>
      <c r="B77" s="170" t="s">
        <v>78</v>
      </c>
      <c r="C77" s="205">
        <v>808945</v>
      </c>
      <c r="D77" s="45"/>
      <c r="E77" s="45"/>
      <c r="K77" s="143"/>
      <c r="L77" s="143"/>
      <c r="M77" s="143"/>
    </row>
    <row r="78" spans="1:13" s="9" customFormat="1">
      <c r="A78" s="1"/>
      <c r="B78" s="170" t="s">
        <v>79</v>
      </c>
      <c r="C78" s="205">
        <v>33650</v>
      </c>
      <c r="D78" s="45"/>
      <c r="E78" s="45"/>
      <c r="K78" s="143"/>
      <c r="L78" s="143"/>
      <c r="M78" s="143"/>
    </row>
    <row r="79" spans="1:13" s="9" customFormat="1">
      <c r="A79" s="1"/>
      <c r="B79" s="170" t="s">
        <v>80</v>
      </c>
      <c r="C79" s="205">
        <v>9600</v>
      </c>
      <c r="D79" s="45"/>
      <c r="E79" s="45"/>
      <c r="K79" s="143"/>
      <c r="L79" s="143"/>
      <c r="M79" s="143"/>
    </row>
    <row r="80" spans="1:13" s="9" customFormat="1">
      <c r="A80" s="1"/>
      <c r="B80" s="170" t="s">
        <v>81</v>
      </c>
      <c r="C80" s="205">
        <v>388250</v>
      </c>
      <c r="D80" s="45"/>
      <c r="E80" s="45"/>
      <c r="K80" s="143"/>
      <c r="L80" s="143"/>
      <c r="M80" s="143"/>
    </row>
    <row r="81" spans="1:13" s="9" customFormat="1">
      <c r="A81" s="1"/>
      <c r="B81" s="170" t="s">
        <v>82</v>
      </c>
      <c r="C81" s="205">
        <v>914496</v>
      </c>
      <c r="D81" s="45"/>
      <c r="E81" s="45"/>
      <c r="K81" s="143"/>
      <c r="L81" s="143"/>
      <c r="M81" s="143"/>
    </row>
    <row r="82" spans="1:13" s="9" customFormat="1">
      <c r="A82" s="1"/>
      <c r="B82" s="170" t="s">
        <v>83</v>
      </c>
      <c r="C82" s="205">
        <v>628004</v>
      </c>
      <c r="D82" s="45"/>
      <c r="E82" s="45"/>
      <c r="K82" s="143"/>
      <c r="L82" s="143"/>
      <c r="M82" s="143"/>
    </row>
    <row r="83" spans="1:13" s="9" customFormat="1">
      <c r="A83" s="1"/>
      <c r="B83" s="170" t="s">
        <v>84</v>
      </c>
      <c r="C83" s="205">
        <v>27450</v>
      </c>
      <c r="D83" s="45"/>
      <c r="E83" s="45"/>
      <c r="K83" s="143"/>
      <c r="L83" s="143"/>
      <c r="M83" s="143"/>
    </row>
    <row r="84" spans="1:13" s="9" customFormat="1">
      <c r="A84" s="1"/>
      <c r="B84" s="170" t="s">
        <v>85</v>
      </c>
      <c r="C84" s="205">
        <v>730575</v>
      </c>
      <c r="D84" s="45"/>
      <c r="E84" s="45"/>
      <c r="K84" s="143"/>
      <c r="L84" s="143"/>
      <c r="M84" s="143"/>
    </row>
    <row r="85" spans="1:13" s="9" customFormat="1">
      <c r="A85" s="1"/>
      <c r="B85" s="170" t="s">
        <v>86</v>
      </c>
      <c r="C85" s="205">
        <v>114970</v>
      </c>
      <c r="D85" s="45"/>
      <c r="E85" s="45"/>
      <c r="K85" s="143"/>
      <c r="L85" s="143"/>
      <c r="M85" s="143"/>
    </row>
    <row r="86" spans="1:13" s="9" customFormat="1">
      <c r="A86" s="1"/>
      <c r="B86" s="170" t="s">
        <v>924</v>
      </c>
      <c r="C86" s="206">
        <v>0</v>
      </c>
      <c r="D86" s="45"/>
      <c r="E86" s="45"/>
      <c r="K86" s="143"/>
      <c r="L86" s="143"/>
      <c r="M86" s="143"/>
    </row>
    <row r="87" spans="1:13" s="9" customFormat="1">
      <c r="A87" s="1"/>
      <c r="B87" s="178" t="s">
        <v>161</v>
      </c>
      <c r="C87" s="180">
        <f>SUM(C75:C86)</f>
        <v>4401307.5</v>
      </c>
      <c r="D87" s="45"/>
      <c r="E87" s="45"/>
      <c r="K87" s="143"/>
      <c r="L87" s="143"/>
      <c r="M87" s="143"/>
    </row>
    <row r="88" spans="1:13" s="9" customFormat="1">
      <c r="A88" s="1"/>
      <c r="B88" s="179"/>
      <c r="C88" s="181"/>
      <c r="D88" s="45"/>
      <c r="E88" s="45"/>
      <c r="K88" s="143"/>
      <c r="L88" s="143"/>
      <c r="M88" s="143"/>
    </row>
    <row r="89" spans="1:13" s="9" customFormat="1">
      <c r="A89" s="1"/>
      <c r="B89" s="182"/>
      <c r="C89" s="45"/>
      <c r="D89" s="45"/>
      <c r="E89" s="45"/>
      <c r="K89" s="143"/>
      <c r="L89" s="143"/>
      <c r="M89" s="143"/>
    </row>
    <row r="90" spans="1:13" s="9" customFormat="1">
      <c r="A90" s="1"/>
      <c r="B90" s="459" t="s">
        <v>87</v>
      </c>
      <c r="C90" s="460"/>
      <c r="D90" s="460"/>
      <c r="E90" s="460"/>
      <c r="K90" s="143"/>
      <c r="L90" s="143"/>
      <c r="M90" s="143"/>
    </row>
    <row r="91" spans="1:13" s="9" customFormat="1">
      <c r="A91" s="1"/>
      <c r="B91" s="177" t="s">
        <v>2</v>
      </c>
      <c r="C91" s="177" t="s">
        <v>88</v>
      </c>
      <c r="D91" s="45"/>
      <c r="E91" s="45"/>
      <c r="K91" s="143"/>
      <c r="L91" s="143"/>
      <c r="M91" s="143"/>
    </row>
    <row r="92" spans="1:13" s="9" customFormat="1">
      <c r="A92" s="1"/>
      <c r="B92" s="477" t="s">
        <v>1804</v>
      </c>
      <c r="C92" s="477"/>
      <c r="D92" s="183"/>
      <c r="E92" s="45"/>
      <c r="K92" s="143"/>
      <c r="L92" s="143"/>
      <c r="M92" s="143"/>
    </row>
    <row r="93" spans="1:13" s="9" customFormat="1">
      <c r="A93" s="1"/>
      <c r="B93" s="370" t="s">
        <v>1805</v>
      </c>
      <c r="C93" s="5">
        <f>SUM(C94:C101)</f>
        <v>53167722.960000001</v>
      </c>
      <c r="D93" s="45"/>
      <c r="E93" s="45"/>
      <c r="K93" s="143"/>
      <c r="L93" s="143"/>
      <c r="M93" s="143"/>
    </row>
    <row r="94" spans="1:13" s="9" customFormat="1">
      <c r="A94" s="1"/>
      <c r="B94" s="370" t="s">
        <v>89</v>
      </c>
      <c r="C94" s="205">
        <v>7854630.8600000003</v>
      </c>
      <c r="D94" s="45"/>
      <c r="E94" s="45"/>
      <c r="K94" s="143"/>
      <c r="L94" s="143"/>
      <c r="M94" s="143"/>
    </row>
    <row r="95" spans="1:13" s="9" customFormat="1">
      <c r="A95" s="1"/>
      <c r="B95" s="370" t="s">
        <v>90</v>
      </c>
      <c r="C95" s="205">
        <v>4400473.5199999996</v>
      </c>
      <c r="D95" s="45"/>
      <c r="E95" s="45"/>
      <c r="K95" s="143"/>
      <c r="L95" s="143"/>
      <c r="M95" s="143"/>
    </row>
    <row r="96" spans="1:13" s="9" customFormat="1">
      <c r="A96" s="1"/>
      <c r="B96" s="370" t="s">
        <v>91</v>
      </c>
      <c r="C96" s="205">
        <v>1389432</v>
      </c>
      <c r="D96" s="45"/>
      <c r="E96" s="45"/>
      <c r="K96" s="143"/>
      <c r="L96" s="143"/>
      <c r="M96" s="143"/>
    </row>
    <row r="97" spans="1:13" s="9" customFormat="1">
      <c r="A97" s="1"/>
      <c r="B97" s="370" t="s">
        <v>92</v>
      </c>
      <c r="C97" s="205">
        <v>6700833.3300000001</v>
      </c>
      <c r="D97" s="45"/>
      <c r="E97" s="45"/>
      <c r="K97" s="143"/>
      <c r="L97" s="143"/>
      <c r="M97" s="143"/>
    </row>
    <row r="98" spans="1:13" s="9" customFormat="1">
      <c r="A98" s="1"/>
      <c r="B98" s="370" t="s">
        <v>93</v>
      </c>
      <c r="C98" s="205">
        <v>16925000</v>
      </c>
      <c r="D98" s="45"/>
      <c r="E98" s="45"/>
      <c r="K98" s="143"/>
      <c r="L98" s="143"/>
      <c r="M98" s="143"/>
    </row>
    <row r="99" spans="1:13" s="9" customFormat="1">
      <c r="A99" s="1"/>
      <c r="B99" s="370" t="s">
        <v>94</v>
      </c>
      <c r="C99" s="205">
        <v>2119390</v>
      </c>
      <c r="D99" s="45"/>
      <c r="E99" s="45"/>
      <c r="K99" s="143"/>
      <c r="L99" s="143"/>
      <c r="M99" s="143"/>
    </row>
    <row r="100" spans="1:13" s="9" customFormat="1">
      <c r="A100" s="1"/>
      <c r="B100" s="370" t="s">
        <v>95</v>
      </c>
      <c r="C100" s="205">
        <v>3667756.25</v>
      </c>
      <c r="D100" s="45"/>
      <c r="E100" s="45"/>
      <c r="K100" s="143"/>
      <c r="L100" s="143"/>
      <c r="M100" s="143"/>
    </row>
    <row r="101" spans="1:13" s="9" customFormat="1">
      <c r="A101" s="1"/>
      <c r="B101" s="370" t="s">
        <v>96</v>
      </c>
      <c r="C101" s="205">
        <v>10110207</v>
      </c>
      <c r="D101" s="45"/>
      <c r="E101" s="45"/>
      <c r="K101" s="143"/>
      <c r="L101" s="143"/>
      <c r="M101" s="143"/>
    </row>
    <row r="102" spans="1:13" s="9" customFormat="1">
      <c r="A102" s="1"/>
      <c r="B102" s="184"/>
      <c r="C102" s="50"/>
      <c r="D102" s="45"/>
      <c r="E102" s="45"/>
      <c r="K102" s="143"/>
      <c r="L102" s="143"/>
      <c r="M102" s="143"/>
    </row>
    <row r="103" spans="1:13" s="9" customFormat="1">
      <c r="A103" s="1"/>
      <c r="B103" s="182"/>
      <c r="C103" s="45"/>
      <c r="D103" s="45"/>
      <c r="E103" s="45"/>
      <c r="K103" s="143"/>
      <c r="L103" s="143"/>
      <c r="M103" s="143"/>
    </row>
    <row r="104" spans="1:13" s="9" customFormat="1">
      <c r="A104" s="1"/>
      <c r="B104" s="459" t="s">
        <v>97</v>
      </c>
      <c r="C104" s="460"/>
      <c r="D104" s="460"/>
      <c r="E104" s="460"/>
      <c r="K104" s="143"/>
      <c r="L104" s="143"/>
      <c r="M104" s="143"/>
    </row>
    <row r="105" spans="1:13" s="9" customFormat="1">
      <c r="A105" s="1"/>
      <c r="B105" s="177" t="s">
        <v>2</v>
      </c>
      <c r="C105" s="177" t="s">
        <v>88</v>
      </c>
      <c r="D105" s="45"/>
      <c r="E105" s="45"/>
      <c r="K105" s="143"/>
      <c r="L105" s="143"/>
      <c r="M105" s="143"/>
    </row>
    <row r="106" spans="1:13" s="9" customFormat="1">
      <c r="A106" s="1"/>
      <c r="B106" s="478" t="s">
        <v>1806</v>
      </c>
      <c r="C106" s="478"/>
      <c r="D106" s="183"/>
      <c r="E106" s="45"/>
      <c r="K106" s="143"/>
      <c r="L106" s="143"/>
      <c r="M106" s="143"/>
    </row>
    <row r="107" spans="1:13" s="9" customFormat="1">
      <c r="A107" s="1"/>
      <c r="B107" s="170" t="s">
        <v>1807</v>
      </c>
      <c r="C107" s="5">
        <f>SUM(C108:C114)</f>
        <v>45817083.329999998</v>
      </c>
      <c r="D107" s="45"/>
      <c r="E107" s="45"/>
      <c r="K107" s="143"/>
      <c r="L107" s="143"/>
      <c r="M107" s="143"/>
    </row>
    <row r="108" spans="1:13" s="9" customFormat="1">
      <c r="A108" s="1"/>
      <c r="B108" s="170" t="s">
        <v>98</v>
      </c>
      <c r="C108" s="205">
        <v>36420000</v>
      </c>
      <c r="D108" s="45"/>
      <c r="E108" s="45"/>
      <c r="K108" s="143"/>
      <c r="L108" s="143"/>
      <c r="M108" s="143"/>
    </row>
    <row r="109" spans="1:13" s="9" customFormat="1">
      <c r="A109" s="1"/>
      <c r="B109" s="170" t="s">
        <v>1483</v>
      </c>
      <c r="C109" s="205">
        <v>8333.33</v>
      </c>
      <c r="D109" s="45"/>
      <c r="E109" s="45"/>
      <c r="K109" s="143"/>
      <c r="L109" s="143"/>
      <c r="M109" s="143"/>
    </row>
    <row r="110" spans="1:13" s="9" customFormat="1">
      <c r="A110" s="1"/>
      <c r="B110" s="170" t="s">
        <v>102</v>
      </c>
      <c r="C110" s="205">
        <v>300416.67</v>
      </c>
      <c r="D110" s="45"/>
      <c r="E110" s="45"/>
      <c r="K110" s="143"/>
      <c r="L110" s="143"/>
      <c r="M110" s="143"/>
    </row>
    <row r="111" spans="1:13" s="9" customFormat="1">
      <c r="A111" s="1"/>
      <c r="B111" s="170" t="s">
        <v>100</v>
      </c>
      <c r="C111" s="205">
        <v>3316666.67</v>
      </c>
      <c r="D111" s="45"/>
      <c r="E111" s="45"/>
      <c r="K111" s="143"/>
      <c r="L111" s="143"/>
      <c r="M111" s="143"/>
    </row>
    <row r="112" spans="1:13" s="9" customFormat="1">
      <c r="A112" s="1"/>
      <c r="B112" s="170" t="s">
        <v>99</v>
      </c>
      <c r="C112" s="205">
        <v>1253333.33</v>
      </c>
      <c r="D112" s="45"/>
      <c r="E112" s="45"/>
      <c r="K112" s="143"/>
      <c r="L112" s="143"/>
      <c r="M112" s="143"/>
    </row>
    <row r="113" spans="1:13" s="9" customFormat="1">
      <c r="A113" s="1"/>
      <c r="B113" s="170" t="s">
        <v>101</v>
      </c>
      <c r="C113" s="205">
        <v>458333.33</v>
      </c>
      <c r="D113" s="45"/>
      <c r="E113" s="45"/>
      <c r="K113" s="143"/>
      <c r="L113" s="143"/>
      <c r="M113" s="143"/>
    </row>
    <row r="114" spans="1:13" s="9" customFormat="1">
      <c r="A114" s="1"/>
      <c r="B114" s="170" t="s">
        <v>103</v>
      </c>
      <c r="C114" s="205">
        <v>4060000</v>
      </c>
      <c r="D114" s="45"/>
      <c r="E114" s="45"/>
      <c r="K114" s="143"/>
      <c r="L114" s="143"/>
      <c r="M114" s="143"/>
    </row>
    <row r="115" spans="1:13" s="9" customFormat="1">
      <c r="A115" s="1"/>
      <c r="B115" s="182"/>
      <c r="C115" s="45"/>
      <c r="D115" s="45"/>
      <c r="E115" s="45"/>
      <c r="K115" s="143"/>
      <c r="L115" s="143"/>
      <c r="M115" s="143"/>
    </row>
    <row r="116" spans="1:13" s="9" customFormat="1">
      <c r="A116" s="1"/>
      <c r="B116" s="459" t="s">
        <v>104</v>
      </c>
      <c r="C116" s="460"/>
      <c r="D116" s="460"/>
      <c r="E116" s="460"/>
      <c r="K116" s="143"/>
      <c r="L116" s="143"/>
      <c r="M116" s="143"/>
    </row>
    <row r="117" spans="1:13" s="9" customFormat="1">
      <c r="A117" s="1"/>
      <c r="B117" s="177" t="s">
        <v>2</v>
      </c>
      <c r="C117" s="177" t="s">
        <v>88</v>
      </c>
      <c r="D117" s="45"/>
      <c r="E117" s="45"/>
      <c r="K117" s="143"/>
      <c r="L117" s="143"/>
      <c r="M117" s="143"/>
    </row>
    <row r="118" spans="1:13" s="9" customFormat="1">
      <c r="A118" s="1"/>
      <c r="B118" s="170" t="s">
        <v>1808</v>
      </c>
      <c r="C118" s="205">
        <v>4367765</v>
      </c>
      <c r="D118" s="45"/>
      <c r="E118" s="45"/>
      <c r="K118" s="143"/>
      <c r="L118" s="143"/>
      <c r="M118" s="143"/>
    </row>
    <row r="119" spans="1:13" s="9" customFormat="1">
      <c r="A119" s="1"/>
      <c r="B119" s="170" t="s">
        <v>1809</v>
      </c>
      <c r="C119" s="205">
        <v>2419625.1800000002</v>
      </c>
      <c r="D119" s="45"/>
      <c r="E119" s="45"/>
      <c r="K119" s="143"/>
      <c r="L119" s="143"/>
      <c r="M119" s="143"/>
    </row>
    <row r="120" spans="1:13" s="9" customFormat="1">
      <c r="A120" s="1"/>
      <c r="B120" s="170" t="s">
        <v>1810</v>
      </c>
      <c r="C120" s="205">
        <v>2724400</v>
      </c>
      <c r="D120" s="45"/>
      <c r="E120" s="45"/>
      <c r="K120" s="143"/>
      <c r="L120" s="143"/>
      <c r="M120" s="143"/>
    </row>
    <row r="121" spans="1:13" s="9" customFormat="1">
      <c r="A121" s="1"/>
      <c r="B121" s="170" t="s">
        <v>1811</v>
      </c>
      <c r="C121" s="206">
        <v>0</v>
      </c>
      <c r="D121" s="45"/>
      <c r="E121" s="45"/>
      <c r="K121" s="143"/>
      <c r="L121" s="143"/>
      <c r="M121" s="143"/>
    </row>
    <row r="122" spans="1:13" s="9" customFormat="1">
      <c r="A122" s="1"/>
      <c r="B122" s="170" t="s">
        <v>1812</v>
      </c>
      <c r="C122" s="206">
        <v>0</v>
      </c>
      <c r="D122" s="45"/>
      <c r="E122" s="45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9511790.1799999997</v>
      </c>
      <c r="D123" s="45"/>
      <c r="E123" s="45"/>
      <c r="K123" s="143"/>
      <c r="L123" s="143"/>
      <c r="M123" s="143"/>
    </row>
    <row r="124" spans="1:13" s="9" customFormat="1">
      <c r="A124" s="1"/>
      <c r="B124" s="186"/>
      <c r="C124" s="128"/>
      <c r="D124" s="45"/>
      <c r="E124" s="45"/>
      <c r="K124" s="143"/>
      <c r="L124" s="143"/>
      <c r="M124" s="143"/>
    </row>
    <row r="125" spans="1:13" s="9" customFormat="1">
      <c r="A125" s="1"/>
      <c r="B125" s="459" t="s">
        <v>105</v>
      </c>
      <c r="C125" s="460"/>
      <c r="D125" s="460"/>
      <c r="E125" s="460"/>
      <c r="I125" s="143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143"/>
    </row>
    <row r="127" spans="1:13" s="9" customFormat="1" ht="25.5">
      <c r="A127" s="1"/>
      <c r="B127" s="371" t="s">
        <v>162</v>
      </c>
      <c r="C127" s="205">
        <v>3336000</v>
      </c>
      <c r="D127" s="45"/>
      <c r="E127" s="45"/>
      <c r="I127" s="143"/>
    </row>
    <row r="128" spans="1:13" s="9" customFormat="1">
      <c r="A128" s="1"/>
      <c r="B128" s="371" t="s">
        <v>1484</v>
      </c>
      <c r="C128" s="205">
        <v>9095381.1999999993</v>
      </c>
      <c r="D128" s="45"/>
      <c r="E128" s="45"/>
      <c r="I128" s="143"/>
    </row>
    <row r="129" spans="1:13" s="9" customFormat="1">
      <c r="A129" s="1"/>
      <c r="B129" s="372" t="s">
        <v>1210</v>
      </c>
      <c r="C129" s="205">
        <v>2814628.93</v>
      </c>
      <c r="D129" s="45"/>
      <c r="E129" s="45"/>
      <c r="I129" s="143"/>
    </row>
    <row r="130" spans="1:13" s="9" customFormat="1">
      <c r="A130" s="1"/>
      <c r="B130" s="372" t="s">
        <v>1485</v>
      </c>
      <c r="C130" s="205">
        <v>486803.41</v>
      </c>
      <c r="D130" s="45"/>
      <c r="E130" s="45"/>
      <c r="I130" s="143"/>
    </row>
    <row r="131" spans="1:13" s="9" customFormat="1">
      <c r="A131" s="1"/>
      <c r="B131" s="372" t="s">
        <v>1486</v>
      </c>
      <c r="C131" s="205">
        <v>3000</v>
      </c>
      <c r="D131" s="45"/>
      <c r="E131" s="45"/>
      <c r="I131" s="143"/>
    </row>
    <row r="132" spans="1:13" s="9" customFormat="1">
      <c r="A132" s="1"/>
      <c r="B132" s="372" t="s">
        <v>86</v>
      </c>
      <c r="C132" s="206">
        <v>0</v>
      </c>
      <c r="D132" s="45"/>
      <c r="E132" s="45"/>
      <c r="I132" s="143"/>
    </row>
    <row r="133" spans="1:13" s="9" customFormat="1">
      <c r="A133" s="1"/>
      <c r="B133" s="372" t="s">
        <v>1487</v>
      </c>
      <c r="C133" s="150">
        <v>1275000</v>
      </c>
      <c r="D133" s="45"/>
      <c r="E133" s="45"/>
      <c r="I133" s="143"/>
    </row>
    <row r="134" spans="1:13" s="9" customFormat="1">
      <c r="A134" s="1"/>
      <c r="B134" s="188" t="s">
        <v>1410</v>
      </c>
      <c r="C134" s="189">
        <f>SUM(C127:C133)</f>
        <v>17010813.539999999</v>
      </c>
      <c r="D134" s="45"/>
      <c r="E134" s="45"/>
      <c r="I134" s="143"/>
    </row>
    <row r="135" spans="1:13" s="9" customFormat="1">
      <c r="A135" s="1"/>
      <c r="B135" s="8"/>
      <c r="C135" s="1"/>
      <c r="D135" s="1"/>
      <c r="E135" s="1"/>
      <c r="K135" s="143"/>
      <c r="L135" s="143"/>
      <c r="M135" s="143"/>
    </row>
    <row r="136" spans="1:13" s="9" customFormat="1">
      <c r="A136" s="1"/>
      <c r="B136" s="8"/>
      <c r="C136" s="1"/>
      <c r="D136" s="1"/>
      <c r="E136" s="1"/>
      <c r="K136" s="143"/>
      <c r="L136" s="143"/>
      <c r="M136" s="143"/>
    </row>
    <row r="137" spans="1:13" s="9" customFormat="1">
      <c r="A137" s="1"/>
      <c r="B137" s="8"/>
      <c r="C137" s="1"/>
      <c r="D137" s="1"/>
      <c r="E137" s="1"/>
      <c r="K137" s="143"/>
      <c r="L137" s="143"/>
      <c r="M137" s="143"/>
    </row>
    <row r="138" spans="1:13" s="9" customFormat="1">
      <c r="A138" s="1"/>
      <c r="B138" s="8"/>
      <c r="C138" s="1"/>
      <c r="D138" s="1"/>
      <c r="E138" s="1"/>
      <c r="K138" s="143"/>
      <c r="L138" s="143"/>
      <c r="M138" s="143"/>
    </row>
    <row r="139" spans="1:13" s="210" customFormat="1" ht="12.75" customHeight="1">
      <c r="B139" s="211" t="s">
        <v>1818</v>
      </c>
      <c r="C139" s="479" t="s">
        <v>1814</v>
      </c>
      <c r="D139" s="479" t="s">
        <v>1814</v>
      </c>
      <c r="E139" s="488" t="s">
        <v>157</v>
      </c>
      <c r="F139" s="488"/>
      <c r="G139" s="488"/>
    </row>
    <row r="140" spans="1:13" s="212" customFormat="1" ht="14.25">
      <c r="B140" s="211" t="s">
        <v>164</v>
      </c>
      <c r="C140" s="489" t="s">
        <v>159</v>
      </c>
      <c r="D140" s="489"/>
      <c r="E140" s="489" t="s">
        <v>160</v>
      </c>
      <c r="F140" s="489"/>
      <c r="G140" s="489"/>
    </row>
    <row r="141" spans="1:13" s="210" customFormat="1" ht="14.25">
      <c r="B141" s="211" t="s">
        <v>107</v>
      </c>
      <c r="C141" s="488" t="s">
        <v>108</v>
      </c>
      <c r="D141" s="488"/>
      <c r="E141" s="488" t="s">
        <v>109</v>
      </c>
      <c r="F141" s="488"/>
      <c r="G141" s="488"/>
    </row>
    <row r="142" spans="1:13" s="210" customFormat="1" ht="14.25">
      <c r="B142" s="211" t="s">
        <v>110</v>
      </c>
      <c r="C142" s="488" t="s">
        <v>111</v>
      </c>
      <c r="D142" s="488"/>
      <c r="E142" s="488" t="s">
        <v>112</v>
      </c>
      <c r="F142" s="488"/>
      <c r="G142" s="488"/>
    </row>
    <row r="143" spans="1:13" s="207" customFormat="1">
      <c r="B143" s="213"/>
      <c r="H143" s="214"/>
    </row>
  </sheetData>
  <mergeCells count="28">
    <mergeCell ref="C139:D139"/>
    <mergeCell ref="E139:G139"/>
    <mergeCell ref="C140:D140"/>
    <mergeCell ref="E140:G140"/>
    <mergeCell ref="C141:D141"/>
    <mergeCell ref="E141:G141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23622047244094491" right="0.27559055118110237" top="0.53" bottom="0.43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143"/>
  <sheetViews>
    <sheetView showGridLines="0" zoomScale="80" zoomScaleNormal="80" workbookViewId="0">
      <pane xSplit="2" ySplit="10" topLeftCell="C32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" style="1" customWidth="1"/>
    <col min="2" max="2" width="37.375" style="1" customWidth="1"/>
    <col min="3" max="3" width="24" style="1" bestFit="1" customWidth="1"/>
    <col min="4" max="4" width="17" style="1" bestFit="1" customWidth="1"/>
    <col min="5" max="5" width="18.5" style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5.125" style="45" bestFit="1" customWidth="1"/>
    <col min="12" max="12" width="20.125" style="45" bestFit="1" customWidth="1"/>
    <col min="13" max="13" width="15.875" style="45" bestFit="1" customWidth="1"/>
    <col min="14" max="16384" width="9" style="1"/>
  </cols>
  <sheetData>
    <row r="1" spans="1:13" ht="12.75" customHeight="1">
      <c r="B1" s="461" t="s">
        <v>139</v>
      </c>
      <c r="C1" s="461"/>
      <c r="D1" s="461"/>
      <c r="E1" s="461"/>
      <c r="F1" s="9" t="s">
        <v>1833</v>
      </c>
      <c r="G1" s="126" t="s">
        <v>172</v>
      </c>
      <c r="I1" s="105" t="s">
        <v>171</v>
      </c>
    </row>
    <row r="2" spans="1:13">
      <c r="B2" s="461" t="s">
        <v>115</v>
      </c>
      <c r="C2" s="461"/>
      <c r="D2" s="461"/>
      <c r="E2" s="461"/>
      <c r="F2" s="9" t="s">
        <v>1834</v>
      </c>
      <c r="G2" s="9" t="s">
        <v>179</v>
      </c>
      <c r="I2" s="104" t="s">
        <v>1863</v>
      </c>
    </row>
    <row r="3" spans="1:13" ht="12.75" customHeight="1">
      <c r="B3" s="461" t="s">
        <v>1873</v>
      </c>
      <c r="C3" s="461"/>
      <c r="D3" s="461"/>
      <c r="E3" s="461"/>
      <c r="F3" s="9" t="s">
        <v>1835</v>
      </c>
      <c r="G3" s="9" t="s">
        <v>1477</v>
      </c>
    </row>
    <row r="4" spans="1:13">
      <c r="B4" s="461"/>
      <c r="C4" s="461"/>
      <c r="D4" s="461"/>
      <c r="E4" s="9"/>
      <c r="F4" s="9" t="s">
        <v>1836</v>
      </c>
      <c r="G4" s="9" t="s">
        <v>1877</v>
      </c>
    </row>
    <row r="5" spans="1:13" ht="12.75" customHeight="1">
      <c r="B5" s="462" t="s">
        <v>1527</v>
      </c>
      <c r="C5" s="463"/>
      <c r="D5" s="463"/>
      <c r="E5" s="463"/>
    </row>
    <row r="6" spans="1:13" s="215" customFormat="1">
      <c r="A6" s="11" t="s">
        <v>121</v>
      </c>
      <c r="B6" s="484" t="s">
        <v>2</v>
      </c>
      <c r="C6" s="173" t="s">
        <v>1529</v>
      </c>
      <c r="D6" s="12" t="s">
        <v>1530</v>
      </c>
      <c r="E6" s="216" t="s">
        <v>122</v>
      </c>
      <c r="F6" s="472" t="s">
        <v>1411</v>
      </c>
      <c r="G6" s="473"/>
      <c r="H6" s="382" t="s">
        <v>123</v>
      </c>
      <c r="I6" s="13" t="s">
        <v>124</v>
      </c>
      <c r="J6" s="14" t="s">
        <v>125</v>
      </c>
      <c r="K6" s="144" t="s">
        <v>122</v>
      </c>
      <c r="L6" s="145" t="s">
        <v>126</v>
      </c>
      <c r="M6" s="145" t="s">
        <v>126</v>
      </c>
    </row>
    <row r="7" spans="1:13" s="215" customFormat="1">
      <c r="A7" s="16" t="s">
        <v>2</v>
      </c>
      <c r="B7" s="485"/>
      <c r="C7" s="174" t="s">
        <v>3</v>
      </c>
      <c r="D7" s="17" t="s">
        <v>4</v>
      </c>
      <c r="E7" s="18" t="s">
        <v>1531</v>
      </c>
      <c r="F7" s="482" t="s">
        <v>171</v>
      </c>
      <c r="G7" s="483"/>
      <c r="H7" s="383" t="s">
        <v>127</v>
      </c>
      <c r="I7" s="387" t="s">
        <v>1879</v>
      </c>
      <c r="J7" s="19" t="s">
        <v>1880</v>
      </c>
      <c r="K7" s="146" t="s">
        <v>125</v>
      </c>
      <c r="L7" s="147" t="s">
        <v>128</v>
      </c>
      <c r="M7" s="147" t="s">
        <v>129</v>
      </c>
    </row>
    <row r="8" spans="1:13" s="215" customFormat="1">
      <c r="A8" s="16"/>
      <c r="B8" s="485"/>
      <c r="C8" s="175" t="s">
        <v>1528</v>
      </c>
      <c r="D8" s="122" t="s">
        <v>1406</v>
      </c>
      <c r="E8" s="217" t="s">
        <v>1532</v>
      </c>
      <c r="F8" s="67" t="s">
        <v>151</v>
      </c>
      <c r="G8" s="67" t="s">
        <v>150</v>
      </c>
      <c r="H8" s="383">
        <v>2564</v>
      </c>
      <c r="I8" s="20"/>
      <c r="J8" s="19"/>
      <c r="K8" s="146"/>
      <c r="L8" s="147" t="s">
        <v>130</v>
      </c>
      <c r="M8" s="147" t="s">
        <v>130</v>
      </c>
    </row>
    <row r="9" spans="1:13" s="215" customFormat="1">
      <c r="A9" s="21"/>
      <c r="B9" s="486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48" t="s">
        <v>136</v>
      </c>
      <c r="L9" s="149" t="s">
        <v>137</v>
      </c>
      <c r="M9" s="149" t="s">
        <v>138</v>
      </c>
    </row>
    <row r="10" spans="1:13">
      <c r="A10" s="466" t="s">
        <v>5</v>
      </c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8"/>
    </row>
    <row r="11" spans="1:13">
      <c r="A11" s="2" t="s">
        <v>6</v>
      </c>
      <c r="B11" s="85" t="s">
        <v>7</v>
      </c>
      <c r="C11" s="3">
        <v>75884574.549999997</v>
      </c>
      <c r="D11" s="3">
        <v>69057741.140000001</v>
      </c>
      <c r="E11" s="26">
        <f>D11-C11</f>
        <v>-6826833.4099999964</v>
      </c>
      <c r="F11" s="375">
        <v>55090367.928141743</v>
      </c>
      <c r="G11" s="376">
        <v>13004130.880836744</v>
      </c>
      <c r="H11" s="47">
        <v>2</v>
      </c>
      <c r="I11" s="390">
        <f>(D11/12)*5</f>
        <v>28774058.808333334</v>
      </c>
      <c r="J11" s="27">
        <f>'ผลการดำเนินงาน Planfin 64'!F6</f>
        <v>56131784.030000001</v>
      </c>
      <c r="K11" s="150">
        <f>J11-I11</f>
        <v>27357725.221666668</v>
      </c>
      <c r="L11" s="425">
        <f t="shared" ref="L11:L25" si="0">K11/I11</f>
        <v>0.95077741391643789</v>
      </c>
      <c r="M11" s="419">
        <f>(J11/D11)</f>
        <v>0.81282392246518242</v>
      </c>
    </row>
    <row r="12" spans="1:13">
      <c r="A12" s="2" t="s">
        <v>8</v>
      </c>
      <c r="B12" s="85" t="s">
        <v>9</v>
      </c>
      <c r="C12" s="3">
        <v>311550</v>
      </c>
      <c r="D12" s="3">
        <v>468000</v>
      </c>
      <c r="E12" s="26">
        <f t="shared" ref="E12:E22" si="1">D12-C12</f>
        <v>156450</v>
      </c>
      <c r="F12" s="375">
        <v>196218.66165289254</v>
      </c>
      <c r="G12" s="376">
        <v>139955.19459213293</v>
      </c>
      <c r="H12" s="47">
        <v>2</v>
      </c>
      <c r="I12" s="390">
        <f t="shared" ref="I12:I22" si="2">(D12/12)*5</f>
        <v>195000</v>
      </c>
      <c r="J12" s="27">
        <f>'ผลการดำเนินงาน Planfin 64'!F7</f>
        <v>199550</v>
      </c>
      <c r="K12" s="150">
        <f>J12-I12</f>
        <v>4550</v>
      </c>
      <c r="L12" s="425">
        <f t="shared" si="0"/>
        <v>2.3333333333333334E-2</v>
      </c>
      <c r="M12" s="419">
        <f t="shared" ref="M12:M25" si="3">(J12/D12)</f>
        <v>0.42638888888888887</v>
      </c>
    </row>
    <row r="13" spans="1:13">
      <c r="A13" s="2" t="s">
        <v>10</v>
      </c>
      <c r="B13" s="85" t="s">
        <v>11</v>
      </c>
      <c r="C13" s="3">
        <v>9758.2000000000007</v>
      </c>
      <c r="D13" s="3">
        <v>10000</v>
      </c>
      <c r="E13" s="26">
        <f t="shared" si="1"/>
        <v>241.79999999999927</v>
      </c>
      <c r="F13" s="375">
        <v>94117.599297520632</v>
      </c>
      <c r="G13" s="376">
        <v>162181.87026989844</v>
      </c>
      <c r="H13" s="47">
        <v>0</v>
      </c>
      <c r="I13" s="390">
        <f t="shared" si="2"/>
        <v>4166.666666666667</v>
      </c>
      <c r="J13" s="27">
        <f>'ผลการดำเนินงาน Planfin 64'!F8</f>
        <v>17256.75</v>
      </c>
      <c r="K13" s="150">
        <f t="shared" ref="K13:K25" si="4">J13-I13</f>
        <v>13090.083333333332</v>
      </c>
      <c r="L13" s="425">
        <f t="shared" si="0"/>
        <v>3.1416199999999996</v>
      </c>
      <c r="M13" s="419">
        <f t="shared" si="3"/>
        <v>1.7256750000000001</v>
      </c>
    </row>
    <row r="14" spans="1:13">
      <c r="A14" s="2" t="s">
        <v>12</v>
      </c>
      <c r="B14" s="85" t="s">
        <v>13</v>
      </c>
      <c r="C14" s="3">
        <v>804982.84</v>
      </c>
      <c r="D14" s="3">
        <v>859487.77</v>
      </c>
      <c r="E14" s="26">
        <f t="shared" si="1"/>
        <v>54504.930000000051</v>
      </c>
      <c r="F14" s="375">
        <v>1211650.9209917358</v>
      </c>
      <c r="G14" s="376">
        <v>944753.05947997363</v>
      </c>
      <c r="H14" s="47">
        <v>0</v>
      </c>
      <c r="I14" s="390">
        <f t="shared" si="2"/>
        <v>358119.90416666667</v>
      </c>
      <c r="J14" s="27">
        <f>'ผลการดำเนินงาน Planfin 64'!F9</f>
        <v>298386.23</v>
      </c>
      <c r="K14" s="150">
        <f t="shared" si="4"/>
        <v>-59733.674166666693</v>
      </c>
      <c r="L14" s="425">
        <f t="shared" si="0"/>
        <v>-0.16679797316953104</v>
      </c>
      <c r="M14" s="419">
        <f t="shared" si="3"/>
        <v>0.34716751117936206</v>
      </c>
    </row>
    <row r="15" spans="1:13">
      <c r="A15" s="2" t="s">
        <v>14</v>
      </c>
      <c r="B15" s="85" t="s">
        <v>15</v>
      </c>
      <c r="C15" s="3">
        <v>4448581.18</v>
      </c>
      <c r="D15" s="3">
        <v>4934283.5599999996</v>
      </c>
      <c r="E15" s="26">
        <f t="shared" si="1"/>
        <v>485702.37999999989</v>
      </c>
      <c r="F15" s="375">
        <v>7801530.9207438007</v>
      </c>
      <c r="G15" s="376">
        <v>5883725.1744828187</v>
      </c>
      <c r="H15" s="47">
        <v>0</v>
      </c>
      <c r="I15" s="390">
        <f t="shared" si="2"/>
        <v>2055951.4833333332</v>
      </c>
      <c r="J15" s="27">
        <f>'ผลการดำเนินงาน Planfin 64'!F10</f>
        <v>2238021.54</v>
      </c>
      <c r="K15" s="150">
        <f t="shared" si="4"/>
        <v>182070.05666666687</v>
      </c>
      <c r="L15" s="425">
        <f t="shared" si="0"/>
        <v>8.8557564778462092E-2</v>
      </c>
      <c r="M15" s="419">
        <f t="shared" si="3"/>
        <v>0.45356565199102589</v>
      </c>
    </row>
    <row r="16" spans="1:13">
      <c r="A16" s="2" t="s">
        <v>16</v>
      </c>
      <c r="B16" s="85" t="s">
        <v>17</v>
      </c>
      <c r="C16" s="3">
        <v>2676011.0299999998</v>
      </c>
      <c r="D16" s="3">
        <v>2204841.31</v>
      </c>
      <c r="E16" s="26">
        <f t="shared" si="1"/>
        <v>-471169.71999999974</v>
      </c>
      <c r="F16" s="375">
        <v>2389926.2218181817</v>
      </c>
      <c r="G16" s="376">
        <v>2395607.798115537</v>
      </c>
      <c r="H16" s="47">
        <v>0</v>
      </c>
      <c r="I16" s="390">
        <f t="shared" si="2"/>
        <v>918683.87916666677</v>
      </c>
      <c r="J16" s="27">
        <f>'ผลการดำเนินงาน Planfin 64'!F11</f>
        <v>792940.27</v>
      </c>
      <c r="K16" s="150">
        <f t="shared" si="4"/>
        <v>-125743.60916666675</v>
      </c>
      <c r="L16" s="425">
        <f t="shared" si="0"/>
        <v>-0.13687364284733949</v>
      </c>
      <c r="M16" s="419">
        <f t="shared" si="3"/>
        <v>0.35963598214694192</v>
      </c>
    </row>
    <row r="17" spans="1:13">
      <c r="A17" s="2" t="s">
        <v>18</v>
      </c>
      <c r="B17" s="85" t="s">
        <v>19</v>
      </c>
      <c r="C17" s="3">
        <v>1323728.26</v>
      </c>
      <c r="D17" s="3">
        <v>1200000</v>
      </c>
      <c r="E17" s="26">
        <f t="shared" si="1"/>
        <v>-123728.26000000001</v>
      </c>
      <c r="F17" s="375">
        <v>541630.08743801666</v>
      </c>
      <c r="G17" s="376">
        <v>1113578.4599029464</v>
      </c>
      <c r="H17" s="47">
        <v>1</v>
      </c>
      <c r="I17" s="390">
        <f t="shared" si="2"/>
        <v>500000</v>
      </c>
      <c r="J17" s="27">
        <f>'ผลการดำเนินงาน Planfin 64'!F12</f>
        <v>404015.7</v>
      </c>
      <c r="K17" s="150">
        <f t="shared" si="4"/>
        <v>-95984.299999999988</v>
      </c>
      <c r="L17" s="425">
        <f t="shared" si="0"/>
        <v>-0.19196859999999999</v>
      </c>
      <c r="M17" s="419">
        <f t="shared" si="3"/>
        <v>0.33667975</v>
      </c>
    </row>
    <row r="18" spans="1:13">
      <c r="A18" s="2" t="s">
        <v>20</v>
      </c>
      <c r="B18" s="85" t="s">
        <v>21</v>
      </c>
      <c r="C18" s="3">
        <v>11186586.51</v>
      </c>
      <c r="D18" s="3">
        <v>11619972.32</v>
      </c>
      <c r="E18" s="26">
        <f t="shared" si="1"/>
        <v>433385.81000000052</v>
      </c>
      <c r="F18" s="375">
        <v>6982763.8549999977</v>
      </c>
      <c r="G18" s="376">
        <v>6067372.420841462</v>
      </c>
      <c r="H18" s="47">
        <v>1</v>
      </c>
      <c r="I18" s="390">
        <f t="shared" si="2"/>
        <v>4841655.1333333338</v>
      </c>
      <c r="J18" s="27">
        <f>'ผลการดำเนินงาน Planfin 64'!F13</f>
        <v>4607376.6000000006</v>
      </c>
      <c r="K18" s="150">
        <f t="shared" si="4"/>
        <v>-234278.53333333321</v>
      </c>
      <c r="L18" s="425">
        <f t="shared" si="0"/>
        <v>-4.8388108380623032E-2</v>
      </c>
      <c r="M18" s="419">
        <f t="shared" si="3"/>
        <v>0.39650495484140708</v>
      </c>
    </row>
    <row r="19" spans="1:13">
      <c r="A19" s="2" t="s">
        <v>22</v>
      </c>
      <c r="B19" s="85" t="s">
        <v>23</v>
      </c>
      <c r="C19" s="3">
        <v>48160209.420000002</v>
      </c>
      <c r="D19" s="3">
        <v>51952530.719999999</v>
      </c>
      <c r="E19" s="26">
        <f t="shared" si="1"/>
        <v>3792321.299999997</v>
      </c>
      <c r="F19" s="375">
        <v>39812919.739008263</v>
      </c>
      <c r="G19" s="376">
        <v>10642063.545296295</v>
      </c>
      <c r="H19" s="47">
        <v>2</v>
      </c>
      <c r="I19" s="390">
        <f t="shared" si="2"/>
        <v>21646887.799999997</v>
      </c>
      <c r="J19" s="27">
        <f>'ผลการดำเนินงาน Planfin 64'!F14</f>
        <v>21363650.789999999</v>
      </c>
      <c r="K19" s="150">
        <f t="shared" si="4"/>
        <v>-283237.00999999791</v>
      </c>
      <c r="L19" s="425">
        <f t="shared" si="0"/>
        <v>-1.3084421770782124E-2</v>
      </c>
      <c r="M19" s="419">
        <f t="shared" si="3"/>
        <v>0.41121482426217409</v>
      </c>
    </row>
    <row r="20" spans="1:13">
      <c r="A20" s="2" t="s">
        <v>24</v>
      </c>
      <c r="B20" s="85" t="s">
        <v>25</v>
      </c>
      <c r="C20" s="3">
        <v>10023383.119999999</v>
      </c>
      <c r="D20" s="3">
        <v>9563536.1199999992</v>
      </c>
      <c r="E20" s="26">
        <f t="shared" si="1"/>
        <v>-459847</v>
      </c>
      <c r="F20" s="375">
        <v>8899687.4920413215</v>
      </c>
      <c r="G20" s="376">
        <v>3858190.5818685293</v>
      </c>
      <c r="H20" s="47">
        <v>1</v>
      </c>
      <c r="I20" s="390">
        <f t="shared" si="2"/>
        <v>3984806.7166666663</v>
      </c>
      <c r="J20" s="27">
        <f>'ผลการดำเนินงาน Planfin 64'!F15</f>
        <v>3982015.8200000003</v>
      </c>
      <c r="K20" s="150">
        <f t="shared" si="4"/>
        <v>-2790.8966666660272</v>
      </c>
      <c r="L20" s="425">
        <f t="shared" si="0"/>
        <v>-7.0038445152005818E-4</v>
      </c>
      <c r="M20" s="419">
        <f t="shared" si="3"/>
        <v>0.41637483981186663</v>
      </c>
    </row>
    <row r="21" spans="1:13" s="9" customFormat="1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si="1"/>
        <v>0</v>
      </c>
      <c r="F21" s="375">
        <v>428128.76666666666</v>
      </c>
      <c r="G21" s="376">
        <v>414400.81515905185</v>
      </c>
      <c r="H21" s="47">
        <v>0</v>
      </c>
      <c r="I21" s="390">
        <f t="shared" si="2"/>
        <v>0</v>
      </c>
      <c r="J21" s="27">
        <f>'ผลการดำเนินงาน Planfin 64'!F16</f>
        <v>0</v>
      </c>
      <c r="K21" s="150">
        <f t="shared" si="4"/>
        <v>0</v>
      </c>
      <c r="L21" s="425" t="e">
        <f t="shared" si="0"/>
        <v>#DIV/0!</v>
      </c>
      <c r="M21" s="419" t="e">
        <f t="shared" si="3"/>
        <v>#DIV/0!</v>
      </c>
    </row>
    <row r="22" spans="1:13">
      <c r="A22" s="2" t="s">
        <v>26</v>
      </c>
      <c r="B22" s="85" t="s">
        <v>27</v>
      </c>
      <c r="C22" s="3">
        <v>4575608.7699999996</v>
      </c>
      <c r="D22" s="3">
        <v>8773062.3399999999</v>
      </c>
      <c r="E22" s="26">
        <f t="shared" si="1"/>
        <v>4197453.57</v>
      </c>
      <c r="F22" s="375">
        <v>4402627.4239669424</v>
      </c>
      <c r="G22" s="376">
        <v>6372211.2642878396</v>
      </c>
      <c r="H22" s="47">
        <v>1</v>
      </c>
      <c r="I22" s="390">
        <f t="shared" si="2"/>
        <v>3655442.6416666666</v>
      </c>
      <c r="J22" s="27">
        <f>'ผลการดำเนินงาน Planfin 64'!F17</f>
        <v>4069062.34</v>
      </c>
      <c r="K22" s="150">
        <f t="shared" si="4"/>
        <v>413619.69833333325</v>
      </c>
      <c r="L22" s="425">
        <f t="shared" si="0"/>
        <v>0.11315174080935572</v>
      </c>
      <c r="M22" s="419">
        <f t="shared" si="3"/>
        <v>0.46381322533723157</v>
      </c>
    </row>
    <row r="23" spans="1:13">
      <c r="A23" s="96" t="s">
        <v>28</v>
      </c>
      <c r="B23" s="58" t="s">
        <v>29</v>
      </c>
      <c r="C23" s="5">
        <f>SUM(C11:C22)</f>
        <v>159404973.88000003</v>
      </c>
      <c r="D23" s="5">
        <f>SUM(D11:D22)</f>
        <v>160643455.28</v>
      </c>
      <c r="E23" s="28">
        <f>D23-C23</f>
        <v>1238481.3999999762</v>
      </c>
      <c r="F23" s="377">
        <v>127851569.61676708</v>
      </c>
      <c r="G23" s="378">
        <v>50998171.065133229</v>
      </c>
      <c r="H23" s="48">
        <v>1</v>
      </c>
      <c r="I23" s="5">
        <f>SUM(I11:I22)</f>
        <v>66934773.033333331</v>
      </c>
      <c r="J23" s="31">
        <f>'ผลการดำเนินงาน Planfin 64'!F18</f>
        <v>94104060.069999993</v>
      </c>
      <c r="K23" s="29">
        <f t="shared" si="4"/>
        <v>27169287.036666662</v>
      </c>
      <c r="L23" s="429">
        <f t="shared" si="0"/>
        <v>0.40590691213872393</v>
      </c>
      <c r="M23" s="420">
        <f t="shared" si="3"/>
        <v>0.58579454672446829</v>
      </c>
    </row>
    <row r="24" spans="1:13" s="9" customFormat="1">
      <c r="A24" s="84" t="s">
        <v>1407</v>
      </c>
      <c r="B24" s="77" t="s">
        <v>155</v>
      </c>
      <c r="C24" s="78">
        <f>C23-C22</f>
        <v>154829365.11000001</v>
      </c>
      <c r="D24" s="78">
        <f>D23-D22</f>
        <v>151870392.94</v>
      </c>
      <c r="E24" s="79">
        <f>D24-C24</f>
        <v>-2958972.1700000167</v>
      </c>
      <c r="F24" s="80"/>
      <c r="G24" s="81"/>
      <c r="H24" s="82"/>
      <c r="I24" s="78">
        <f>I23-I22</f>
        <v>63279330.391666666</v>
      </c>
      <c r="J24" s="83">
        <f>'ผลการดำเนินงาน Planfin 64'!F19</f>
        <v>90034997.729999989</v>
      </c>
      <c r="K24" s="151">
        <f t="shared" si="4"/>
        <v>26755667.338333324</v>
      </c>
      <c r="L24" s="430">
        <f t="shared" si="0"/>
        <v>0.42281843332932628</v>
      </c>
      <c r="M24" s="421">
        <f t="shared" si="3"/>
        <v>0.59284101388721933</v>
      </c>
    </row>
    <row r="25" spans="1:13" ht="25.5">
      <c r="A25" s="218"/>
      <c r="B25" s="219" t="s">
        <v>1524</v>
      </c>
      <c r="C25" s="220">
        <f>C24-C21</f>
        <v>154829365.11000001</v>
      </c>
      <c r="D25" s="220">
        <f>D24-D21</f>
        <v>151870392.94</v>
      </c>
      <c r="E25" s="221">
        <f>D25-C25</f>
        <v>-2958972.1700000167</v>
      </c>
      <c r="F25" s="220"/>
      <c r="G25" s="222"/>
      <c r="H25" s="223"/>
      <c r="I25" s="220">
        <f>I24-I21</f>
        <v>63279330.391666666</v>
      </c>
      <c r="J25" s="220">
        <f>J24-J21</f>
        <v>90034997.729999989</v>
      </c>
      <c r="K25" s="415">
        <f t="shared" si="4"/>
        <v>26755667.338333324</v>
      </c>
      <c r="L25" s="431">
        <f t="shared" si="0"/>
        <v>0.42281843332932628</v>
      </c>
      <c r="M25" s="432">
        <f t="shared" si="3"/>
        <v>0.59284101388721933</v>
      </c>
    </row>
    <row r="26" spans="1:13">
      <c r="A26" s="466" t="s">
        <v>30</v>
      </c>
      <c r="B26" s="467"/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468"/>
    </row>
    <row r="27" spans="1:13">
      <c r="A27" s="2" t="s">
        <v>31</v>
      </c>
      <c r="B27" s="85" t="s">
        <v>32</v>
      </c>
      <c r="C27" s="3">
        <v>13115890.609999999</v>
      </c>
      <c r="D27" s="3">
        <v>12000000</v>
      </c>
      <c r="E27" s="26">
        <f t="shared" ref="E27:E42" si="5">D27-C27</f>
        <v>-1115890.6099999994</v>
      </c>
      <c r="F27" s="375">
        <v>11512612.321570253</v>
      </c>
      <c r="G27" s="376">
        <v>4297011.5599770034</v>
      </c>
      <c r="H27" s="47">
        <v>1</v>
      </c>
      <c r="I27" s="390">
        <f t="shared" ref="I27:I41" si="6">(D27/12)*5</f>
        <v>5000000</v>
      </c>
      <c r="J27" s="27">
        <f>'ผลการดำเนินงาน Planfin 64'!F22</f>
        <v>4685912.24</v>
      </c>
      <c r="K27" s="150">
        <f t="shared" ref="K27:K44" si="7">J27-I27</f>
        <v>-314087.75999999978</v>
      </c>
      <c r="L27" s="425">
        <f t="shared" ref="L27:L44" si="8">K27/I27</f>
        <v>-6.2817551999999957E-2</v>
      </c>
      <c r="M27" s="419">
        <f t="shared" ref="M27:M44" si="9">(J27/D27)</f>
        <v>0.3904926866666667</v>
      </c>
    </row>
    <row r="28" spans="1:13">
      <c r="A28" s="2" t="s">
        <v>33</v>
      </c>
      <c r="B28" s="85" t="s">
        <v>34</v>
      </c>
      <c r="C28" s="3">
        <v>2475590.63</v>
      </c>
      <c r="D28" s="3">
        <v>2273790.7400000002</v>
      </c>
      <c r="E28" s="26">
        <f t="shared" si="5"/>
        <v>-201799.88999999966</v>
      </c>
      <c r="F28" s="375">
        <v>3108021.525372724</v>
      </c>
      <c r="G28" s="376">
        <v>1490046.9249988487</v>
      </c>
      <c r="H28" s="47">
        <v>0</v>
      </c>
      <c r="I28" s="390">
        <f t="shared" si="6"/>
        <v>947412.80833333335</v>
      </c>
      <c r="J28" s="27">
        <f>'ผลการดำเนินงาน Planfin 64'!F23</f>
        <v>1087984.25</v>
      </c>
      <c r="K28" s="150">
        <f t="shared" si="7"/>
        <v>140571.44166666665</v>
      </c>
      <c r="L28" s="425">
        <f t="shared" si="8"/>
        <v>0.14837401440028733</v>
      </c>
      <c r="M28" s="419">
        <f t="shared" si="9"/>
        <v>0.47848917266678637</v>
      </c>
    </row>
    <row r="29" spans="1:13">
      <c r="A29" s="2" t="s">
        <v>35</v>
      </c>
      <c r="B29" s="85" t="s">
        <v>36</v>
      </c>
      <c r="C29" s="3">
        <v>550335.41</v>
      </c>
      <c r="D29" s="3">
        <v>419799.16</v>
      </c>
      <c r="E29" s="26">
        <f t="shared" si="5"/>
        <v>-130536.25000000006</v>
      </c>
      <c r="F29" s="375">
        <v>575114.58987603313</v>
      </c>
      <c r="G29" s="376">
        <v>318020.99299464806</v>
      </c>
      <c r="H29" s="47">
        <v>0</v>
      </c>
      <c r="I29" s="390">
        <f t="shared" si="6"/>
        <v>174916.31666666665</v>
      </c>
      <c r="J29" s="27">
        <f>'ผลการดำเนินงาน Planfin 64'!F24</f>
        <v>172641.34</v>
      </c>
      <c r="K29" s="150">
        <f t="shared" si="7"/>
        <v>-2274.9766666666546</v>
      </c>
      <c r="L29" s="425">
        <f t="shared" si="8"/>
        <v>-1.3006086053149729E-2</v>
      </c>
      <c r="M29" s="419">
        <f t="shared" si="9"/>
        <v>0.41124746414452096</v>
      </c>
    </row>
    <row r="30" spans="1:13">
      <c r="A30" s="2" t="s">
        <v>37</v>
      </c>
      <c r="B30" s="85" t="s">
        <v>38</v>
      </c>
      <c r="C30" s="3">
        <v>4120411.88</v>
      </c>
      <c r="D30" s="3">
        <v>4200000</v>
      </c>
      <c r="E30" s="26">
        <f t="shared" si="5"/>
        <v>79588.120000000112</v>
      </c>
      <c r="F30" s="375">
        <v>4017169.7271900824</v>
      </c>
      <c r="G30" s="376">
        <v>1789886.7252389649</v>
      </c>
      <c r="H30" s="47">
        <v>1</v>
      </c>
      <c r="I30" s="390">
        <f t="shared" si="6"/>
        <v>1750000</v>
      </c>
      <c r="J30" s="27">
        <f>'ผลการดำเนินงาน Planfin 64'!F25</f>
        <v>2133109.29</v>
      </c>
      <c r="K30" s="150">
        <f t="shared" si="7"/>
        <v>383109.29000000004</v>
      </c>
      <c r="L30" s="425">
        <f t="shared" si="8"/>
        <v>0.21891959428571431</v>
      </c>
      <c r="M30" s="419">
        <f t="shared" si="9"/>
        <v>0.50788316428571434</v>
      </c>
    </row>
    <row r="31" spans="1:13">
      <c r="A31" s="2" t="s">
        <v>39</v>
      </c>
      <c r="B31" s="85" t="s">
        <v>40</v>
      </c>
      <c r="C31" s="3">
        <v>48195457.039999999</v>
      </c>
      <c r="D31" s="3">
        <v>51952530.719999999</v>
      </c>
      <c r="E31" s="26">
        <f t="shared" si="5"/>
        <v>3757073.6799999997</v>
      </c>
      <c r="F31" s="375">
        <v>39604684.373842977</v>
      </c>
      <c r="G31" s="376">
        <v>10319256.520349238</v>
      </c>
      <c r="H31" s="47">
        <v>2</v>
      </c>
      <c r="I31" s="390">
        <f t="shared" si="6"/>
        <v>21646887.799999997</v>
      </c>
      <c r="J31" s="27">
        <f>'ผลการดำเนินงาน Planfin 64'!F26</f>
        <v>21403045.149999999</v>
      </c>
      <c r="K31" s="150">
        <f t="shared" si="7"/>
        <v>-243842.64999999851</v>
      </c>
      <c r="L31" s="425">
        <f t="shared" si="8"/>
        <v>-1.1264559240705194E-2</v>
      </c>
      <c r="M31" s="419">
        <f t="shared" si="9"/>
        <v>0.4119731003163728</v>
      </c>
    </row>
    <row r="32" spans="1:13">
      <c r="A32" s="2" t="s">
        <v>41</v>
      </c>
      <c r="B32" s="85" t="s">
        <v>42</v>
      </c>
      <c r="C32" s="3">
        <v>16221623.34</v>
      </c>
      <c r="D32" s="3">
        <v>15399000</v>
      </c>
      <c r="E32" s="26">
        <f t="shared" si="5"/>
        <v>-822623.33999999985</v>
      </c>
      <c r="F32" s="375">
        <v>11351502.087768594</v>
      </c>
      <c r="G32" s="376">
        <v>3382758.7020859085</v>
      </c>
      <c r="H32" s="47">
        <v>2</v>
      </c>
      <c r="I32" s="390">
        <f t="shared" si="6"/>
        <v>6416250</v>
      </c>
      <c r="J32" s="27">
        <f>'ผลการดำเนินงาน Planfin 64'!F27</f>
        <v>6181921.6199999992</v>
      </c>
      <c r="K32" s="150">
        <f t="shared" si="7"/>
        <v>-234328.38000000082</v>
      </c>
      <c r="L32" s="425">
        <f t="shared" si="8"/>
        <v>-3.6521080070134555E-2</v>
      </c>
      <c r="M32" s="419">
        <f t="shared" si="9"/>
        <v>0.40144954997077725</v>
      </c>
    </row>
    <row r="33" spans="1:13">
      <c r="A33" s="2" t="s">
        <v>43</v>
      </c>
      <c r="B33" s="85" t="s">
        <v>44</v>
      </c>
      <c r="C33" s="3">
        <v>26838618</v>
      </c>
      <c r="D33" s="3">
        <v>24748570</v>
      </c>
      <c r="E33" s="26">
        <f t="shared" si="5"/>
        <v>-2090048</v>
      </c>
      <c r="F33" s="375">
        <v>19484720.583677687</v>
      </c>
      <c r="G33" s="376">
        <v>5103158.8595148642</v>
      </c>
      <c r="H33" s="47">
        <v>2</v>
      </c>
      <c r="I33" s="390">
        <f t="shared" si="6"/>
        <v>10311904.166666666</v>
      </c>
      <c r="J33" s="27">
        <f>'ผลการดำเนินงาน Planfin 64'!F28</f>
        <v>9722275</v>
      </c>
      <c r="K33" s="150">
        <f t="shared" si="7"/>
        <v>-589629.16666666605</v>
      </c>
      <c r="L33" s="425">
        <f t="shared" si="8"/>
        <v>-5.7179465318602192E-2</v>
      </c>
      <c r="M33" s="419">
        <f t="shared" si="9"/>
        <v>0.3928418894505824</v>
      </c>
    </row>
    <row r="34" spans="1:13">
      <c r="A34" s="2" t="s">
        <v>45</v>
      </c>
      <c r="B34" s="85" t="s">
        <v>46</v>
      </c>
      <c r="C34" s="3">
        <v>3354228.42</v>
      </c>
      <c r="D34" s="3">
        <v>2980214.7</v>
      </c>
      <c r="E34" s="26">
        <f t="shared" si="5"/>
        <v>-374013.71999999974</v>
      </c>
      <c r="F34" s="375">
        <v>2803807.0309090922</v>
      </c>
      <c r="G34" s="376">
        <v>814039.36220156972</v>
      </c>
      <c r="H34" s="47">
        <v>1</v>
      </c>
      <c r="I34" s="390">
        <f t="shared" si="6"/>
        <v>1241756.125</v>
      </c>
      <c r="J34" s="27">
        <f>'ผลการดำเนินงาน Planfin 64'!F29</f>
        <v>1214966.94</v>
      </c>
      <c r="K34" s="150">
        <f t="shared" si="7"/>
        <v>-26789.185000000056</v>
      </c>
      <c r="L34" s="425">
        <f t="shared" si="8"/>
        <v>-2.1573628235576497E-2</v>
      </c>
      <c r="M34" s="419">
        <f t="shared" si="9"/>
        <v>0.4076776549018431</v>
      </c>
    </row>
    <row r="35" spans="1:13">
      <c r="A35" s="2" t="s">
        <v>47</v>
      </c>
      <c r="B35" s="85" t="s">
        <v>48</v>
      </c>
      <c r="C35" s="3">
        <v>9571384.1400000006</v>
      </c>
      <c r="D35" s="3">
        <v>7471949.5300000003</v>
      </c>
      <c r="E35" s="26">
        <f t="shared" si="5"/>
        <v>-2099434.6100000003</v>
      </c>
      <c r="F35" s="375">
        <v>6011048.1377685945</v>
      </c>
      <c r="G35" s="376">
        <v>5262141.9525103513</v>
      </c>
      <c r="H35" s="47">
        <v>1</v>
      </c>
      <c r="I35" s="390">
        <f t="shared" si="6"/>
        <v>3113312.3041666667</v>
      </c>
      <c r="J35" s="27">
        <f>'ผลการดำเนินงาน Planfin 64'!F30</f>
        <v>2400487.1699999995</v>
      </c>
      <c r="K35" s="150">
        <f t="shared" si="7"/>
        <v>-712825.13416666724</v>
      </c>
      <c r="L35" s="425">
        <f t="shared" si="8"/>
        <v>-0.22896036906180781</v>
      </c>
      <c r="M35" s="419">
        <f t="shared" si="9"/>
        <v>0.3212665128909134</v>
      </c>
    </row>
    <row r="36" spans="1:13">
      <c r="A36" s="2" t="s">
        <v>49</v>
      </c>
      <c r="B36" s="85" t="s">
        <v>50</v>
      </c>
      <c r="C36" s="3">
        <v>5961943.8600000003</v>
      </c>
      <c r="D36" s="3">
        <v>5076000</v>
      </c>
      <c r="E36" s="26">
        <f t="shared" si="5"/>
        <v>-885943.86000000034</v>
      </c>
      <c r="F36" s="375">
        <v>2841634.6007024786</v>
      </c>
      <c r="G36" s="376">
        <v>813049.26575332298</v>
      </c>
      <c r="H36" s="47">
        <v>3</v>
      </c>
      <c r="I36" s="390">
        <f t="shared" si="6"/>
        <v>2115000</v>
      </c>
      <c r="J36" s="27">
        <f>'ผลการดำเนินงาน Planfin 64'!F31</f>
        <v>2132869.1</v>
      </c>
      <c r="K36" s="150">
        <f t="shared" si="7"/>
        <v>17869.100000000093</v>
      </c>
      <c r="L36" s="425">
        <f t="shared" si="8"/>
        <v>8.448747044917302E-3</v>
      </c>
      <c r="M36" s="419">
        <f t="shared" si="9"/>
        <v>0.42018697793538223</v>
      </c>
    </row>
    <row r="37" spans="1:13">
      <c r="A37" s="2" t="s">
        <v>51</v>
      </c>
      <c r="B37" s="85" t="s">
        <v>52</v>
      </c>
      <c r="C37" s="3">
        <v>4657014.71</v>
      </c>
      <c r="D37" s="3">
        <v>4374425.3099999996</v>
      </c>
      <c r="E37" s="26">
        <f t="shared" si="5"/>
        <v>-282589.40000000037</v>
      </c>
      <c r="F37" s="375">
        <v>3989833.5987190055</v>
      </c>
      <c r="G37" s="376">
        <v>1642372.1709775152</v>
      </c>
      <c r="H37" s="47">
        <v>1</v>
      </c>
      <c r="I37" s="390">
        <f t="shared" si="6"/>
        <v>1822677.2124999997</v>
      </c>
      <c r="J37" s="27">
        <f>'ผลการดำเนินงาน Planfin 64'!F32</f>
        <v>1378224.27</v>
      </c>
      <c r="K37" s="150">
        <f t="shared" si="7"/>
        <v>-444452.94249999966</v>
      </c>
      <c r="L37" s="425">
        <f t="shared" si="8"/>
        <v>-0.24384621668166037</v>
      </c>
      <c r="M37" s="419">
        <f t="shared" si="9"/>
        <v>0.3150640763826415</v>
      </c>
    </row>
    <row r="38" spans="1:13">
      <c r="A38" s="2" t="s">
        <v>53</v>
      </c>
      <c r="B38" s="85" t="s">
        <v>54</v>
      </c>
      <c r="C38" s="3">
        <v>12232161.91</v>
      </c>
      <c r="D38" s="3">
        <v>11847737.039999999</v>
      </c>
      <c r="E38" s="26">
        <f t="shared" si="5"/>
        <v>-384424.87000000104</v>
      </c>
      <c r="F38" s="375">
        <v>7301285.1496074414</v>
      </c>
      <c r="G38" s="376">
        <v>2765170.5090407813</v>
      </c>
      <c r="H38" s="47">
        <v>2</v>
      </c>
      <c r="I38" s="390">
        <f t="shared" si="6"/>
        <v>4936557.0999999996</v>
      </c>
      <c r="J38" s="27">
        <f>'ผลการดำเนินงาน Planfin 64'!F33</f>
        <v>5842904.7000000011</v>
      </c>
      <c r="K38" s="150">
        <f t="shared" si="7"/>
        <v>906347.60000000149</v>
      </c>
      <c r="L38" s="425">
        <f t="shared" si="8"/>
        <v>0.18359913227783825</v>
      </c>
      <c r="M38" s="419">
        <f t="shared" si="9"/>
        <v>0.49316630511576592</v>
      </c>
    </row>
    <row r="39" spans="1:13">
      <c r="A39" s="2" t="s">
        <v>55</v>
      </c>
      <c r="B39" s="85" t="s">
        <v>56</v>
      </c>
      <c r="C39" s="3">
        <v>1570956.39</v>
      </c>
      <c r="D39" s="3">
        <v>892629.8</v>
      </c>
      <c r="E39" s="26">
        <f t="shared" si="5"/>
        <v>-678326.58999999985</v>
      </c>
      <c r="F39" s="375">
        <v>463002.35053749994</v>
      </c>
      <c r="G39" s="376">
        <v>843194.04919781536</v>
      </c>
      <c r="H39" s="47">
        <v>1</v>
      </c>
      <c r="I39" s="390">
        <f t="shared" si="6"/>
        <v>371929.08333333331</v>
      </c>
      <c r="J39" s="27">
        <f>'ผลการดำเนินงาน Planfin 64'!F34</f>
        <v>164551.64000000001</v>
      </c>
      <c r="K39" s="150">
        <f t="shared" si="7"/>
        <v>-207377.4433333333</v>
      </c>
      <c r="L39" s="425">
        <f t="shared" si="8"/>
        <v>-0.557572539030178</v>
      </c>
      <c r="M39" s="419">
        <f t="shared" si="9"/>
        <v>0.1843447754040925</v>
      </c>
    </row>
    <row r="40" spans="1:13" s="9" customFormat="1">
      <c r="A40" s="164" t="s">
        <v>57</v>
      </c>
      <c r="B40" s="165" t="s">
        <v>58</v>
      </c>
      <c r="C40" s="3">
        <v>11309951.49</v>
      </c>
      <c r="D40" s="3">
        <v>11277304.92</v>
      </c>
      <c r="E40" s="26">
        <f>D40-C40</f>
        <v>-32646.570000000298</v>
      </c>
      <c r="F40" s="375">
        <v>13091238.711364878</v>
      </c>
      <c r="G40" s="376">
        <v>7919508.0434809383</v>
      </c>
      <c r="H40" s="47">
        <v>0</v>
      </c>
      <c r="I40" s="390">
        <f t="shared" si="6"/>
        <v>4698877.05</v>
      </c>
      <c r="J40" s="27">
        <f>'ผลการดำเนินงาน Planfin 64'!F35</f>
        <v>5824195.5700000003</v>
      </c>
      <c r="K40" s="150">
        <f t="shared" si="7"/>
        <v>1125318.5200000005</v>
      </c>
      <c r="L40" s="425">
        <f t="shared" si="8"/>
        <v>0.23948669182565663</v>
      </c>
      <c r="M40" s="419">
        <f t="shared" si="9"/>
        <v>0.5164527882606903</v>
      </c>
    </row>
    <row r="41" spans="1:13">
      <c r="A41" s="2" t="s">
        <v>1466</v>
      </c>
      <c r="B41" s="167" t="s">
        <v>1467</v>
      </c>
      <c r="C41" s="3">
        <v>0</v>
      </c>
      <c r="D41" s="6">
        <v>0</v>
      </c>
      <c r="E41" s="26">
        <f t="shared" si="5"/>
        <v>0</v>
      </c>
      <c r="F41" s="375">
        <v>25883.37833333333</v>
      </c>
      <c r="G41" s="376">
        <v>31140.286467130918</v>
      </c>
      <c r="H41" s="47">
        <v>0</v>
      </c>
      <c r="I41" s="390">
        <f t="shared" si="6"/>
        <v>0</v>
      </c>
      <c r="J41" s="27">
        <f>'ผลการดำเนินงาน Planfin 64'!F36</f>
        <v>0</v>
      </c>
      <c r="K41" s="150">
        <f t="shared" si="7"/>
        <v>0</v>
      </c>
      <c r="L41" s="425" t="e">
        <f t="shared" si="8"/>
        <v>#DIV/0!</v>
      </c>
      <c r="M41" s="419" t="e">
        <f t="shared" si="9"/>
        <v>#DIV/0!</v>
      </c>
    </row>
    <row r="42" spans="1:13">
      <c r="A42" s="30" t="s">
        <v>59</v>
      </c>
      <c r="B42" s="4" t="s">
        <v>60</v>
      </c>
      <c r="C42" s="5">
        <f>SUM(C27:C41)</f>
        <v>160175567.82999998</v>
      </c>
      <c r="D42" s="5">
        <f>SUM(D27:D41)</f>
        <v>154913951.92000002</v>
      </c>
      <c r="E42" s="28">
        <f t="shared" si="5"/>
        <v>-5261615.9099999666</v>
      </c>
      <c r="F42" s="377">
        <v>126181558.16724065</v>
      </c>
      <c r="G42" s="378">
        <v>46790755.9247889</v>
      </c>
      <c r="H42" s="48">
        <v>1</v>
      </c>
      <c r="I42" s="5">
        <f>SUM(I27:I41)</f>
        <v>64547479.966666661</v>
      </c>
      <c r="J42" s="31">
        <f>'ผลการดำเนินงาน Planfin 64'!F37</f>
        <v>64345088.280000009</v>
      </c>
      <c r="K42" s="29">
        <f t="shared" si="7"/>
        <v>-202391.68666665256</v>
      </c>
      <c r="L42" s="429">
        <f t="shared" si="8"/>
        <v>-3.1355474570218824E-3</v>
      </c>
      <c r="M42" s="420">
        <f t="shared" si="9"/>
        <v>0.41536018855957413</v>
      </c>
    </row>
    <row r="43" spans="1:13" s="9" customFormat="1" ht="25.5">
      <c r="A43" s="84" t="s">
        <v>1408</v>
      </c>
      <c r="B43" s="77" t="s">
        <v>156</v>
      </c>
      <c r="C43" s="78">
        <f>C42-C38</f>
        <v>147943405.91999999</v>
      </c>
      <c r="D43" s="78">
        <f>D42-D38</f>
        <v>143066214.88000003</v>
      </c>
      <c r="E43" s="79">
        <f>D43-C43</f>
        <v>-4877191.0399999619</v>
      </c>
      <c r="F43" s="80"/>
      <c r="G43" s="81"/>
      <c r="H43" s="82"/>
      <c r="I43" s="78">
        <f>I42-I38</f>
        <v>59610922.86666666</v>
      </c>
      <c r="J43" s="83">
        <f>'ผลการดำเนินงาน Planfin 64'!F38</f>
        <v>58502183.580000006</v>
      </c>
      <c r="K43" s="151">
        <f t="shared" si="7"/>
        <v>-1108739.2866666541</v>
      </c>
      <c r="L43" s="430">
        <f t="shared" si="8"/>
        <v>-1.8599599424867164E-2</v>
      </c>
      <c r="M43" s="421">
        <f t="shared" si="9"/>
        <v>0.40891683357297187</v>
      </c>
    </row>
    <row r="44" spans="1:13" s="172" customFormat="1" ht="25.5">
      <c r="A44" s="224"/>
      <c r="B44" s="219" t="s">
        <v>1525</v>
      </c>
      <c r="C44" s="225">
        <f>C43-C41</f>
        <v>147943405.91999999</v>
      </c>
      <c r="D44" s="225">
        <f>D43-D41</f>
        <v>143066214.88000003</v>
      </c>
      <c r="E44" s="226">
        <f>D44-C44</f>
        <v>-4877191.0399999619</v>
      </c>
      <c r="F44" s="226"/>
      <c r="G44" s="227"/>
      <c r="H44" s="226"/>
      <c r="I44" s="225">
        <f>I43-I41</f>
        <v>59610922.86666666</v>
      </c>
      <c r="J44" s="225">
        <f>J43-J41</f>
        <v>58502183.580000006</v>
      </c>
      <c r="K44" s="415">
        <f t="shared" si="7"/>
        <v>-1108739.2866666541</v>
      </c>
      <c r="L44" s="431">
        <f t="shared" si="8"/>
        <v>-1.8599599424867164E-2</v>
      </c>
      <c r="M44" s="432">
        <f t="shared" si="9"/>
        <v>0.40891683357297187</v>
      </c>
    </row>
    <row r="45" spans="1:13">
      <c r="A45" s="469"/>
      <c r="B45" s="470"/>
      <c r="C45" s="470"/>
      <c r="D45" s="470"/>
      <c r="E45" s="470"/>
      <c r="F45" s="470"/>
      <c r="G45" s="470"/>
      <c r="H45" s="470"/>
      <c r="I45" s="470"/>
      <c r="J45" s="470"/>
      <c r="K45" s="470"/>
      <c r="L45" s="470"/>
      <c r="M45" s="471"/>
    </row>
    <row r="46" spans="1:13" s="9" customFormat="1">
      <c r="A46" s="162" t="s">
        <v>61</v>
      </c>
      <c r="B46" s="228" t="s">
        <v>62</v>
      </c>
      <c r="C46" s="5">
        <f t="shared" ref="C46:D48" si="10">C23-C42</f>
        <v>-770593.94999995828</v>
      </c>
      <c r="D46" s="5">
        <f t="shared" si="10"/>
        <v>5729503.3599999845</v>
      </c>
      <c r="E46" s="28">
        <f t="shared" ref="E46:E48" si="11">D46-C46</f>
        <v>6500097.3099999428</v>
      </c>
      <c r="F46" s="229"/>
      <c r="G46" s="230"/>
      <c r="H46" s="231"/>
      <c r="I46" s="5">
        <f t="shared" ref="I46:J48" si="12">I23-I42</f>
        <v>2387293.0666666701</v>
      </c>
      <c r="J46" s="5">
        <f t="shared" si="12"/>
        <v>29758971.789999984</v>
      </c>
      <c r="K46" s="28">
        <f>J46-I46</f>
        <v>27371678.723333314</v>
      </c>
      <c r="L46" s="429">
        <f t="shared" ref="L46:L48" si="13">K46/I46</f>
        <v>11.465571238621258</v>
      </c>
      <c r="M46" s="420">
        <f t="shared" ref="M46:M48" si="14">(J46/D46)</f>
        <v>5.1939880160922121</v>
      </c>
    </row>
    <row r="47" spans="1:13" s="95" customFormat="1">
      <c r="A47" s="232" t="s">
        <v>63</v>
      </c>
      <c r="B47" s="233" t="s">
        <v>65</v>
      </c>
      <c r="C47" s="234">
        <f t="shared" si="10"/>
        <v>6885959.1900000274</v>
      </c>
      <c r="D47" s="234">
        <f t="shared" si="10"/>
        <v>8804178.0599999726</v>
      </c>
      <c r="E47" s="235">
        <f t="shared" si="11"/>
        <v>1918218.8699999452</v>
      </c>
      <c r="F47" s="236"/>
      <c r="G47" s="237"/>
      <c r="H47" s="238"/>
      <c r="I47" s="234">
        <f>I24-I43</f>
        <v>3668407.525000006</v>
      </c>
      <c r="J47" s="234">
        <f t="shared" si="12"/>
        <v>31532814.149999984</v>
      </c>
      <c r="K47" s="235">
        <f t="shared" ref="K47" si="15">J47-I47</f>
        <v>27864406.624999978</v>
      </c>
      <c r="L47" s="433">
        <f t="shared" si="13"/>
        <v>7.5957773053035957</v>
      </c>
      <c r="M47" s="434">
        <f t="shared" si="14"/>
        <v>3.5815738772098484</v>
      </c>
    </row>
    <row r="48" spans="1:13" s="9" customFormat="1" ht="27.75" customHeight="1">
      <c r="A48" s="218" t="s">
        <v>64</v>
      </c>
      <c r="B48" s="239" t="s">
        <v>1526</v>
      </c>
      <c r="C48" s="240">
        <f>C25-C44</f>
        <v>6885959.1900000274</v>
      </c>
      <c r="D48" s="240">
        <f t="shared" si="10"/>
        <v>8804178.0599999726</v>
      </c>
      <c r="E48" s="241">
        <f t="shared" si="11"/>
        <v>1918218.8699999452</v>
      </c>
      <c r="F48" s="242"/>
      <c r="G48" s="242"/>
      <c r="H48" s="242"/>
      <c r="I48" s="240">
        <f>I25-I44</f>
        <v>3668407.525000006</v>
      </c>
      <c r="J48" s="240">
        <f t="shared" si="12"/>
        <v>31532814.149999984</v>
      </c>
      <c r="K48" s="241">
        <f>J48-I48</f>
        <v>27864406.624999978</v>
      </c>
      <c r="L48" s="435">
        <f t="shared" si="13"/>
        <v>7.5957773053035957</v>
      </c>
      <c r="M48" s="436">
        <f t="shared" si="14"/>
        <v>3.5815738772098484</v>
      </c>
    </row>
    <row r="49" spans="1:13" s="9" customFormat="1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1760835.62</v>
      </c>
      <c r="E49" s="51"/>
      <c r="H49" s="52"/>
      <c r="J49" s="52"/>
      <c r="K49" s="143"/>
      <c r="L49" s="143"/>
      <c r="M49" s="143"/>
    </row>
    <row r="50" spans="1:13" s="9" customFormat="1">
      <c r="A50" s="2"/>
      <c r="B50" s="170" t="s">
        <v>67</v>
      </c>
      <c r="C50" s="243" t="str">
        <f>IF(D50&gt;=0,"ไม่เกิน","เกิน")</f>
        <v>ไม่เกิน</v>
      </c>
      <c r="D50" s="243">
        <f>IF(D47&lt;0,0-C112,((D47*20%)-C112))</f>
        <v>5975.6619999946561</v>
      </c>
      <c r="E50" s="51"/>
      <c r="H50" s="52"/>
      <c r="J50" s="52"/>
      <c r="K50" s="143"/>
      <c r="L50" s="143"/>
      <c r="M50" s="143"/>
    </row>
    <row r="51" spans="1:13">
      <c r="A51" s="2" t="s">
        <v>68</v>
      </c>
      <c r="B51" s="170" t="s">
        <v>1800</v>
      </c>
      <c r="C51" s="3">
        <v>8935324.4900000002</v>
      </c>
      <c r="D51" s="3">
        <f>C51</f>
        <v>8935324.4900000002</v>
      </c>
      <c r="E51" s="51"/>
    </row>
    <row r="52" spans="1:13">
      <c r="A52" s="2" t="s">
        <v>69</v>
      </c>
      <c r="B52" s="170" t="s">
        <v>1801</v>
      </c>
      <c r="C52" s="3">
        <v>16257850.01</v>
      </c>
      <c r="D52" s="3">
        <f>C52</f>
        <v>16257850.01</v>
      </c>
      <c r="E52" s="51"/>
    </row>
    <row r="53" spans="1:13">
      <c r="A53" s="2" t="s">
        <v>70</v>
      </c>
      <c r="B53" s="170" t="s">
        <v>1802</v>
      </c>
      <c r="C53" s="7">
        <v>-25331938.850000001</v>
      </c>
      <c r="D53" s="7">
        <f>C53</f>
        <v>-25331938.850000001</v>
      </c>
      <c r="E53" s="51"/>
    </row>
    <row r="54" spans="1:13">
      <c r="A54" s="2" t="s">
        <v>1482</v>
      </c>
      <c r="B54" s="176" t="s">
        <v>1803</v>
      </c>
      <c r="C54" s="3">
        <v>-9074088.8400000017</v>
      </c>
      <c r="D54" s="3">
        <f t="shared" ref="D54" si="16">C54</f>
        <v>-9074088.8400000017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76" t="s">
        <v>1882</v>
      </c>
      <c r="B56" s="476"/>
      <c r="C56" s="476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43"/>
      <c r="L64" s="143"/>
      <c r="M64" s="143"/>
    </row>
    <row r="65" spans="1:13" s="9" customFormat="1">
      <c r="A65" s="1"/>
      <c r="B65" s="464" t="s">
        <v>71</v>
      </c>
      <c r="C65" s="465"/>
      <c r="D65" s="465"/>
      <c r="E65" s="465"/>
      <c r="K65" s="143"/>
      <c r="L65" s="143"/>
      <c r="M65" s="143"/>
    </row>
    <row r="66" spans="1:13" s="9" customFormat="1">
      <c r="A66" s="1"/>
      <c r="B66" s="177" t="s">
        <v>2</v>
      </c>
      <c r="C66" s="10" t="s">
        <v>1799</v>
      </c>
      <c r="D66" s="45"/>
      <c r="E66" s="45"/>
      <c r="K66" s="143"/>
      <c r="L66" s="143"/>
      <c r="M66" s="143"/>
    </row>
    <row r="67" spans="1:13" s="9" customFormat="1">
      <c r="A67" s="1"/>
      <c r="B67" s="170" t="s">
        <v>72</v>
      </c>
      <c r="C67" s="205">
        <v>8802805.5999999996</v>
      </c>
      <c r="D67" s="45"/>
      <c r="E67" s="45"/>
      <c r="K67" s="143"/>
      <c r="L67" s="143"/>
      <c r="M67" s="143"/>
    </row>
    <row r="68" spans="1:13" s="9" customFormat="1" ht="25.5">
      <c r="A68" s="1"/>
      <c r="B68" s="170" t="s">
        <v>73</v>
      </c>
      <c r="C68" s="205">
        <v>2995535.6</v>
      </c>
      <c r="D68" s="45"/>
      <c r="E68" s="45"/>
      <c r="K68" s="143"/>
      <c r="L68" s="143"/>
      <c r="M68" s="143"/>
    </row>
    <row r="69" spans="1:13" s="9" customFormat="1" ht="25.5">
      <c r="A69" s="1"/>
      <c r="B69" s="170" t="s">
        <v>74</v>
      </c>
      <c r="C69" s="205">
        <v>5090601.2</v>
      </c>
      <c r="D69" s="45"/>
      <c r="E69" s="45"/>
      <c r="K69" s="143"/>
      <c r="L69" s="143"/>
      <c r="M69" s="143"/>
    </row>
    <row r="70" spans="1:13" s="9" customFormat="1">
      <c r="A70" s="1"/>
      <c r="B70" s="178" t="s">
        <v>161</v>
      </c>
      <c r="C70" s="87">
        <f>SUM(C67:C69)</f>
        <v>16888942.399999999</v>
      </c>
      <c r="D70" s="45"/>
      <c r="E70" s="45"/>
      <c r="K70" s="143"/>
      <c r="L70" s="143"/>
      <c r="M70" s="143"/>
    </row>
    <row r="71" spans="1:13" s="9" customFormat="1">
      <c r="A71" s="1"/>
      <c r="B71" s="179"/>
      <c r="C71" s="91"/>
      <c r="D71" s="45"/>
      <c r="E71" s="45"/>
      <c r="K71" s="143"/>
      <c r="L71" s="143"/>
      <c r="M71" s="143"/>
    </row>
    <row r="72" spans="1:13" s="9" customFormat="1">
      <c r="A72" s="1"/>
      <c r="B72" s="179"/>
      <c r="C72" s="91"/>
      <c r="D72" s="45"/>
      <c r="E72" s="45"/>
      <c r="K72" s="143"/>
      <c r="L72" s="143"/>
      <c r="M72" s="143"/>
    </row>
    <row r="73" spans="1:13" s="9" customFormat="1">
      <c r="A73" s="1"/>
      <c r="B73" s="459" t="s">
        <v>75</v>
      </c>
      <c r="C73" s="460"/>
      <c r="D73" s="460"/>
      <c r="E73" s="460"/>
      <c r="K73" s="143"/>
      <c r="L73" s="143"/>
      <c r="M73" s="143"/>
    </row>
    <row r="74" spans="1:13" s="9" customFormat="1">
      <c r="A74" s="1"/>
      <c r="B74" s="177" t="s">
        <v>2</v>
      </c>
      <c r="C74" s="10" t="s">
        <v>1799</v>
      </c>
      <c r="D74" s="45"/>
      <c r="E74" s="45"/>
      <c r="K74" s="143"/>
      <c r="L74" s="143"/>
      <c r="M74" s="143"/>
    </row>
    <row r="75" spans="1:13" s="9" customFormat="1">
      <c r="A75" s="1"/>
      <c r="B75" s="170" t="s">
        <v>76</v>
      </c>
      <c r="C75" s="205">
        <v>461491</v>
      </c>
      <c r="D75" s="45"/>
      <c r="E75" s="45"/>
      <c r="K75" s="143"/>
      <c r="L75" s="143"/>
      <c r="M75" s="143"/>
    </row>
    <row r="76" spans="1:13" s="9" customFormat="1">
      <c r="A76" s="1"/>
      <c r="B76" s="170" t="s">
        <v>77</v>
      </c>
      <c r="C76" s="206">
        <v>0</v>
      </c>
      <c r="D76" s="45"/>
      <c r="E76" s="45"/>
      <c r="K76" s="143"/>
      <c r="L76" s="143"/>
      <c r="M76" s="143"/>
    </row>
    <row r="77" spans="1:13" s="9" customFormat="1">
      <c r="A77" s="1"/>
      <c r="B77" s="170" t="s">
        <v>78</v>
      </c>
      <c r="C77" s="205">
        <v>800000</v>
      </c>
      <c r="D77" s="45"/>
      <c r="E77" s="45"/>
      <c r="K77" s="143"/>
      <c r="L77" s="143"/>
      <c r="M77" s="143"/>
    </row>
    <row r="78" spans="1:13" s="9" customFormat="1">
      <c r="A78" s="1"/>
      <c r="B78" s="170" t="s">
        <v>79</v>
      </c>
      <c r="C78" s="205">
        <v>73567</v>
      </c>
      <c r="D78" s="45"/>
      <c r="E78" s="45"/>
      <c r="K78" s="143"/>
      <c r="L78" s="143"/>
      <c r="M78" s="143"/>
    </row>
    <row r="79" spans="1:13" s="9" customFormat="1">
      <c r="A79" s="1"/>
      <c r="B79" s="170" t="s">
        <v>80</v>
      </c>
      <c r="C79" s="205">
        <v>57500</v>
      </c>
      <c r="D79" s="45"/>
      <c r="E79" s="45"/>
      <c r="K79" s="143"/>
      <c r="L79" s="143"/>
      <c r="M79" s="143"/>
    </row>
    <row r="80" spans="1:13" s="9" customFormat="1">
      <c r="A80" s="1"/>
      <c r="B80" s="170" t="s">
        <v>81</v>
      </c>
      <c r="C80" s="205">
        <v>402350</v>
      </c>
      <c r="D80" s="45"/>
      <c r="E80" s="45"/>
      <c r="K80" s="143"/>
      <c r="L80" s="143"/>
      <c r="M80" s="143"/>
    </row>
    <row r="81" spans="1:13" s="9" customFormat="1">
      <c r="A81" s="1"/>
      <c r="B81" s="170" t="s">
        <v>82</v>
      </c>
      <c r="C81" s="205">
        <v>750701.5</v>
      </c>
      <c r="D81" s="45"/>
      <c r="E81" s="45"/>
      <c r="K81" s="143"/>
      <c r="L81" s="143"/>
      <c r="M81" s="143"/>
    </row>
    <row r="82" spans="1:13" s="9" customFormat="1">
      <c r="A82" s="1"/>
      <c r="B82" s="170" t="s">
        <v>83</v>
      </c>
      <c r="C82" s="205">
        <v>575000</v>
      </c>
      <c r="D82" s="45"/>
      <c r="E82" s="45"/>
      <c r="K82" s="143"/>
      <c r="L82" s="143"/>
      <c r="M82" s="143"/>
    </row>
    <row r="83" spans="1:13" s="9" customFormat="1">
      <c r="A83" s="1"/>
      <c r="B83" s="170" t="s">
        <v>84</v>
      </c>
      <c r="C83" s="205">
        <v>93220</v>
      </c>
      <c r="D83" s="45"/>
      <c r="E83" s="45"/>
      <c r="K83" s="143"/>
      <c r="L83" s="143"/>
      <c r="M83" s="143"/>
    </row>
    <row r="84" spans="1:13" s="9" customFormat="1">
      <c r="A84" s="1"/>
      <c r="B84" s="170" t="s">
        <v>85</v>
      </c>
      <c r="C84" s="205">
        <v>74849</v>
      </c>
      <c r="D84" s="45"/>
      <c r="E84" s="45"/>
      <c r="K84" s="143"/>
      <c r="L84" s="143"/>
      <c r="M84" s="143"/>
    </row>
    <row r="85" spans="1:13" s="9" customFormat="1">
      <c r="A85" s="1"/>
      <c r="B85" s="170" t="s">
        <v>86</v>
      </c>
      <c r="C85" s="205">
        <v>560982.4</v>
      </c>
      <c r="D85" s="45"/>
      <c r="E85" s="45"/>
      <c r="K85" s="143"/>
      <c r="L85" s="143"/>
      <c r="M85" s="143"/>
    </row>
    <row r="86" spans="1:13" s="9" customFormat="1">
      <c r="A86" s="1"/>
      <c r="B86" s="170" t="s">
        <v>924</v>
      </c>
      <c r="C86" s="206">
        <v>0</v>
      </c>
      <c r="D86" s="45"/>
      <c r="E86" s="45"/>
      <c r="K86" s="143"/>
      <c r="L86" s="143"/>
      <c r="M86" s="143"/>
    </row>
    <row r="87" spans="1:13" s="9" customFormat="1">
      <c r="A87" s="1"/>
      <c r="B87" s="178" t="s">
        <v>161</v>
      </c>
      <c r="C87" s="180">
        <f>SUM(C75:C86)</f>
        <v>3849660.9</v>
      </c>
      <c r="D87" s="45"/>
      <c r="E87" s="45"/>
      <c r="K87" s="143"/>
      <c r="L87" s="143"/>
      <c r="M87" s="143"/>
    </row>
    <row r="88" spans="1:13" s="9" customFormat="1">
      <c r="A88" s="1"/>
      <c r="B88" s="179"/>
      <c r="C88" s="181"/>
      <c r="D88" s="45"/>
      <c r="E88" s="45"/>
      <c r="K88" s="143"/>
      <c r="L88" s="143"/>
      <c r="M88" s="143"/>
    </row>
    <row r="89" spans="1:13" s="9" customFormat="1">
      <c r="A89" s="1"/>
      <c r="B89" s="182"/>
      <c r="C89" s="45"/>
      <c r="D89" s="45"/>
      <c r="E89" s="45"/>
      <c r="K89" s="143"/>
      <c r="L89" s="143"/>
      <c r="M89" s="143"/>
    </row>
    <row r="90" spans="1:13" s="9" customFormat="1">
      <c r="A90" s="1"/>
      <c r="B90" s="459" t="s">
        <v>87</v>
      </c>
      <c r="C90" s="460"/>
      <c r="D90" s="460"/>
      <c r="E90" s="460"/>
      <c r="K90" s="143"/>
      <c r="L90" s="143"/>
      <c r="M90" s="143"/>
    </row>
    <row r="91" spans="1:13" s="9" customFormat="1">
      <c r="A91" s="1"/>
      <c r="B91" s="177" t="s">
        <v>2</v>
      </c>
      <c r="C91" s="177" t="s">
        <v>88</v>
      </c>
      <c r="D91" s="45"/>
      <c r="E91" s="45"/>
      <c r="K91" s="143"/>
      <c r="L91" s="143"/>
      <c r="M91" s="143"/>
    </row>
    <row r="92" spans="1:13" s="9" customFormat="1">
      <c r="A92" s="1"/>
      <c r="B92" s="477" t="s">
        <v>1804</v>
      </c>
      <c r="C92" s="477"/>
      <c r="D92" s="183"/>
      <c r="E92" s="45"/>
      <c r="K92" s="143"/>
      <c r="L92" s="143"/>
      <c r="M92" s="143"/>
    </row>
    <row r="93" spans="1:13" s="9" customFormat="1">
      <c r="A93" s="1"/>
      <c r="B93" s="370" t="s">
        <v>1805</v>
      </c>
      <c r="C93" s="5">
        <f>SUM(C94:C101)</f>
        <v>77364344.829999983</v>
      </c>
      <c r="D93" s="45"/>
      <c r="E93" s="45"/>
      <c r="K93" s="143"/>
      <c r="L93" s="143"/>
      <c r="M93" s="143"/>
    </row>
    <row r="94" spans="1:13" s="9" customFormat="1">
      <c r="A94" s="1"/>
      <c r="B94" s="370" t="s">
        <v>89</v>
      </c>
      <c r="C94" s="205">
        <v>11348277.289999999</v>
      </c>
      <c r="D94" s="45"/>
      <c r="E94" s="45"/>
      <c r="K94" s="143"/>
      <c r="L94" s="143"/>
      <c r="M94" s="143"/>
    </row>
    <row r="95" spans="1:13" s="9" customFormat="1">
      <c r="A95" s="1"/>
      <c r="B95" s="370" t="s">
        <v>90</v>
      </c>
      <c r="C95" s="205">
        <v>3845811.54</v>
      </c>
      <c r="D95" s="45"/>
      <c r="E95" s="45"/>
      <c r="K95" s="143"/>
      <c r="L95" s="143"/>
      <c r="M95" s="143"/>
    </row>
    <row r="96" spans="1:13" s="9" customFormat="1">
      <c r="A96" s="1"/>
      <c r="B96" s="370" t="s">
        <v>91</v>
      </c>
      <c r="C96" s="205">
        <v>5300322.37</v>
      </c>
      <c r="D96" s="45"/>
      <c r="E96" s="45"/>
      <c r="K96" s="143"/>
      <c r="L96" s="143"/>
      <c r="M96" s="143"/>
    </row>
    <row r="97" spans="1:13" s="9" customFormat="1">
      <c r="A97" s="1"/>
      <c r="B97" s="370" t="s">
        <v>92</v>
      </c>
      <c r="C97" s="205">
        <v>7362297.5999999996</v>
      </c>
      <c r="D97" s="45"/>
      <c r="E97" s="45"/>
      <c r="K97" s="143"/>
      <c r="L97" s="143"/>
      <c r="M97" s="143"/>
    </row>
    <row r="98" spans="1:13" s="9" customFormat="1">
      <c r="A98" s="1"/>
      <c r="B98" s="370" t="s">
        <v>93</v>
      </c>
      <c r="C98" s="205">
        <v>38796607.119999997</v>
      </c>
      <c r="D98" s="45"/>
      <c r="E98" s="45"/>
      <c r="K98" s="143"/>
      <c r="L98" s="143"/>
      <c r="M98" s="143"/>
    </row>
    <row r="99" spans="1:13" s="9" customFormat="1">
      <c r="A99" s="1"/>
      <c r="B99" s="370" t="s">
        <v>94</v>
      </c>
      <c r="C99" s="205">
        <v>2156105</v>
      </c>
      <c r="D99" s="45"/>
      <c r="E99" s="45"/>
      <c r="K99" s="143"/>
      <c r="L99" s="143"/>
      <c r="M99" s="143"/>
    </row>
    <row r="100" spans="1:13" s="9" customFormat="1">
      <c r="A100" s="1"/>
      <c r="B100" s="370" t="s">
        <v>95</v>
      </c>
      <c r="C100" s="205">
        <v>3726973.5</v>
      </c>
      <c r="D100" s="45"/>
      <c r="E100" s="45"/>
      <c r="K100" s="143"/>
      <c r="L100" s="143"/>
      <c r="M100" s="143"/>
    </row>
    <row r="101" spans="1:13" s="9" customFormat="1">
      <c r="A101" s="1"/>
      <c r="B101" s="370" t="s">
        <v>96</v>
      </c>
      <c r="C101" s="205">
        <v>4827950.41</v>
      </c>
      <c r="D101" s="45"/>
      <c r="E101" s="45"/>
      <c r="K101" s="143"/>
      <c r="L101" s="143"/>
      <c r="M101" s="143"/>
    </row>
    <row r="102" spans="1:13" s="9" customFormat="1">
      <c r="A102" s="1"/>
      <c r="B102" s="184"/>
      <c r="C102" s="50"/>
      <c r="D102" s="45"/>
      <c r="E102" s="45"/>
      <c r="K102" s="143"/>
      <c r="L102" s="143"/>
      <c r="M102" s="143"/>
    </row>
    <row r="103" spans="1:13" s="9" customFormat="1">
      <c r="A103" s="1"/>
      <c r="B103" s="182"/>
      <c r="C103" s="45"/>
      <c r="D103" s="45"/>
      <c r="E103" s="45"/>
      <c r="K103" s="143"/>
      <c r="L103" s="143"/>
      <c r="M103" s="143"/>
    </row>
    <row r="104" spans="1:13" s="9" customFormat="1">
      <c r="A104" s="1"/>
      <c r="B104" s="459" t="s">
        <v>97</v>
      </c>
      <c r="C104" s="460"/>
      <c r="D104" s="460"/>
      <c r="E104" s="460"/>
      <c r="K104" s="143"/>
      <c r="L104" s="143"/>
      <c r="M104" s="143"/>
    </row>
    <row r="105" spans="1:13" s="9" customFormat="1">
      <c r="A105" s="1"/>
      <c r="B105" s="177" t="s">
        <v>2</v>
      </c>
      <c r="C105" s="177" t="s">
        <v>88</v>
      </c>
      <c r="D105" s="45"/>
      <c r="E105" s="45"/>
      <c r="K105" s="143"/>
      <c r="L105" s="143"/>
      <c r="M105" s="143"/>
    </row>
    <row r="106" spans="1:13" s="9" customFormat="1">
      <c r="A106" s="1"/>
      <c r="B106" s="478" t="s">
        <v>1806</v>
      </c>
      <c r="C106" s="478"/>
      <c r="D106" s="183"/>
      <c r="E106" s="45"/>
      <c r="K106" s="143"/>
      <c r="L106" s="143"/>
      <c r="M106" s="143"/>
    </row>
    <row r="107" spans="1:13" s="9" customFormat="1">
      <c r="A107" s="1"/>
      <c r="B107" s="170" t="s">
        <v>1807</v>
      </c>
      <c r="C107" s="5">
        <f>SUM(C108:C114)</f>
        <v>84159433.439999998</v>
      </c>
      <c r="D107" s="45"/>
      <c r="E107" s="45"/>
      <c r="K107" s="143"/>
      <c r="L107" s="143"/>
      <c r="M107" s="143"/>
    </row>
    <row r="108" spans="1:13" s="9" customFormat="1">
      <c r="A108" s="1"/>
      <c r="B108" s="170" t="s">
        <v>98</v>
      </c>
      <c r="C108" s="205">
        <v>67046951.140000001</v>
      </c>
      <c r="D108" s="45"/>
      <c r="E108" s="45"/>
      <c r="K108" s="143"/>
      <c r="L108" s="143"/>
      <c r="M108" s="143"/>
    </row>
    <row r="109" spans="1:13" s="9" customFormat="1">
      <c r="A109" s="1"/>
      <c r="B109" s="170" t="s">
        <v>1483</v>
      </c>
      <c r="C109" s="205">
        <v>46449.52</v>
      </c>
      <c r="D109" s="45"/>
      <c r="E109" s="45"/>
      <c r="K109" s="143"/>
      <c r="L109" s="143"/>
      <c r="M109" s="143"/>
    </row>
    <row r="110" spans="1:13" s="9" customFormat="1">
      <c r="A110" s="1"/>
      <c r="B110" s="170" t="s">
        <v>102</v>
      </c>
      <c r="C110" s="205">
        <v>931326.51</v>
      </c>
      <c r="D110" s="45"/>
      <c r="E110" s="45"/>
      <c r="K110" s="143"/>
      <c r="L110" s="143"/>
      <c r="M110" s="143"/>
    </row>
    <row r="111" spans="1:13" s="9" customFormat="1">
      <c r="A111" s="1"/>
      <c r="B111" s="170" t="s">
        <v>100</v>
      </c>
      <c r="C111" s="205">
        <v>5435477.6100000003</v>
      </c>
      <c r="D111" s="45"/>
      <c r="E111" s="45"/>
      <c r="K111" s="143"/>
      <c r="L111" s="143"/>
      <c r="M111" s="143"/>
    </row>
    <row r="112" spans="1:13" s="9" customFormat="1">
      <c r="A112" s="1"/>
      <c r="B112" s="170" t="s">
        <v>99</v>
      </c>
      <c r="C112" s="205">
        <v>1754859.95</v>
      </c>
      <c r="D112" s="45"/>
      <c r="E112" s="45"/>
      <c r="K112" s="143"/>
      <c r="L112" s="143"/>
      <c r="M112" s="143"/>
    </row>
    <row r="113" spans="1:13" s="9" customFormat="1">
      <c r="A113" s="1"/>
      <c r="B113" s="170" t="s">
        <v>101</v>
      </c>
      <c r="C113" s="205">
        <v>1116295.1299999999</v>
      </c>
      <c r="D113" s="45"/>
      <c r="E113" s="45"/>
      <c r="K113" s="143"/>
      <c r="L113" s="143"/>
      <c r="M113" s="143"/>
    </row>
    <row r="114" spans="1:13" s="9" customFormat="1">
      <c r="A114" s="1"/>
      <c r="B114" s="170" t="s">
        <v>103</v>
      </c>
      <c r="C114" s="205">
        <v>7828073.5800000001</v>
      </c>
      <c r="D114" s="45"/>
      <c r="E114" s="45"/>
      <c r="K114" s="143"/>
      <c r="L114" s="143"/>
      <c r="M114" s="143"/>
    </row>
    <row r="115" spans="1:13" s="9" customFormat="1">
      <c r="A115" s="1"/>
      <c r="B115" s="182"/>
      <c r="C115" s="45"/>
      <c r="D115" s="45"/>
      <c r="E115" s="45"/>
      <c r="K115" s="143"/>
      <c r="L115" s="143"/>
      <c r="M115" s="143"/>
    </row>
    <row r="116" spans="1:13" s="9" customFormat="1">
      <c r="A116" s="1"/>
      <c r="B116" s="459" t="s">
        <v>104</v>
      </c>
      <c r="C116" s="460"/>
      <c r="D116" s="460"/>
      <c r="E116" s="460"/>
      <c r="K116" s="143"/>
      <c r="L116" s="143"/>
      <c r="M116" s="143"/>
    </row>
    <row r="117" spans="1:13" s="9" customFormat="1">
      <c r="A117" s="1"/>
      <c r="B117" s="177" t="s">
        <v>2</v>
      </c>
      <c r="C117" s="177" t="s">
        <v>88</v>
      </c>
      <c r="D117" s="45"/>
      <c r="E117" s="45"/>
      <c r="K117" s="143"/>
      <c r="L117" s="143"/>
      <c r="M117" s="143"/>
    </row>
    <row r="118" spans="1:13" s="9" customFormat="1">
      <c r="A118" s="1"/>
      <c r="B118" s="170" t="s">
        <v>1808</v>
      </c>
      <c r="C118" s="205">
        <v>1256697.6599999999</v>
      </c>
      <c r="D118" s="45"/>
      <c r="E118" s="45"/>
      <c r="K118" s="143"/>
      <c r="L118" s="143"/>
      <c r="M118" s="143"/>
    </row>
    <row r="119" spans="1:13" s="9" customFormat="1">
      <c r="A119" s="1"/>
      <c r="B119" s="170" t="s">
        <v>1809</v>
      </c>
      <c r="C119" s="205">
        <v>4069062.34</v>
      </c>
      <c r="D119" s="45"/>
      <c r="E119" s="45"/>
      <c r="K119" s="143"/>
      <c r="L119" s="143"/>
      <c r="M119" s="143"/>
    </row>
    <row r="120" spans="1:13" s="9" customFormat="1">
      <c r="A120" s="1"/>
      <c r="B120" s="170" t="s">
        <v>1810</v>
      </c>
      <c r="C120" s="205">
        <v>4704000</v>
      </c>
      <c r="D120" s="45"/>
      <c r="E120" s="45"/>
      <c r="K120" s="143"/>
      <c r="L120" s="143"/>
      <c r="M120" s="143"/>
    </row>
    <row r="121" spans="1:13" s="9" customFormat="1">
      <c r="A121" s="1"/>
      <c r="B121" s="170" t="s">
        <v>1811</v>
      </c>
      <c r="C121" s="205">
        <v>195000</v>
      </c>
      <c r="D121" s="45"/>
      <c r="E121" s="45"/>
      <c r="K121" s="143"/>
      <c r="L121" s="143"/>
      <c r="M121" s="143"/>
    </row>
    <row r="122" spans="1:13" s="9" customFormat="1">
      <c r="A122" s="1"/>
      <c r="B122" s="170" t="s">
        <v>1812</v>
      </c>
      <c r="C122" s="206">
        <v>0</v>
      </c>
      <c r="D122" s="45"/>
      <c r="E122" s="45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10224760</v>
      </c>
      <c r="D123" s="45"/>
      <c r="E123" s="45"/>
      <c r="K123" s="143"/>
      <c r="L123" s="143"/>
      <c r="M123" s="143"/>
    </row>
    <row r="124" spans="1:13" s="9" customFormat="1">
      <c r="A124" s="1"/>
      <c r="B124" s="186"/>
      <c r="C124" s="128"/>
      <c r="D124" s="45"/>
      <c r="E124" s="45"/>
      <c r="K124" s="143"/>
      <c r="L124" s="143"/>
      <c r="M124" s="143"/>
    </row>
    <row r="125" spans="1:13" s="9" customFormat="1">
      <c r="A125" s="1"/>
      <c r="B125" s="459" t="s">
        <v>105</v>
      </c>
      <c r="C125" s="460"/>
      <c r="D125" s="460"/>
      <c r="E125" s="460"/>
      <c r="I125" s="143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143"/>
    </row>
    <row r="127" spans="1:13" s="9" customFormat="1" ht="25.5">
      <c r="A127" s="1"/>
      <c r="B127" s="371" t="s">
        <v>162</v>
      </c>
      <c r="C127" s="205">
        <v>1728000</v>
      </c>
      <c r="D127" s="45"/>
      <c r="E127" s="45"/>
      <c r="I127" s="143"/>
    </row>
    <row r="128" spans="1:13" s="9" customFormat="1">
      <c r="A128" s="1"/>
      <c r="B128" s="371" t="s">
        <v>1484</v>
      </c>
      <c r="C128" s="205">
        <v>4809609</v>
      </c>
      <c r="D128" s="45"/>
      <c r="E128" s="45"/>
      <c r="I128" s="143"/>
    </row>
    <row r="129" spans="1:13" s="9" customFormat="1">
      <c r="A129" s="1"/>
      <c r="B129" s="372" t="s">
        <v>1210</v>
      </c>
      <c r="C129" s="205">
        <v>2174129.4500000002</v>
      </c>
      <c r="D129" s="45"/>
      <c r="E129" s="45"/>
      <c r="I129" s="143"/>
    </row>
    <row r="130" spans="1:13" s="9" customFormat="1">
      <c r="A130" s="1"/>
      <c r="B130" s="372" t="s">
        <v>1485</v>
      </c>
      <c r="C130" s="205">
        <v>280868.05</v>
      </c>
      <c r="D130" s="45"/>
      <c r="E130" s="45"/>
      <c r="I130" s="143"/>
    </row>
    <row r="131" spans="1:13" s="9" customFormat="1">
      <c r="A131" s="1"/>
      <c r="B131" s="372" t="s">
        <v>1486</v>
      </c>
      <c r="C131" s="205">
        <v>54772.5</v>
      </c>
      <c r="D131" s="45"/>
      <c r="E131" s="45"/>
      <c r="I131" s="143"/>
    </row>
    <row r="132" spans="1:13" s="9" customFormat="1">
      <c r="A132" s="1"/>
      <c r="B132" s="372" t="s">
        <v>86</v>
      </c>
      <c r="C132" s="205">
        <v>65627.259999999995</v>
      </c>
      <c r="D132" s="45"/>
      <c r="E132" s="45"/>
      <c r="I132" s="143"/>
    </row>
    <row r="133" spans="1:13" s="9" customFormat="1">
      <c r="A133" s="1"/>
      <c r="B133" s="372" t="s">
        <v>1487</v>
      </c>
      <c r="C133" s="150">
        <v>280500</v>
      </c>
      <c r="D133" s="45"/>
      <c r="E133" s="45"/>
      <c r="I133" s="143"/>
    </row>
    <row r="134" spans="1:13" s="9" customFormat="1">
      <c r="A134" s="1"/>
      <c r="B134" s="188" t="s">
        <v>1410</v>
      </c>
      <c r="C134" s="189">
        <f>SUM(C127:C133)</f>
        <v>9393506.2599999998</v>
      </c>
      <c r="D134" s="45"/>
      <c r="E134" s="45"/>
      <c r="I134" s="143"/>
    </row>
    <row r="135" spans="1:13" s="9" customFormat="1">
      <c r="A135" s="1"/>
      <c r="B135" s="8"/>
      <c r="C135" s="1"/>
      <c r="D135" s="1"/>
      <c r="E135" s="1"/>
      <c r="K135" s="143"/>
      <c r="L135" s="143"/>
      <c r="M135" s="143"/>
    </row>
    <row r="136" spans="1:13" s="9" customFormat="1">
      <c r="A136" s="1"/>
      <c r="B136" s="8"/>
      <c r="C136" s="1"/>
      <c r="D136" s="1"/>
      <c r="E136" s="1"/>
      <c r="K136" s="143"/>
      <c r="L136" s="143"/>
      <c r="M136" s="143"/>
    </row>
    <row r="137" spans="1:13" s="9" customFormat="1">
      <c r="A137" s="1"/>
      <c r="B137" s="8"/>
      <c r="C137" s="1"/>
      <c r="D137" s="1"/>
      <c r="E137" s="1"/>
      <c r="K137" s="143"/>
      <c r="L137" s="143"/>
      <c r="M137" s="143"/>
    </row>
    <row r="138" spans="1:13" s="9" customFormat="1">
      <c r="A138" s="1"/>
      <c r="B138" s="8"/>
      <c r="C138" s="1"/>
      <c r="D138" s="1"/>
      <c r="E138" s="1"/>
      <c r="K138" s="143"/>
      <c r="L138" s="143"/>
      <c r="M138" s="143"/>
    </row>
    <row r="139" spans="1:13" s="88" customFormat="1" ht="12.75" customHeight="1">
      <c r="B139" s="209" t="s">
        <v>1471</v>
      </c>
      <c r="C139" s="168" t="s">
        <v>1814</v>
      </c>
      <c r="D139" s="490" t="s">
        <v>157</v>
      </c>
      <c r="E139" s="490"/>
      <c r="F139" s="490"/>
      <c r="K139" s="152"/>
      <c r="L139" s="152"/>
      <c r="M139" s="152"/>
    </row>
    <row r="140" spans="1:13" s="89" customFormat="1">
      <c r="B140" s="129" t="s">
        <v>158</v>
      </c>
      <c r="C140" s="169" t="s">
        <v>159</v>
      </c>
      <c r="D140" s="491" t="s">
        <v>160</v>
      </c>
      <c r="E140" s="491"/>
      <c r="F140" s="491"/>
      <c r="K140" s="153"/>
      <c r="L140" s="153"/>
      <c r="M140" s="153"/>
    </row>
    <row r="141" spans="1:13" s="88" customFormat="1" ht="15.75" customHeight="1">
      <c r="B141" s="166" t="s">
        <v>1470</v>
      </c>
      <c r="C141" s="166" t="s">
        <v>1469</v>
      </c>
      <c r="D141" s="490" t="s">
        <v>1468</v>
      </c>
      <c r="E141" s="490"/>
      <c r="F141" s="490"/>
      <c r="K141" s="152"/>
      <c r="L141" s="152"/>
      <c r="M141" s="152"/>
    </row>
    <row r="142" spans="1:13" s="88" customFormat="1" ht="15.75" customHeight="1">
      <c r="B142" s="168" t="s">
        <v>107</v>
      </c>
      <c r="C142" s="168" t="s">
        <v>108</v>
      </c>
      <c r="D142" s="490" t="s">
        <v>109</v>
      </c>
      <c r="E142" s="490"/>
      <c r="F142" s="490"/>
      <c r="K142" s="152"/>
      <c r="L142" s="152"/>
      <c r="M142" s="152"/>
    </row>
    <row r="143" spans="1:13" s="88" customFormat="1" ht="15.75" customHeight="1">
      <c r="B143" s="168" t="s">
        <v>110</v>
      </c>
      <c r="C143" s="168" t="s">
        <v>111</v>
      </c>
      <c r="D143" s="490" t="s">
        <v>112</v>
      </c>
      <c r="E143" s="490"/>
      <c r="F143" s="490"/>
      <c r="K143" s="152"/>
      <c r="L143" s="152"/>
      <c r="M143" s="152"/>
    </row>
  </sheetData>
  <mergeCells count="25">
    <mergeCell ref="D141:F141"/>
    <mergeCell ref="D142:F142"/>
    <mergeCell ref="D143:F143"/>
    <mergeCell ref="D139:F139"/>
    <mergeCell ref="D140:F140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15748031496062992" right="0.27559055118110237" top="0.44" bottom="0.47" header="0.35433070866141736" footer="0.19685039370078741"/>
  <pageSetup paperSize="5" scale="70" orientation="landscape" blackAndWhite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142"/>
  <sheetViews>
    <sheetView showGridLines="0" zoomScale="80" zoomScaleNormal="80" workbookViewId="0">
      <pane xSplit="2" ySplit="10" topLeftCell="C35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.625" style="1" bestFit="1" customWidth="1"/>
    <col min="2" max="2" width="38.875" style="1" customWidth="1"/>
    <col min="3" max="3" width="23.625" style="1" bestFit="1" customWidth="1"/>
    <col min="4" max="4" width="16.375" style="1" bestFit="1" customWidth="1"/>
    <col min="5" max="5" width="15.25" style="1" bestFit="1" customWidth="1"/>
    <col min="6" max="6" width="18" style="1" bestFit="1" customWidth="1"/>
    <col min="7" max="7" width="16.625" style="9" customWidth="1"/>
    <col min="8" max="8" width="7.375" style="1" bestFit="1" customWidth="1"/>
    <col min="9" max="9" width="20.5" style="1" bestFit="1" customWidth="1"/>
    <col min="10" max="10" width="18" style="1" customWidth="1"/>
    <col min="11" max="11" width="17.125" style="45" customWidth="1"/>
    <col min="12" max="12" width="15.625" style="45" customWidth="1"/>
    <col min="13" max="13" width="15.375" style="45" bestFit="1" customWidth="1"/>
    <col min="14" max="16384" width="9" style="1"/>
  </cols>
  <sheetData>
    <row r="1" spans="1:13" ht="12.75" customHeight="1">
      <c r="B1" s="461" t="s">
        <v>139</v>
      </c>
      <c r="C1" s="461"/>
      <c r="D1" s="461"/>
      <c r="E1" s="461"/>
      <c r="F1" s="9" t="s">
        <v>1837</v>
      </c>
      <c r="G1" s="126" t="s">
        <v>172</v>
      </c>
      <c r="I1" s="105" t="s">
        <v>171</v>
      </c>
    </row>
    <row r="2" spans="1:13">
      <c r="B2" s="461" t="s">
        <v>116</v>
      </c>
      <c r="C2" s="461"/>
      <c r="D2" s="461"/>
      <c r="F2" s="9" t="s">
        <v>1838</v>
      </c>
      <c r="G2" s="9" t="s">
        <v>181</v>
      </c>
      <c r="I2" s="104" t="s">
        <v>174</v>
      </c>
    </row>
    <row r="3" spans="1:13" ht="12.75" customHeight="1">
      <c r="B3" s="461" t="s">
        <v>1873</v>
      </c>
      <c r="C3" s="461"/>
      <c r="D3" s="461"/>
      <c r="E3" s="461"/>
      <c r="F3" s="9" t="s">
        <v>1839</v>
      </c>
      <c r="G3" s="9" t="s">
        <v>1478</v>
      </c>
    </row>
    <row r="4" spans="1:13">
      <c r="B4" s="461"/>
      <c r="C4" s="461"/>
      <c r="D4" s="461"/>
      <c r="E4" s="9"/>
      <c r="F4" s="9" t="s">
        <v>1840</v>
      </c>
      <c r="G4" s="9" t="s">
        <v>1876</v>
      </c>
    </row>
    <row r="5" spans="1:13" ht="12.75" customHeight="1">
      <c r="B5" s="462" t="s">
        <v>1527</v>
      </c>
      <c r="C5" s="463"/>
      <c r="D5" s="463"/>
      <c r="E5" s="463"/>
    </row>
    <row r="6" spans="1:13" s="215" customFormat="1">
      <c r="A6" s="11" t="s">
        <v>121</v>
      </c>
      <c r="B6" s="484" t="s">
        <v>2</v>
      </c>
      <c r="C6" s="173" t="s">
        <v>1529</v>
      </c>
      <c r="D6" s="12" t="s">
        <v>1530</v>
      </c>
      <c r="E6" s="216" t="s">
        <v>122</v>
      </c>
      <c r="F6" s="472" t="s">
        <v>1411</v>
      </c>
      <c r="G6" s="473"/>
      <c r="H6" s="382" t="s">
        <v>123</v>
      </c>
      <c r="I6" s="13" t="s">
        <v>124</v>
      </c>
      <c r="J6" s="14" t="s">
        <v>125</v>
      </c>
      <c r="K6" s="144" t="s">
        <v>122</v>
      </c>
      <c r="L6" s="145" t="s">
        <v>126</v>
      </c>
      <c r="M6" s="145" t="s">
        <v>126</v>
      </c>
    </row>
    <row r="7" spans="1:13" s="215" customFormat="1">
      <c r="A7" s="16" t="s">
        <v>2</v>
      </c>
      <c r="B7" s="485"/>
      <c r="C7" s="174" t="s">
        <v>3</v>
      </c>
      <c r="D7" s="17" t="s">
        <v>4</v>
      </c>
      <c r="E7" s="18" t="s">
        <v>1531</v>
      </c>
      <c r="F7" s="482" t="s">
        <v>171</v>
      </c>
      <c r="G7" s="483"/>
      <c r="H7" s="383" t="s">
        <v>127</v>
      </c>
      <c r="I7" s="387" t="s">
        <v>1879</v>
      </c>
      <c r="J7" s="19" t="s">
        <v>1880</v>
      </c>
      <c r="K7" s="146" t="s">
        <v>125</v>
      </c>
      <c r="L7" s="147" t="s">
        <v>128</v>
      </c>
      <c r="M7" s="147" t="s">
        <v>129</v>
      </c>
    </row>
    <row r="8" spans="1:13" s="215" customFormat="1">
      <c r="A8" s="16"/>
      <c r="B8" s="485"/>
      <c r="C8" s="175" t="s">
        <v>1528</v>
      </c>
      <c r="D8" s="122" t="s">
        <v>1406</v>
      </c>
      <c r="E8" s="217" t="s">
        <v>1532</v>
      </c>
      <c r="F8" s="67" t="s">
        <v>151</v>
      </c>
      <c r="G8" s="67" t="s">
        <v>150</v>
      </c>
      <c r="H8" s="383">
        <v>2564</v>
      </c>
      <c r="I8" s="20"/>
      <c r="J8" s="19"/>
      <c r="K8" s="146"/>
      <c r="L8" s="147" t="s">
        <v>130</v>
      </c>
      <c r="M8" s="147" t="s">
        <v>130</v>
      </c>
    </row>
    <row r="9" spans="1:13" s="215" customFormat="1">
      <c r="A9" s="21"/>
      <c r="B9" s="486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48" t="s">
        <v>136</v>
      </c>
      <c r="L9" s="149" t="s">
        <v>137</v>
      </c>
      <c r="M9" s="149" t="s">
        <v>138</v>
      </c>
    </row>
    <row r="10" spans="1:13">
      <c r="A10" s="466" t="s">
        <v>5</v>
      </c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8"/>
    </row>
    <row r="11" spans="1:13">
      <c r="A11" s="2" t="s">
        <v>6</v>
      </c>
      <c r="B11" s="85" t="s">
        <v>7</v>
      </c>
      <c r="C11" s="3">
        <v>85308939.939999998</v>
      </c>
      <c r="D11" s="3">
        <v>89574386.950000003</v>
      </c>
      <c r="E11" s="26">
        <f>D11-C11</f>
        <v>4265447.0100000054</v>
      </c>
      <c r="F11" s="375">
        <v>55090367.928141743</v>
      </c>
      <c r="G11" s="376">
        <v>13004130.880836744</v>
      </c>
      <c r="H11" s="47">
        <v>3</v>
      </c>
      <c r="I11" s="390">
        <f>(D11/12)*5</f>
        <v>37322661.229166672</v>
      </c>
      <c r="J11" s="27">
        <f>'ผลการดำเนินงาน Planfin 64'!G6</f>
        <v>48318675.779999971</v>
      </c>
      <c r="K11" s="150">
        <f>J11-I11</f>
        <v>10996014.5508333</v>
      </c>
      <c r="L11" s="425">
        <f t="shared" ref="L11:L25" si="0">K11/I11</f>
        <v>0.2946203241863205</v>
      </c>
      <c r="M11" s="419">
        <f>(J11/D11)</f>
        <v>0.53942513507763357</v>
      </c>
    </row>
    <row r="12" spans="1:13">
      <c r="A12" s="2" t="s">
        <v>8</v>
      </c>
      <c r="B12" s="85" t="s">
        <v>9</v>
      </c>
      <c r="C12" s="3">
        <v>525500</v>
      </c>
      <c r="D12" s="3">
        <v>525500</v>
      </c>
      <c r="E12" s="26">
        <f t="shared" ref="E12:E22" si="1">D12-C12</f>
        <v>0</v>
      </c>
      <c r="F12" s="375">
        <v>196218.66165289254</v>
      </c>
      <c r="G12" s="376">
        <v>139955.19459213293</v>
      </c>
      <c r="H12" s="47">
        <v>3</v>
      </c>
      <c r="I12" s="390">
        <f t="shared" ref="I12:I22" si="2">(D12/12)*5</f>
        <v>218958.33333333331</v>
      </c>
      <c r="J12" s="27">
        <f>'ผลการดำเนินงาน Planfin 64'!G7</f>
        <v>167800</v>
      </c>
      <c r="K12" s="150">
        <f>J12-I12</f>
        <v>-51158.333333333314</v>
      </c>
      <c r="L12" s="425">
        <f t="shared" si="0"/>
        <v>-0.23364414843006653</v>
      </c>
      <c r="M12" s="419">
        <f t="shared" ref="M12:M25" si="3">(J12/D12)</f>
        <v>0.31931493815413892</v>
      </c>
    </row>
    <row r="13" spans="1:13">
      <c r="A13" s="2" t="s">
        <v>10</v>
      </c>
      <c r="B13" s="85" t="s">
        <v>11</v>
      </c>
      <c r="C13" s="3">
        <v>108972.32</v>
      </c>
      <c r="D13" s="3">
        <v>114420.94</v>
      </c>
      <c r="E13" s="26">
        <f t="shared" si="1"/>
        <v>5448.6199999999953</v>
      </c>
      <c r="F13" s="375">
        <v>94117.599297520632</v>
      </c>
      <c r="G13" s="376">
        <v>162181.87026989844</v>
      </c>
      <c r="H13" s="47">
        <v>1</v>
      </c>
      <c r="I13" s="390">
        <f t="shared" si="2"/>
        <v>47675.391666666663</v>
      </c>
      <c r="J13" s="27">
        <f>'ผลการดำเนินงาน Planfin 64'!G8</f>
        <v>14106</v>
      </c>
      <c r="K13" s="150">
        <f t="shared" ref="K13:K25" si="4">J13-I13</f>
        <v>-33569.391666666663</v>
      </c>
      <c r="L13" s="425">
        <f t="shared" si="0"/>
        <v>-0.70412408777624091</v>
      </c>
      <c r="M13" s="419">
        <f t="shared" si="3"/>
        <v>0.12328163009323294</v>
      </c>
    </row>
    <row r="14" spans="1:13">
      <c r="A14" s="2" t="s">
        <v>12</v>
      </c>
      <c r="B14" s="85" t="s">
        <v>13</v>
      </c>
      <c r="C14" s="3">
        <v>1318172.3799999999</v>
      </c>
      <c r="D14" s="3">
        <v>1449989.62</v>
      </c>
      <c r="E14" s="26">
        <f t="shared" si="1"/>
        <v>131817.24000000022</v>
      </c>
      <c r="F14" s="375">
        <v>1211650.9209917358</v>
      </c>
      <c r="G14" s="376">
        <v>944753.05947997363</v>
      </c>
      <c r="H14" s="47">
        <v>1</v>
      </c>
      <c r="I14" s="390">
        <f t="shared" si="2"/>
        <v>604162.34166666667</v>
      </c>
      <c r="J14" s="27">
        <f>'ผลการดำเนินงาน Planfin 64'!G9</f>
        <v>481750.24</v>
      </c>
      <c r="K14" s="150">
        <f t="shared" si="4"/>
        <v>-122412.10166666668</v>
      </c>
      <c r="L14" s="425">
        <f t="shared" si="0"/>
        <v>-0.2026145842340582</v>
      </c>
      <c r="M14" s="419">
        <f t="shared" si="3"/>
        <v>0.33224392323580904</v>
      </c>
    </row>
    <row r="15" spans="1:13">
      <c r="A15" s="2" t="s">
        <v>14</v>
      </c>
      <c r="B15" s="85" t="s">
        <v>15</v>
      </c>
      <c r="C15" s="3">
        <v>11036943.699999999</v>
      </c>
      <c r="D15" s="3">
        <v>13244332.439999999</v>
      </c>
      <c r="E15" s="26">
        <f t="shared" si="1"/>
        <v>2207388.7400000002</v>
      </c>
      <c r="F15" s="375">
        <v>7801530.9207438007</v>
      </c>
      <c r="G15" s="376">
        <v>5883725.1744828187</v>
      </c>
      <c r="H15" s="47">
        <v>1</v>
      </c>
      <c r="I15" s="390">
        <f t="shared" si="2"/>
        <v>5518471.8499999996</v>
      </c>
      <c r="J15" s="27">
        <f>'ผลการดำเนินงาน Planfin 64'!G10</f>
        <v>4676153.1399999997</v>
      </c>
      <c r="K15" s="150">
        <f t="shared" si="4"/>
        <v>-842318.71</v>
      </c>
      <c r="L15" s="425">
        <f t="shared" si="0"/>
        <v>-0.15263622482734962</v>
      </c>
      <c r="M15" s="419">
        <f t="shared" si="3"/>
        <v>0.35306823965527095</v>
      </c>
    </row>
    <row r="16" spans="1:13">
      <c r="A16" s="2" t="s">
        <v>16</v>
      </c>
      <c r="B16" s="85" t="s">
        <v>17</v>
      </c>
      <c r="C16" s="3">
        <v>4506051.07</v>
      </c>
      <c r="D16" s="3">
        <v>4956656.18</v>
      </c>
      <c r="E16" s="26">
        <f t="shared" si="1"/>
        <v>450605.1099999994</v>
      </c>
      <c r="F16" s="375">
        <v>2389926.2218181817</v>
      </c>
      <c r="G16" s="376">
        <v>2395607.798115537</v>
      </c>
      <c r="H16" s="47">
        <v>2</v>
      </c>
      <c r="I16" s="390">
        <f t="shared" si="2"/>
        <v>2065273.4083333332</v>
      </c>
      <c r="J16" s="27">
        <f>'ผลการดำเนินงาน Planfin 64'!G11</f>
        <v>2122368.37</v>
      </c>
      <c r="K16" s="150">
        <f t="shared" si="4"/>
        <v>57094.961666666903</v>
      </c>
      <c r="L16" s="425">
        <f t="shared" si="0"/>
        <v>2.7645231588364995E-2</v>
      </c>
      <c r="M16" s="419">
        <f t="shared" si="3"/>
        <v>0.42818551316181874</v>
      </c>
    </row>
    <row r="17" spans="1:13">
      <c r="A17" s="2" t="s">
        <v>18</v>
      </c>
      <c r="B17" s="85" t="s">
        <v>19</v>
      </c>
      <c r="C17" s="3">
        <v>6579610.6699999999</v>
      </c>
      <c r="D17" s="3">
        <v>6657749.8399999999</v>
      </c>
      <c r="E17" s="26">
        <f t="shared" si="1"/>
        <v>78139.169999999925</v>
      </c>
      <c r="F17" s="375">
        <v>541630.08743801666</v>
      </c>
      <c r="G17" s="376">
        <v>1113578.4599029464</v>
      </c>
      <c r="H17" s="47">
        <v>4</v>
      </c>
      <c r="I17" s="390">
        <f t="shared" si="2"/>
        <v>2774062.4333333336</v>
      </c>
      <c r="J17" s="27">
        <f>'ผลการดำเนินงาน Planfin 64'!G12</f>
        <v>1217882.25</v>
      </c>
      <c r="K17" s="150">
        <f t="shared" si="4"/>
        <v>-1556180.1833333336</v>
      </c>
      <c r="L17" s="425">
        <f t="shared" si="0"/>
        <v>-0.56097518377169908</v>
      </c>
      <c r="M17" s="419">
        <f t="shared" si="3"/>
        <v>0.18292700676179208</v>
      </c>
    </row>
    <row r="18" spans="1:13">
      <c r="A18" s="2" t="s">
        <v>20</v>
      </c>
      <c r="B18" s="85" t="s">
        <v>21</v>
      </c>
      <c r="C18" s="3">
        <v>11059155.35</v>
      </c>
      <c r="D18" s="3">
        <v>13270986.42</v>
      </c>
      <c r="E18" s="26">
        <f t="shared" si="1"/>
        <v>2211831.0700000003</v>
      </c>
      <c r="F18" s="375">
        <v>6982763.8549999977</v>
      </c>
      <c r="G18" s="376">
        <v>6067372.420841462</v>
      </c>
      <c r="H18" s="47">
        <v>2</v>
      </c>
      <c r="I18" s="390">
        <f t="shared" si="2"/>
        <v>5529577.6749999998</v>
      </c>
      <c r="J18" s="27">
        <f>'ผลการดำเนินงาน Planfin 64'!G13</f>
        <v>4611385.9700000007</v>
      </c>
      <c r="K18" s="150">
        <f t="shared" si="4"/>
        <v>-918191.70499999914</v>
      </c>
      <c r="L18" s="425">
        <f t="shared" si="0"/>
        <v>-0.16605096428092028</v>
      </c>
      <c r="M18" s="419">
        <f t="shared" si="3"/>
        <v>0.34747876488294988</v>
      </c>
    </row>
    <row r="19" spans="1:13">
      <c r="A19" s="2" t="s">
        <v>22</v>
      </c>
      <c r="B19" s="85" t="s">
        <v>23</v>
      </c>
      <c r="C19" s="3">
        <v>50868974.719999999</v>
      </c>
      <c r="D19" s="3">
        <v>54571336.899999999</v>
      </c>
      <c r="E19" s="26">
        <f t="shared" si="1"/>
        <v>3702362.1799999997</v>
      </c>
      <c r="F19" s="375">
        <v>39812919.739008263</v>
      </c>
      <c r="G19" s="376">
        <v>10642063.545296295</v>
      </c>
      <c r="H19" s="47">
        <v>2</v>
      </c>
      <c r="I19" s="390">
        <f t="shared" si="2"/>
        <v>22738057.041666664</v>
      </c>
      <c r="J19" s="27">
        <f>'ผลการดำเนินงาน Planfin 64'!G14</f>
        <v>23104532.100000001</v>
      </c>
      <c r="K19" s="150">
        <f t="shared" si="4"/>
        <v>366475.05833333731</v>
      </c>
      <c r="L19" s="425">
        <f t="shared" si="0"/>
        <v>1.6117254770791765E-2</v>
      </c>
      <c r="M19" s="419">
        <f t="shared" si="3"/>
        <v>0.42338218948782985</v>
      </c>
    </row>
    <row r="20" spans="1:13">
      <c r="A20" s="2" t="s">
        <v>24</v>
      </c>
      <c r="B20" s="85" t="s">
        <v>25</v>
      </c>
      <c r="C20" s="3">
        <v>12560743.26</v>
      </c>
      <c r="D20" s="3">
        <v>12946850.220000001</v>
      </c>
      <c r="E20" s="26">
        <f t="shared" si="1"/>
        <v>386106.96000000089</v>
      </c>
      <c r="F20" s="375">
        <v>8899687.4920413215</v>
      </c>
      <c r="G20" s="376">
        <v>3858190.5818685293</v>
      </c>
      <c r="H20" s="47">
        <v>2</v>
      </c>
      <c r="I20" s="390">
        <f t="shared" si="2"/>
        <v>5394520.9250000007</v>
      </c>
      <c r="J20" s="27">
        <f>'ผลการดำเนินงาน Planfin 64'!G15</f>
        <v>4941363.51</v>
      </c>
      <c r="K20" s="150">
        <f t="shared" si="4"/>
        <v>-453157.41500000097</v>
      </c>
      <c r="L20" s="425">
        <f t="shared" si="0"/>
        <v>-8.4003273191493075E-2</v>
      </c>
      <c r="M20" s="419">
        <f t="shared" si="3"/>
        <v>0.38166530283687794</v>
      </c>
    </row>
    <row r="21" spans="1:13" s="9" customFormat="1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si="1"/>
        <v>0</v>
      </c>
      <c r="F21" s="375">
        <v>428128.76666666666</v>
      </c>
      <c r="G21" s="376">
        <v>414400.81515905185</v>
      </c>
      <c r="H21" s="47">
        <v>0</v>
      </c>
      <c r="I21" s="390">
        <f t="shared" si="2"/>
        <v>0</v>
      </c>
      <c r="J21" s="27">
        <f>'ผลการดำเนินงาน Planfin 64'!G16</f>
        <v>0</v>
      </c>
      <c r="K21" s="150">
        <f t="shared" si="4"/>
        <v>0</v>
      </c>
      <c r="L21" s="425" t="e">
        <f t="shared" si="0"/>
        <v>#DIV/0!</v>
      </c>
      <c r="M21" s="419" t="e">
        <f t="shared" si="3"/>
        <v>#DIV/0!</v>
      </c>
    </row>
    <row r="22" spans="1:13">
      <c r="A22" s="2" t="s">
        <v>26</v>
      </c>
      <c r="B22" s="85" t="s">
        <v>27</v>
      </c>
      <c r="C22" s="3">
        <v>4829664.58</v>
      </c>
      <c r="D22" s="3">
        <v>6810699.4400000004</v>
      </c>
      <c r="E22" s="26">
        <f t="shared" si="1"/>
        <v>1981034.8600000003</v>
      </c>
      <c r="F22" s="375">
        <v>4402627.4239669424</v>
      </c>
      <c r="G22" s="376">
        <v>6372211.2642878396</v>
      </c>
      <c r="H22" s="47">
        <v>1</v>
      </c>
      <c r="I22" s="390">
        <f t="shared" si="2"/>
        <v>2837791.4333333336</v>
      </c>
      <c r="J22" s="27">
        <f>'ผลการดำเนินงาน Planfin 64'!G17</f>
        <v>4109199.44</v>
      </c>
      <c r="K22" s="150">
        <f t="shared" si="4"/>
        <v>1271408.0066666664</v>
      </c>
      <c r="L22" s="425">
        <f t="shared" si="0"/>
        <v>0.44802729042466732</v>
      </c>
      <c r="M22" s="419">
        <f t="shared" si="3"/>
        <v>0.60334470434361143</v>
      </c>
    </row>
    <row r="23" spans="1:13">
      <c r="A23" s="96" t="s">
        <v>28</v>
      </c>
      <c r="B23" s="58" t="s">
        <v>29</v>
      </c>
      <c r="C23" s="5">
        <f>SUM(C11:C22)</f>
        <v>188702727.98999998</v>
      </c>
      <c r="D23" s="5">
        <f>SUM(D11:D22)</f>
        <v>204122908.94999999</v>
      </c>
      <c r="E23" s="28">
        <f>D23-C23</f>
        <v>15420180.960000008</v>
      </c>
      <c r="F23" s="377">
        <v>127851569.61676708</v>
      </c>
      <c r="G23" s="378">
        <v>50998171.065133229</v>
      </c>
      <c r="H23" s="48">
        <v>2</v>
      </c>
      <c r="I23" s="5">
        <f>SUM(I11:I22)</f>
        <v>85051212.062500015</v>
      </c>
      <c r="J23" s="31">
        <f>'ผลการดำเนินงาน Planfin 64'!G18</f>
        <v>93765216.799999967</v>
      </c>
      <c r="K23" s="29">
        <f t="shared" si="4"/>
        <v>8714004.7374999523</v>
      </c>
      <c r="L23" s="429">
        <f t="shared" si="0"/>
        <v>0.10245597359737157</v>
      </c>
      <c r="M23" s="420">
        <f t="shared" si="3"/>
        <v>0.4593566556655716</v>
      </c>
    </row>
    <row r="24" spans="1:13" s="9" customFormat="1">
      <c r="A24" s="84" t="s">
        <v>1407</v>
      </c>
      <c r="B24" s="77" t="s">
        <v>155</v>
      </c>
      <c r="C24" s="78">
        <f>C23-C22</f>
        <v>183873063.40999997</v>
      </c>
      <c r="D24" s="78">
        <f>D23-D22</f>
        <v>197312209.50999999</v>
      </c>
      <c r="E24" s="79">
        <f>D24-C24</f>
        <v>13439146.100000024</v>
      </c>
      <c r="F24" s="80"/>
      <c r="G24" s="81"/>
      <c r="H24" s="82"/>
      <c r="I24" s="78">
        <f>I23-I22</f>
        <v>82213420.629166678</v>
      </c>
      <c r="J24" s="83">
        <f>'ผลการดำเนินงาน Planfin 64'!G19</f>
        <v>89656017.35999997</v>
      </c>
      <c r="K24" s="151">
        <f t="shared" si="4"/>
        <v>7442596.730833292</v>
      </c>
      <c r="L24" s="430">
        <f t="shared" si="0"/>
        <v>9.0527759018858997E-2</v>
      </c>
      <c r="M24" s="421">
        <f t="shared" si="3"/>
        <v>0.454386566257858</v>
      </c>
    </row>
    <row r="25" spans="1:13" ht="25.5">
      <c r="A25" s="218"/>
      <c r="B25" s="219" t="s">
        <v>1524</v>
      </c>
      <c r="C25" s="220">
        <f>C24-C21</f>
        <v>183873063.40999997</v>
      </c>
      <c r="D25" s="220">
        <f>D24-D21</f>
        <v>197312209.50999999</v>
      </c>
      <c r="E25" s="221">
        <f>D25-C25</f>
        <v>13439146.100000024</v>
      </c>
      <c r="F25" s="220"/>
      <c r="G25" s="222"/>
      <c r="H25" s="223"/>
      <c r="I25" s="220">
        <f>I24-I21</f>
        <v>82213420.629166678</v>
      </c>
      <c r="J25" s="220">
        <f>J24-J21</f>
        <v>89656017.35999997</v>
      </c>
      <c r="K25" s="415">
        <f t="shared" si="4"/>
        <v>7442596.730833292</v>
      </c>
      <c r="L25" s="431">
        <f t="shared" si="0"/>
        <v>9.0527759018858997E-2</v>
      </c>
      <c r="M25" s="432">
        <f t="shared" si="3"/>
        <v>0.454386566257858</v>
      </c>
    </row>
    <row r="26" spans="1:13">
      <c r="A26" s="466" t="s">
        <v>30</v>
      </c>
      <c r="B26" s="467"/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468"/>
    </row>
    <row r="27" spans="1:13">
      <c r="A27" s="2" t="s">
        <v>31</v>
      </c>
      <c r="B27" s="85" t="s">
        <v>32</v>
      </c>
      <c r="C27" s="3">
        <v>13189778.66</v>
      </c>
      <c r="D27" s="3">
        <v>13425011.35</v>
      </c>
      <c r="E27" s="26">
        <f t="shared" ref="E27:E42" si="5">D27-C27</f>
        <v>235232.68999999948</v>
      </c>
      <c r="F27" s="375">
        <v>11512612.321570253</v>
      </c>
      <c r="G27" s="376">
        <v>4297011.5599770034</v>
      </c>
      <c r="H27" s="47">
        <v>1</v>
      </c>
      <c r="I27" s="390">
        <f t="shared" ref="I27:I41" si="6">(D27/12)*5</f>
        <v>5593754.729166666</v>
      </c>
      <c r="J27" s="27">
        <f>'ผลการดำเนินงาน Planfin 64'!G22</f>
        <v>4643609.62</v>
      </c>
      <c r="K27" s="150">
        <f t="shared" ref="K27:K44" si="7">J27-I27</f>
        <v>-950145.10916666593</v>
      </c>
      <c r="L27" s="425">
        <f t="shared" ref="L27:L44" si="8">K27/I27</f>
        <v>-0.16985819993366325</v>
      </c>
      <c r="M27" s="419">
        <f t="shared" ref="M27:M44" si="9">(J27/D27)</f>
        <v>0.34589241669430693</v>
      </c>
    </row>
    <row r="28" spans="1:13">
      <c r="A28" s="2" t="s">
        <v>33</v>
      </c>
      <c r="B28" s="85" t="s">
        <v>34</v>
      </c>
      <c r="C28" s="3">
        <v>3429855.19</v>
      </c>
      <c r="D28" s="3">
        <v>5282526.07</v>
      </c>
      <c r="E28" s="26">
        <f t="shared" si="5"/>
        <v>1852670.8800000004</v>
      </c>
      <c r="F28" s="375">
        <v>3108021.525372724</v>
      </c>
      <c r="G28" s="376">
        <v>1490046.9249988487</v>
      </c>
      <c r="H28" s="47">
        <v>2</v>
      </c>
      <c r="I28" s="390">
        <f t="shared" si="6"/>
        <v>2201052.5291666668</v>
      </c>
      <c r="J28" s="27">
        <f>'ผลการดำเนินงาน Planfin 64'!G23</f>
        <v>1450348.7100000002</v>
      </c>
      <c r="K28" s="150">
        <f t="shared" si="7"/>
        <v>-750703.8191666666</v>
      </c>
      <c r="L28" s="425">
        <f t="shared" si="8"/>
        <v>-0.34106583519425959</v>
      </c>
      <c r="M28" s="419">
        <f t="shared" si="9"/>
        <v>0.27455590200239183</v>
      </c>
    </row>
    <row r="29" spans="1:13">
      <c r="A29" s="2" t="s">
        <v>35</v>
      </c>
      <c r="B29" s="85" t="s">
        <v>36</v>
      </c>
      <c r="C29" s="3">
        <v>350928.11</v>
      </c>
      <c r="D29" s="3">
        <v>400000</v>
      </c>
      <c r="E29" s="26">
        <f t="shared" si="5"/>
        <v>49071.890000000014</v>
      </c>
      <c r="F29" s="375">
        <v>575114.58987603313</v>
      </c>
      <c r="G29" s="376">
        <v>318020.99299464806</v>
      </c>
      <c r="H29" s="47">
        <v>0</v>
      </c>
      <c r="I29" s="390">
        <f t="shared" si="6"/>
        <v>166666.66666666669</v>
      </c>
      <c r="J29" s="27">
        <f>'ผลการดำเนินงาน Planfin 64'!G24</f>
        <v>83597.23</v>
      </c>
      <c r="K29" s="150">
        <f t="shared" si="7"/>
        <v>-83069.43666666669</v>
      </c>
      <c r="L29" s="425">
        <f t="shared" si="8"/>
        <v>-0.49841662000000009</v>
      </c>
      <c r="M29" s="419">
        <f t="shared" si="9"/>
        <v>0.208993075</v>
      </c>
    </row>
    <row r="30" spans="1:13">
      <c r="A30" s="2" t="s">
        <v>37</v>
      </c>
      <c r="B30" s="85" t="s">
        <v>38</v>
      </c>
      <c r="C30" s="3">
        <v>4798112.0599999996</v>
      </c>
      <c r="D30" s="3">
        <v>4484126.57</v>
      </c>
      <c r="E30" s="26">
        <f t="shared" si="5"/>
        <v>-313985.48999999929</v>
      </c>
      <c r="F30" s="375">
        <v>4017169.7271900824</v>
      </c>
      <c r="G30" s="376">
        <v>1789886.7252389649</v>
      </c>
      <c r="H30" s="47">
        <v>1</v>
      </c>
      <c r="I30" s="390">
        <f t="shared" si="6"/>
        <v>1868386.0708333333</v>
      </c>
      <c r="J30" s="27">
        <f>'ผลการดำเนินงาน Planfin 64'!G25</f>
        <v>1736244.87</v>
      </c>
      <c r="K30" s="150">
        <f t="shared" si="7"/>
        <v>-132141.20083333319</v>
      </c>
      <c r="L30" s="425">
        <f t="shared" si="8"/>
        <v>-7.0724783756494117E-2</v>
      </c>
      <c r="M30" s="419">
        <f t="shared" si="9"/>
        <v>0.38719800676812743</v>
      </c>
    </row>
    <row r="31" spans="1:13">
      <c r="A31" s="2" t="s">
        <v>39</v>
      </c>
      <c r="B31" s="85" t="s">
        <v>40</v>
      </c>
      <c r="C31" s="3">
        <v>50889515.780000001</v>
      </c>
      <c r="D31" s="3">
        <v>54571337</v>
      </c>
      <c r="E31" s="26">
        <f t="shared" si="5"/>
        <v>3681821.2199999988</v>
      </c>
      <c r="F31" s="375">
        <v>39604684.373842977</v>
      </c>
      <c r="G31" s="376">
        <v>10319256.520349238</v>
      </c>
      <c r="H31" s="47">
        <v>2</v>
      </c>
      <c r="I31" s="390">
        <f t="shared" si="6"/>
        <v>22738057.083333336</v>
      </c>
      <c r="J31" s="27">
        <f>'ผลการดำเนินงาน Planfin 64'!G26</f>
        <v>23037461.460000001</v>
      </c>
      <c r="K31" s="150">
        <f t="shared" si="7"/>
        <v>299404.37666666508</v>
      </c>
      <c r="L31" s="425">
        <f t="shared" si="8"/>
        <v>1.3167544419884675E-2</v>
      </c>
      <c r="M31" s="419">
        <f t="shared" si="9"/>
        <v>0.42215314350828531</v>
      </c>
    </row>
    <row r="32" spans="1:13">
      <c r="A32" s="2" t="s">
        <v>41</v>
      </c>
      <c r="B32" s="85" t="s">
        <v>42</v>
      </c>
      <c r="C32" s="3">
        <v>17127624.300000001</v>
      </c>
      <c r="D32" s="3">
        <v>13601556</v>
      </c>
      <c r="E32" s="26">
        <f t="shared" si="5"/>
        <v>-3526068.3000000007</v>
      </c>
      <c r="F32" s="375">
        <v>11351502.087768594</v>
      </c>
      <c r="G32" s="376">
        <v>3382758.7020859085</v>
      </c>
      <c r="H32" s="47">
        <v>1</v>
      </c>
      <c r="I32" s="390">
        <f t="shared" si="6"/>
        <v>5667315</v>
      </c>
      <c r="J32" s="27">
        <f>'ผลการดำเนินงาน Planfin 64'!G27</f>
        <v>5625460</v>
      </c>
      <c r="K32" s="150">
        <f t="shared" si="7"/>
        <v>-41855</v>
      </c>
      <c r="L32" s="425">
        <f t="shared" si="8"/>
        <v>-7.3853315017781791E-3</v>
      </c>
      <c r="M32" s="419">
        <f t="shared" si="9"/>
        <v>0.41358944520759244</v>
      </c>
    </row>
    <row r="33" spans="1:13">
      <c r="A33" s="2" t="s">
        <v>43</v>
      </c>
      <c r="B33" s="85" t="s">
        <v>44</v>
      </c>
      <c r="C33" s="3">
        <v>25437942</v>
      </c>
      <c r="D33" s="3">
        <v>28677516</v>
      </c>
      <c r="E33" s="26">
        <f t="shared" si="5"/>
        <v>3239574</v>
      </c>
      <c r="F33" s="375">
        <v>19484720.583677687</v>
      </c>
      <c r="G33" s="376">
        <v>5103158.8595148642</v>
      </c>
      <c r="H33" s="47">
        <v>2</v>
      </c>
      <c r="I33" s="390">
        <f t="shared" si="6"/>
        <v>11948965</v>
      </c>
      <c r="J33" s="27">
        <f>'ผลการดำเนินงาน Planfin 64'!G28</f>
        <v>10597303.75</v>
      </c>
      <c r="K33" s="150">
        <f t="shared" si="7"/>
        <v>-1351661.25</v>
      </c>
      <c r="L33" s="425">
        <f t="shared" si="8"/>
        <v>-0.11311952541496272</v>
      </c>
      <c r="M33" s="419">
        <f t="shared" si="9"/>
        <v>0.36953353107709885</v>
      </c>
    </row>
    <row r="34" spans="1:13">
      <c r="A34" s="2" t="s">
        <v>45</v>
      </c>
      <c r="B34" s="85" t="s">
        <v>46</v>
      </c>
      <c r="C34" s="3">
        <v>2872896.75</v>
      </c>
      <c r="D34" s="3">
        <v>2983606.41</v>
      </c>
      <c r="E34" s="26">
        <f t="shared" si="5"/>
        <v>110709.66000000015</v>
      </c>
      <c r="F34" s="375">
        <v>2803807.0309090922</v>
      </c>
      <c r="G34" s="376">
        <v>814039.36220156972</v>
      </c>
      <c r="H34" s="47">
        <v>1</v>
      </c>
      <c r="I34" s="390">
        <f t="shared" si="6"/>
        <v>1243169.3375000001</v>
      </c>
      <c r="J34" s="27">
        <f>'ผลการดำเนินงาน Planfin 64'!G29</f>
        <v>1166277.6399999999</v>
      </c>
      <c r="K34" s="150">
        <f t="shared" si="7"/>
        <v>-76891.697500000242</v>
      </c>
      <c r="L34" s="425">
        <f t="shared" si="8"/>
        <v>-6.1851346538701314E-2</v>
      </c>
      <c r="M34" s="419">
        <f t="shared" si="9"/>
        <v>0.39089527227554116</v>
      </c>
    </row>
    <row r="35" spans="1:13">
      <c r="A35" s="2" t="s">
        <v>47</v>
      </c>
      <c r="B35" s="85" t="s">
        <v>48</v>
      </c>
      <c r="C35" s="3">
        <v>5659428.0599999996</v>
      </c>
      <c r="D35" s="3">
        <v>7005328</v>
      </c>
      <c r="E35" s="26">
        <f t="shared" si="5"/>
        <v>1345899.9400000004</v>
      </c>
      <c r="F35" s="375">
        <v>6011048.1377685945</v>
      </c>
      <c r="G35" s="376">
        <v>5262141.9525103513</v>
      </c>
      <c r="H35" s="47">
        <v>1</v>
      </c>
      <c r="I35" s="390">
        <f t="shared" si="6"/>
        <v>2918886.666666667</v>
      </c>
      <c r="J35" s="27">
        <f>'ผลการดำเนินงาน Planfin 64'!G30</f>
        <v>1952931.88</v>
      </c>
      <c r="K35" s="150">
        <f t="shared" si="7"/>
        <v>-965954.78666666709</v>
      </c>
      <c r="L35" s="425">
        <f t="shared" si="8"/>
        <v>-0.33093261129243351</v>
      </c>
      <c r="M35" s="419">
        <f t="shared" si="9"/>
        <v>0.27877807862815274</v>
      </c>
    </row>
    <row r="36" spans="1:13">
      <c r="A36" s="2" t="s">
        <v>49</v>
      </c>
      <c r="B36" s="85" t="s">
        <v>50</v>
      </c>
      <c r="C36" s="3">
        <v>4378500.46</v>
      </c>
      <c r="D36" s="3">
        <v>4378500.46</v>
      </c>
      <c r="E36" s="26">
        <f t="shared" si="5"/>
        <v>0</v>
      </c>
      <c r="F36" s="375">
        <v>2841634.6007024786</v>
      </c>
      <c r="G36" s="376">
        <v>813049.26575332298</v>
      </c>
      <c r="H36" s="47">
        <v>2</v>
      </c>
      <c r="I36" s="390">
        <f t="shared" si="6"/>
        <v>1824375.1916666667</v>
      </c>
      <c r="J36" s="27">
        <f>'ผลการดำเนินงาน Planfin 64'!G31</f>
        <v>1566993.78</v>
      </c>
      <c r="K36" s="150">
        <f t="shared" si="7"/>
        <v>-257381.41166666662</v>
      </c>
      <c r="L36" s="425">
        <f t="shared" si="8"/>
        <v>-0.14107921048385591</v>
      </c>
      <c r="M36" s="419">
        <f t="shared" si="9"/>
        <v>0.35788366229839336</v>
      </c>
    </row>
    <row r="37" spans="1:13">
      <c r="A37" s="2" t="s">
        <v>51</v>
      </c>
      <c r="B37" s="85" t="s">
        <v>52</v>
      </c>
      <c r="C37" s="3">
        <v>4617360.5999999996</v>
      </c>
      <c r="D37" s="3">
        <v>6758392.8600000003</v>
      </c>
      <c r="E37" s="26">
        <f t="shared" si="5"/>
        <v>2141032.2600000007</v>
      </c>
      <c r="F37" s="375">
        <v>3989833.5987190055</v>
      </c>
      <c r="G37" s="376">
        <v>1642372.1709775152</v>
      </c>
      <c r="H37" s="47">
        <v>2</v>
      </c>
      <c r="I37" s="390">
        <f t="shared" si="6"/>
        <v>2815997.0250000004</v>
      </c>
      <c r="J37" s="27">
        <f>'ผลการดำเนินงาน Planfin 64'!G32</f>
        <v>1694521.59</v>
      </c>
      <c r="K37" s="150">
        <f t="shared" si="7"/>
        <v>-1121475.4350000003</v>
      </c>
      <c r="L37" s="425">
        <f t="shared" si="8"/>
        <v>-0.39825164055349105</v>
      </c>
      <c r="M37" s="419">
        <f t="shared" si="9"/>
        <v>0.25072848310271206</v>
      </c>
    </row>
    <row r="38" spans="1:13">
      <c r="A38" s="2" t="s">
        <v>53</v>
      </c>
      <c r="B38" s="85" t="s">
        <v>54</v>
      </c>
      <c r="C38" s="3">
        <v>7914472.6500000004</v>
      </c>
      <c r="D38" s="3">
        <v>8310196.2800000003</v>
      </c>
      <c r="E38" s="26">
        <f t="shared" si="5"/>
        <v>395723.62999999989</v>
      </c>
      <c r="F38" s="375">
        <v>7301285.1496074414</v>
      </c>
      <c r="G38" s="376">
        <v>2765170.5090407813</v>
      </c>
      <c r="H38" s="47">
        <v>1</v>
      </c>
      <c r="I38" s="390">
        <f t="shared" si="6"/>
        <v>3462581.7833333332</v>
      </c>
      <c r="J38" s="27">
        <f>'ผลการดำเนินงาน Planfin 64'!G33</f>
        <v>3508034.12</v>
      </c>
      <c r="K38" s="150">
        <f t="shared" si="7"/>
        <v>45452.336666666903</v>
      </c>
      <c r="L38" s="425">
        <f t="shared" si="8"/>
        <v>1.3126718590574682E-2</v>
      </c>
      <c r="M38" s="419">
        <f t="shared" si="9"/>
        <v>0.42213613274607276</v>
      </c>
    </row>
    <row r="39" spans="1:13">
      <c r="A39" s="2" t="s">
        <v>55</v>
      </c>
      <c r="B39" s="85" t="s">
        <v>56</v>
      </c>
      <c r="C39" s="3">
        <v>3495833.32</v>
      </c>
      <c r="D39" s="3">
        <v>1999797.08</v>
      </c>
      <c r="E39" s="26">
        <f t="shared" si="5"/>
        <v>-1496036.2399999998</v>
      </c>
      <c r="F39" s="375">
        <v>463002.35053749994</v>
      </c>
      <c r="G39" s="376">
        <v>843194.04919781536</v>
      </c>
      <c r="H39" s="47">
        <v>2</v>
      </c>
      <c r="I39" s="390">
        <f t="shared" si="6"/>
        <v>833248.78333333344</v>
      </c>
      <c r="J39" s="27">
        <f>'ผลการดำเนินงาน Planfin 64'!G34</f>
        <v>349287.44</v>
      </c>
      <c r="K39" s="150">
        <f t="shared" si="7"/>
        <v>-483961.34333333344</v>
      </c>
      <c r="L39" s="425">
        <f t="shared" si="8"/>
        <v>-0.58081254124043435</v>
      </c>
      <c r="M39" s="419">
        <f t="shared" si="9"/>
        <v>0.17466144114981905</v>
      </c>
    </row>
    <row r="40" spans="1:13" s="9" customFormat="1">
      <c r="A40" s="164" t="s">
        <v>57</v>
      </c>
      <c r="B40" s="165" t="s">
        <v>58</v>
      </c>
      <c r="C40" s="3">
        <v>30015392.989999998</v>
      </c>
      <c r="D40" s="3">
        <v>28762254.379999999</v>
      </c>
      <c r="E40" s="26">
        <f>D40-C40</f>
        <v>-1253138.6099999994</v>
      </c>
      <c r="F40" s="375">
        <v>13091238.711364878</v>
      </c>
      <c r="G40" s="376">
        <v>7919508.0434809383</v>
      </c>
      <c r="H40" s="47">
        <v>2</v>
      </c>
      <c r="I40" s="390">
        <f t="shared" si="6"/>
        <v>11984272.658333333</v>
      </c>
      <c r="J40" s="27">
        <f>'ผลการดำเนินงาน Planfin 64'!G35</f>
        <v>11596498</v>
      </c>
      <c r="K40" s="150">
        <f t="shared" si="7"/>
        <v>-387774.65833333321</v>
      </c>
      <c r="L40" s="425">
        <f t="shared" si="8"/>
        <v>-3.2356962277864387E-2</v>
      </c>
      <c r="M40" s="419">
        <f t="shared" si="9"/>
        <v>0.40318459905088982</v>
      </c>
    </row>
    <row r="41" spans="1:13">
      <c r="A41" s="2" t="s">
        <v>1466</v>
      </c>
      <c r="B41" s="167" t="s">
        <v>1467</v>
      </c>
      <c r="C41" s="3">
        <v>0</v>
      </c>
      <c r="D41" s="6">
        <v>0</v>
      </c>
      <c r="E41" s="26">
        <f t="shared" si="5"/>
        <v>0</v>
      </c>
      <c r="F41" s="375">
        <v>25883.37833333333</v>
      </c>
      <c r="G41" s="376">
        <v>31140.286467130918</v>
      </c>
      <c r="H41" s="47">
        <v>0</v>
      </c>
      <c r="I41" s="390">
        <f t="shared" si="6"/>
        <v>0</v>
      </c>
      <c r="J41" s="27">
        <f>'ผลการดำเนินงาน Planfin 64'!G36</f>
        <v>0</v>
      </c>
      <c r="K41" s="150">
        <f t="shared" si="7"/>
        <v>0</v>
      </c>
      <c r="L41" s="425" t="e">
        <f t="shared" si="8"/>
        <v>#DIV/0!</v>
      </c>
      <c r="M41" s="419" t="e">
        <f t="shared" si="9"/>
        <v>#DIV/0!</v>
      </c>
    </row>
    <row r="42" spans="1:13">
      <c r="A42" s="30" t="s">
        <v>59</v>
      </c>
      <c r="B42" s="4" t="s">
        <v>60</v>
      </c>
      <c r="C42" s="5">
        <f>SUM(C27:C41)</f>
        <v>174177640.92999998</v>
      </c>
      <c r="D42" s="5">
        <f>SUM(D27:D41)</f>
        <v>180640148.46000004</v>
      </c>
      <c r="E42" s="28">
        <f t="shared" si="5"/>
        <v>6462507.5300000608</v>
      </c>
      <c r="F42" s="377">
        <v>126181558.16724065</v>
      </c>
      <c r="G42" s="378">
        <v>46790755.9247889</v>
      </c>
      <c r="H42" s="48">
        <v>2</v>
      </c>
      <c r="I42" s="5">
        <f>SUM(I27:I41)</f>
        <v>75266728.524999991</v>
      </c>
      <c r="J42" s="31">
        <f>'ผลการดำเนินงาน Planfin 64'!G37</f>
        <v>69008570.090000004</v>
      </c>
      <c r="K42" s="29">
        <f t="shared" si="7"/>
        <v>-6258158.4349999875</v>
      </c>
      <c r="L42" s="429">
        <f t="shared" si="8"/>
        <v>-8.3146412201525771E-2</v>
      </c>
      <c r="M42" s="420">
        <f t="shared" si="9"/>
        <v>0.38202232824936411</v>
      </c>
    </row>
    <row r="43" spans="1:13" s="9" customFormat="1" ht="25.5">
      <c r="A43" s="84" t="s">
        <v>1408</v>
      </c>
      <c r="B43" s="77" t="s">
        <v>156</v>
      </c>
      <c r="C43" s="78">
        <f>C42-C38</f>
        <v>166263168.27999997</v>
      </c>
      <c r="D43" s="78">
        <f>D42-D38</f>
        <v>172329952.18000004</v>
      </c>
      <c r="E43" s="79">
        <f>D43-C43</f>
        <v>6066783.9000000656</v>
      </c>
      <c r="F43" s="80"/>
      <c r="G43" s="81"/>
      <c r="H43" s="82"/>
      <c r="I43" s="78">
        <f>I42-I38</f>
        <v>71804146.74166666</v>
      </c>
      <c r="J43" s="83">
        <f>'ผลการดำเนินงาน Planfin 64'!G38</f>
        <v>65500535.970000006</v>
      </c>
      <c r="K43" s="151">
        <f t="shared" si="7"/>
        <v>-6303610.7716666535</v>
      </c>
      <c r="L43" s="430">
        <f t="shared" si="8"/>
        <v>-8.7788951720928696E-2</v>
      </c>
      <c r="M43" s="421">
        <f t="shared" si="9"/>
        <v>0.38008793678294628</v>
      </c>
    </row>
    <row r="44" spans="1:13" s="172" customFormat="1" ht="25.5">
      <c r="A44" s="224"/>
      <c r="B44" s="219" t="s">
        <v>1525</v>
      </c>
      <c r="C44" s="225">
        <f>C43-C41</f>
        <v>166263168.27999997</v>
      </c>
      <c r="D44" s="225">
        <f>D43-D41</f>
        <v>172329952.18000004</v>
      </c>
      <c r="E44" s="226">
        <f>D44-C44</f>
        <v>6066783.9000000656</v>
      </c>
      <c r="F44" s="226"/>
      <c r="G44" s="227"/>
      <c r="H44" s="226"/>
      <c r="I44" s="225">
        <f>I43-I41</f>
        <v>71804146.74166666</v>
      </c>
      <c r="J44" s="225">
        <f>J43-J41</f>
        <v>65500535.970000006</v>
      </c>
      <c r="K44" s="415">
        <f t="shared" si="7"/>
        <v>-6303610.7716666535</v>
      </c>
      <c r="L44" s="431">
        <f t="shared" si="8"/>
        <v>-8.7788951720928696E-2</v>
      </c>
      <c r="M44" s="432">
        <f t="shared" si="9"/>
        <v>0.38008793678294628</v>
      </c>
    </row>
    <row r="45" spans="1:13">
      <c r="A45" s="469"/>
      <c r="B45" s="470"/>
      <c r="C45" s="470"/>
      <c r="D45" s="470"/>
      <c r="E45" s="470"/>
      <c r="F45" s="470"/>
      <c r="G45" s="470"/>
      <c r="H45" s="470"/>
      <c r="I45" s="470"/>
      <c r="J45" s="470"/>
      <c r="K45" s="470"/>
      <c r="L45" s="470"/>
      <c r="M45" s="471"/>
    </row>
    <row r="46" spans="1:13" s="9" customFormat="1">
      <c r="A46" s="162" t="s">
        <v>61</v>
      </c>
      <c r="B46" s="228" t="s">
        <v>62</v>
      </c>
      <c r="C46" s="5">
        <f t="shared" ref="C46:D48" si="10">C23-C42</f>
        <v>14525087.060000002</v>
      </c>
      <c r="D46" s="5">
        <f t="shared" si="10"/>
        <v>23482760.48999995</v>
      </c>
      <c r="E46" s="28">
        <f t="shared" ref="E46:E48" si="11">D46-C46</f>
        <v>8957673.4299999475</v>
      </c>
      <c r="F46" s="229"/>
      <c r="G46" s="230"/>
      <c r="H46" s="231"/>
      <c r="I46" s="5">
        <f t="shared" ref="I46:J48" si="12">I23-I42</f>
        <v>9784483.5375000238</v>
      </c>
      <c r="J46" s="5">
        <f t="shared" si="12"/>
        <v>24756646.709999964</v>
      </c>
      <c r="K46" s="28">
        <f>J46-I46</f>
        <v>14972163.17249994</v>
      </c>
      <c r="L46" s="429">
        <f t="shared" ref="L46:L48" si="13">K46/I46</f>
        <v>1.5301945284201879</v>
      </c>
      <c r="M46" s="420">
        <f t="shared" ref="M46:M48" si="14">(J46/D46)</f>
        <v>1.0542477201750831</v>
      </c>
    </row>
    <row r="47" spans="1:13" s="95" customFormat="1">
      <c r="A47" s="232" t="s">
        <v>63</v>
      </c>
      <c r="B47" s="233" t="s">
        <v>65</v>
      </c>
      <c r="C47" s="234">
        <f t="shared" si="10"/>
        <v>17609895.129999995</v>
      </c>
      <c r="D47" s="234">
        <f t="shared" si="10"/>
        <v>24982257.329999954</v>
      </c>
      <c r="E47" s="235">
        <f t="shared" si="11"/>
        <v>7372362.1999999583</v>
      </c>
      <c r="F47" s="236"/>
      <c r="G47" s="237"/>
      <c r="H47" s="238"/>
      <c r="I47" s="234">
        <f>I24-I43</f>
        <v>10409273.887500018</v>
      </c>
      <c r="J47" s="234">
        <f t="shared" si="12"/>
        <v>24155481.389999963</v>
      </c>
      <c r="K47" s="235">
        <f t="shared" ref="K47" si="15">J47-I47</f>
        <v>13746207.502499945</v>
      </c>
      <c r="L47" s="433">
        <f t="shared" si="13"/>
        <v>1.3205731399773317</v>
      </c>
      <c r="M47" s="434">
        <f t="shared" si="14"/>
        <v>0.96690547499055834</v>
      </c>
    </row>
    <row r="48" spans="1:13" s="9" customFormat="1" ht="27.75" customHeight="1">
      <c r="A48" s="218" t="s">
        <v>64</v>
      </c>
      <c r="B48" s="239" t="s">
        <v>1526</v>
      </c>
      <c r="C48" s="240">
        <f>C25-C44</f>
        <v>17609895.129999995</v>
      </c>
      <c r="D48" s="240">
        <f t="shared" si="10"/>
        <v>24982257.329999954</v>
      </c>
      <c r="E48" s="241">
        <f t="shared" si="11"/>
        <v>7372362.1999999583</v>
      </c>
      <c r="F48" s="242"/>
      <c r="G48" s="242"/>
      <c r="H48" s="242"/>
      <c r="I48" s="240">
        <f>I25-I44</f>
        <v>10409273.887500018</v>
      </c>
      <c r="J48" s="240">
        <f t="shared" si="12"/>
        <v>24155481.389999963</v>
      </c>
      <c r="K48" s="241">
        <f>J48-I48</f>
        <v>13746207.502499945</v>
      </c>
      <c r="L48" s="435">
        <f t="shared" si="13"/>
        <v>1.3205731399773317</v>
      </c>
      <c r="M48" s="436">
        <f t="shared" si="14"/>
        <v>0.96690547499055834</v>
      </c>
    </row>
    <row r="49" spans="1:13" s="9" customFormat="1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4996451.47</v>
      </c>
      <c r="E49" s="51"/>
      <c r="H49" s="52"/>
      <c r="J49" s="52"/>
      <c r="K49" s="143"/>
      <c r="L49" s="143"/>
      <c r="M49" s="143"/>
    </row>
    <row r="50" spans="1:13" s="9" customFormat="1">
      <c r="A50" s="2"/>
      <c r="B50" s="170" t="s">
        <v>67</v>
      </c>
      <c r="C50" s="243" t="str">
        <f>IF(D50&gt;=0,"ไม่เกิน","เกิน")</f>
        <v>ไม่เกิน</v>
      </c>
      <c r="D50" s="243">
        <f>IF(D47&lt;0,0-C112,((D47*20%)-C112))</f>
        <v>935924.30599999055</v>
      </c>
      <c r="E50" s="51"/>
      <c r="H50" s="52"/>
      <c r="J50" s="52"/>
      <c r="K50" s="143"/>
      <c r="L50" s="143"/>
      <c r="M50" s="143"/>
    </row>
    <row r="51" spans="1:13">
      <c r="A51" s="2" t="s">
        <v>68</v>
      </c>
      <c r="B51" s="170" t="s">
        <v>1800</v>
      </c>
      <c r="C51" s="3">
        <v>35451846.490000002</v>
      </c>
      <c r="D51" s="3">
        <f>C51</f>
        <v>35451846.490000002</v>
      </c>
      <c r="E51" s="51"/>
    </row>
    <row r="52" spans="1:13">
      <c r="A52" s="2" t="s">
        <v>69</v>
      </c>
      <c r="B52" s="170" t="s">
        <v>1801</v>
      </c>
      <c r="C52" s="3">
        <v>46257430.539999999</v>
      </c>
      <c r="D52" s="3">
        <f>C52</f>
        <v>46257430.539999999</v>
      </c>
      <c r="E52" s="51"/>
    </row>
    <row r="53" spans="1:13">
      <c r="A53" s="2" t="s">
        <v>70</v>
      </c>
      <c r="B53" s="170" t="s">
        <v>1802</v>
      </c>
      <c r="C53" s="7">
        <v>-22354374.760000002</v>
      </c>
      <c r="D53" s="7">
        <f>C53</f>
        <v>-22354374.760000002</v>
      </c>
      <c r="E53" s="51"/>
    </row>
    <row r="54" spans="1:13">
      <c r="A54" s="2" t="s">
        <v>1482</v>
      </c>
      <c r="B54" s="176" t="s">
        <v>1803</v>
      </c>
      <c r="C54" s="3">
        <v>23903055.779999997</v>
      </c>
      <c r="D54" s="3">
        <f t="shared" ref="D54" si="16">C54</f>
        <v>23903055.779999997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76" t="s">
        <v>1882</v>
      </c>
      <c r="B56" s="476"/>
      <c r="C56" s="476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43"/>
      <c r="L64" s="143"/>
      <c r="M64" s="143"/>
    </row>
    <row r="65" spans="1:13" s="9" customFormat="1">
      <c r="A65" s="1"/>
      <c r="B65" s="464" t="s">
        <v>71</v>
      </c>
      <c r="C65" s="465"/>
      <c r="D65" s="465"/>
      <c r="E65" s="465"/>
      <c r="K65" s="143"/>
      <c r="L65" s="143"/>
      <c r="M65" s="143"/>
    </row>
    <row r="66" spans="1:13" s="9" customFormat="1">
      <c r="A66" s="1"/>
      <c r="B66" s="177" t="s">
        <v>2</v>
      </c>
      <c r="C66" s="10" t="s">
        <v>1799</v>
      </c>
      <c r="D66" s="45"/>
      <c r="E66" s="45"/>
      <c r="K66" s="143"/>
      <c r="L66" s="143"/>
      <c r="M66" s="143"/>
    </row>
    <row r="67" spans="1:13" s="9" customFormat="1">
      <c r="A67" s="1"/>
      <c r="B67" s="250" t="s">
        <v>72</v>
      </c>
      <c r="C67" s="205">
        <v>13416799.15</v>
      </c>
      <c r="D67" s="45"/>
      <c r="E67" s="45"/>
      <c r="K67" s="143"/>
      <c r="L67" s="143"/>
      <c r="M67" s="143"/>
    </row>
    <row r="68" spans="1:13" s="9" customFormat="1" ht="25.5">
      <c r="A68" s="1"/>
      <c r="B68" s="250" t="s">
        <v>73</v>
      </c>
      <c r="C68" s="205">
        <v>6215458.8799999999</v>
      </c>
      <c r="D68" s="45"/>
      <c r="E68" s="45"/>
      <c r="K68" s="143"/>
      <c r="L68" s="143"/>
      <c r="M68" s="143"/>
    </row>
    <row r="69" spans="1:13" s="9" customFormat="1">
      <c r="A69" s="1"/>
      <c r="B69" s="250" t="s">
        <v>74</v>
      </c>
      <c r="C69" s="205">
        <v>4500000</v>
      </c>
      <c r="D69" s="45"/>
      <c r="E69" s="45"/>
      <c r="K69" s="143"/>
      <c r="L69" s="143"/>
      <c r="M69" s="143"/>
    </row>
    <row r="70" spans="1:13" s="9" customFormat="1">
      <c r="A70" s="1"/>
      <c r="B70" s="178" t="s">
        <v>161</v>
      </c>
      <c r="C70" s="87">
        <f>SUM(C67:C69)</f>
        <v>24132258.030000001</v>
      </c>
      <c r="D70" s="45"/>
      <c r="E70" s="45"/>
      <c r="K70" s="143"/>
      <c r="L70" s="143"/>
      <c r="M70" s="143"/>
    </row>
    <row r="71" spans="1:13" s="9" customFormat="1">
      <c r="A71" s="1"/>
      <c r="B71" s="179"/>
      <c r="C71" s="91"/>
      <c r="D71" s="45"/>
      <c r="E71" s="45"/>
      <c r="K71" s="143"/>
      <c r="L71" s="143"/>
      <c r="M71" s="143"/>
    </row>
    <row r="72" spans="1:13" s="9" customFormat="1">
      <c r="A72" s="1"/>
      <c r="B72" s="179"/>
      <c r="C72" s="91"/>
      <c r="D72" s="45"/>
      <c r="E72" s="45"/>
      <c r="K72" s="143"/>
      <c r="L72" s="143"/>
      <c r="M72" s="143"/>
    </row>
    <row r="73" spans="1:13" s="9" customFormat="1">
      <c r="A73" s="1"/>
      <c r="B73" s="459" t="s">
        <v>75</v>
      </c>
      <c r="C73" s="460"/>
      <c r="D73" s="460"/>
      <c r="E73" s="460"/>
      <c r="K73" s="143"/>
      <c r="L73" s="143"/>
      <c r="M73" s="143"/>
    </row>
    <row r="74" spans="1:13" s="9" customFormat="1">
      <c r="A74" s="1"/>
      <c r="B74" s="177" t="s">
        <v>2</v>
      </c>
      <c r="C74" s="10" t="s">
        <v>1799</v>
      </c>
      <c r="D74" s="45"/>
      <c r="E74" s="45"/>
      <c r="K74" s="143"/>
      <c r="L74" s="143"/>
      <c r="M74" s="143"/>
    </row>
    <row r="75" spans="1:13" s="9" customFormat="1">
      <c r="A75" s="1"/>
      <c r="B75" s="170" t="s">
        <v>76</v>
      </c>
      <c r="C75" s="205">
        <v>1255977.6399999999</v>
      </c>
      <c r="D75" s="45"/>
      <c r="E75" s="45"/>
      <c r="K75" s="143"/>
      <c r="L75" s="143"/>
      <c r="M75" s="143"/>
    </row>
    <row r="76" spans="1:13" s="9" customFormat="1">
      <c r="A76" s="1"/>
      <c r="B76" s="170" t="s">
        <v>77</v>
      </c>
      <c r="C76" s="205">
        <v>69815</v>
      </c>
      <c r="D76" s="45"/>
      <c r="E76" s="45"/>
      <c r="K76" s="143"/>
      <c r="L76" s="143"/>
      <c r="M76" s="143"/>
    </row>
    <row r="77" spans="1:13" s="9" customFormat="1">
      <c r="A77" s="1"/>
      <c r="B77" s="170" t="s">
        <v>78</v>
      </c>
      <c r="C77" s="205">
        <v>720000</v>
      </c>
      <c r="D77" s="45"/>
      <c r="E77" s="45"/>
      <c r="K77" s="143"/>
      <c r="L77" s="143"/>
      <c r="M77" s="143"/>
    </row>
    <row r="78" spans="1:13" s="9" customFormat="1">
      <c r="A78" s="1"/>
      <c r="B78" s="170" t="s">
        <v>79</v>
      </c>
      <c r="C78" s="205">
        <v>77180</v>
      </c>
      <c r="D78" s="45"/>
      <c r="E78" s="45"/>
      <c r="K78" s="143"/>
      <c r="L78" s="143"/>
      <c r="M78" s="143"/>
    </row>
    <row r="79" spans="1:13" s="9" customFormat="1">
      <c r="A79" s="1"/>
      <c r="B79" s="170" t="s">
        <v>80</v>
      </c>
      <c r="C79" s="205">
        <v>22340</v>
      </c>
      <c r="D79" s="45"/>
      <c r="E79" s="45"/>
      <c r="K79" s="143"/>
      <c r="L79" s="143"/>
      <c r="M79" s="143"/>
    </row>
    <row r="80" spans="1:13" s="9" customFormat="1">
      <c r="A80" s="1"/>
      <c r="B80" s="170" t="s">
        <v>81</v>
      </c>
      <c r="C80" s="205">
        <v>575750</v>
      </c>
      <c r="D80" s="45"/>
      <c r="E80" s="45"/>
      <c r="K80" s="143"/>
      <c r="L80" s="143"/>
      <c r="M80" s="143"/>
    </row>
    <row r="81" spans="1:13" s="9" customFormat="1">
      <c r="A81" s="1"/>
      <c r="B81" s="170" t="s">
        <v>82</v>
      </c>
      <c r="C81" s="205">
        <v>1826111.2</v>
      </c>
      <c r="D81" s="45"/>
      <c r="E81" s="45"/>
      <c r="K81" s="143"/>
      <c r="L81" s="143"/>
      <c r="M81" s="143"/>
    </row>
    <row r="82" spans="1:13" s="9" customFormat="1">
      <c r="A82" s="1"/>
      <c r="B82" s="170" t="s">
        <v>83</v>
      </c>
      <c r="C82" s="205">
        <v>1056255</v>
      </c>
      <c r="D82" s="45"/>
      <c r="E82" s="45"/>
      <c r="K82" s="143"/>
      <c r="L82" s="143"/>
      <c r="M82" s="143"/>
    </row>
    <row r="83" spans="1:13" s="9" customFormat="1">
      <c r="A83" s="1"/>
      <c r="B83" s="170" t="s">
        <v>84</v>
      </c>
      <c r="C83" s="205">
        <v>333480</v>
      </c>
      <c r="D83" s="45"/>
      <c r="E83" s="45"/>
      <c r="K83" s="143"/>
      <c r="L83" s="143"/>
      <c r="M83" s="143"/>
    </row>
    <row r="84" spans="1:13" s="9" customFormat="1">
      <c r="A84" s="1"/>
      <c r="B84" s="170" t="s">
        <v>85</v>
      </c>
      <c r="C84" s="205">
        <v>138940</v>
      </c>
      <c r="D84" s="45"/>
      <c r="E84" s="45"/>
      <c r="K84" s="143"/>
      <c r="L84" s="143"/>
      <c r="M84" s="143"/>
    </row>
    <row r="85" spans="1:13" s="9" customFormat="1">
      <c r="A85" s="1"/>
      <c r="B85" s="170" t="s">
        <v>86</v>
      </c>
      <c r="C85" s="205">
        <v>20000</v>
      </c>
      <c r="D85" s="45"/>
      <c r="E85" s="45"/>
      <c r="K85" s="143"/>
      <c r="L85" s="143"/>
      <c r="M85" s="143"/>
    </row>
    <row r="86" spans="1:13" s="9" customFormat="1">
      <c r="A86" s="1"/>
      <c r="B86" s="170" t="s">
        <v>924</v>
      </c>
      <c r="C86" s="205">
        <v>697767.5</v>
      </c>
      <c r="D86" s="45"/>
      <c r="E86" s="45"/>
      <c r="K86" s="143"/>
      <c r="L86" s="143"/>
      <c r="M86" s="143"/>
    </row>
    <row r="87" spans="1:13" s="9" customFormat="1">
      <c r="A87" s="1"/>
      <c r="B87" s="178" t="s">
        <v>161</v>
      </c>
      <c r="C87" s="180">
        <f>SUM(C75:C86)</f>
        <v>6793616.3399999999</v>
      </c>
      <c r="D87" s="45"/>
      <c r="E87" s="45"/>
      <c r="K87" s="143"/>
      <c r="L87" s="143"/>
      <c r="M87" s="143"/>
    </row>
    <row r="88" spans="1:13" s="9" customFormat="1">
      <c r="A88" s="1"/>
      <c r="B88" s="179"/>
      <c r="C88" s="181"/>
      <c r="D88" s="45"/>
      <c r="E88" s="45"/>
      <c r="K88" s="143"/>
      <c r="L88" s="143"/>
      <c r="M88" s="143"/>
    </row>
    <row r="89" spans="1:13" s="9" customFormat="1">
      <c r="A89" s="1"/>
      <c r="B89" s="182"/>
      <c r="C89" s="45"/>
      <c r="D89" s="45"/>
      <c r="E89" s="45"/>
      <c r="K89" s="143"/>
      <c r="L89" s="143"/>
      <c r="M89" s="143"/>
    </row>
    <row r="90" spans="1:13" s="9" customFormat="1">
      <c r="A90" s="1"/>
      <c r="B90" s="459" t="s">
        <v>87</v>
      </c>
      <c r="C90" s="460"/>
      <c r="D90" s="460"/>
      <c r="E90" s="460"/>
      <c r="K90" s="143"/>
      <c r="L90" s="143"/>
      <c r="M90" s="143"/>
    </row>
    <row r="91" spans="1:13" s="9" customFormat="1">
      <c r="A91" s="1"/>
      <c r="B91" s="177" t="s">
        <v>2</v>
      </c>
      <c r="C91" s="177" t="s">
        <v>88</v>
      </c>
      <c r="D91" s="45"/>
      <c r="E91" s="45"/>
      <c r="K91" s="143"/>
      <c r="L91" s="143"/>
      <c r="M91" s="143"/>
    </row>
    <row r="92" spans="1:13" s="9" customFormat="1">
      <c r="A92" s="1"/>
      <c r="B92" s="477" t="s">
        <v>1804</v>
      </c>
      <c r="C92" s="477"/>
      <c r="D92" s="183"/>
      <c r="E92" s="45"/>
      <c r="K92" s="143"/>
      <c r="L92" s="143"/>
      <c r="M92" s="143"/>
    </row>
    <row r="93" spans="1:13" s="9" customFormat="1">
      <c r="A93" s="1"/>
      <c r="B93" s="370" t="s">
        <v>1805</v>
      </c>
      <c r="C93" s="5">
        <f>SUM(C94:C101)</f>
        <v>71757327.030000001</v>
      </c>
      <c r="D93" s="45"/>
      <c r="E93" s="45"/>
      <c r="K93" s="143"/>
      <c r="L93" s="143"/>
      <c r="M93" s="143"/>
    </row>
    <row r="94" spans="1:13" s="9" customFormat="1">
      <c r="A94" s="1"/>
      <c r="B94" s="370" t="s">
        <v>89</v>
      </c>
      <c r="C94" s="205">
        <v>13903108.82</v>
      </c>
      <c r="D94" s="45"/>
      <c r="E94" s="45"/>
      <c r="K94" s="143"/>
      <c r="L94" s="143"/>
      <c r="M94" s="143"/>
    </row>
    <row r="95" spans="1:13" s="9" customFormat="1">
      <c r="A95" s="1"/>
      <c r="B95" s="370" t="s">
        <v>90</v>
      </c>
      <c r="C95" s="205">
        <v>6136178.8600000003</v>
      </c>
      <c r="D95" s="45"/>
      <c r="E95" s="45"/>
      <c r="K95" s="143"/>
      <c r="L95" s="143"/>
      <c r="M95" s="143"/>
    </row>
    <row r="96" spans="1:13" s="9" customFormat="1">
      <c r="A96" s="1"/>
      <c r="B96" s="370" t="s">
        <v>91</v>
      </c>
      <c r="C96" s="205">
        <v>3903493.09</v>
      </c>
      <c r="D96" s="45"/>
      <c r="E96" s="45"/>
      <c r="K96" s="143"/>
      <c r="L96" s="143"/>
      <c r="M96" s="143"/>
    </row>
    <row r="97" spans="1:13" s="9" customFormat="1">
      <c r="A97" s="1"/>
      <c r="B97" s="370" t="s">
        <v>92</v>
      </c>
      <c r="C97" s="205">
        <v>21837773.760000002</v>
      </c>
      <c r="D97" s="45"/>
      <c r="E97" s="45"/>
      <c r="K97" s="143"/>
      <c r="L97" s="143"/>
      <c r="M97" s="143"/>
    </row>
    <row r="98" spans="1:13" s="9" customFormat="1">
      <c r="A98" s="1"/>
      <c r="B98" s="370" t="s">
        <v>93</v>
      </c>
      <c r="C98" s="205">
        <v>8161411</v>
      </c>
      <c r="D98" s="45"/>
      <c r="E98" s="45"/>
      <c r="K98" s="143"/>
      <c r="L98" s="143"/>
      <c r="M98" s="143"/>
    </row>
    <row r="99" spans="1:13" s="9" customFormat="1">
      <c r="A99" s="1"/>
      <c r="B99" s="370" t="s">
        <v>94</v>
      </c>
      <c r="C99" s="205">
        <v>7713542.4199999999</v>
      </c>
      <c r="D99" s="45"/>
      <c r="E99" s="45"/>
      <c r="K99" s="143"/>
      <c r="L99" s="143"/>
      <c r="M99" s="143"/>
    </row>
    <row r="100" spans="1:13" s="9" customFormat="1">
      <c r="A100" s="1"/>
      <c r="B100" s="370" t="s">
        <v>95</v>
      </c>
      <c r="C100" s="205">
        <v>6667777.0599999996</v>
      </c>
      <c r="D100" s="45"/>
      <c r="E100" s="45"/>
      <c r="K100" s="143"/>
      <c r="L100" s="143"/>
      <c r="M100" s="143"/>
    </row>
    <row r="101" spans="1:13" s="9" customFormat="1">
      <c r="A101" s="1"/>
      <c r="B101" s="370" t="s">
        <v>96</v>
      </c>
      <c r="C101" s="205">
        <v>3434042.02</v>
      </c>
      <c r="D101" s="45"/>
      <c r="E101" s="45"/>
      <c r="K101" s="143"/>
      <c r="L101" s="143"/>
      <c r="M101" s="143"/>
    </row>
    <row r="102" spans="1:13" s="9" customFormat="1">
      <c r="A102" s="1"/>
      <c r="B102" s="184"/>
      <c r="C102" s="50"/>
      <c r="D102" s="45"/>
      <c r="E102" s="45"/>
      <c r="K102" s="143"/>
      <c r="L102" s="143"/>
      <c r="M102" s="143"/>
    </row>
    <row r="103" spans="1:13" s="9" customFormat="1">
      <c r="A103" s="1"/>
      <c r="B103" s="182"/>
      <c r="C103" s="45"/>
      <c r="D103" s="45"/>
      <c r="E103" s="45"/>
      <c r="K103" s="143"/>
      <c r="L103" s="143"/>
      <c r="M103" s="143"/>
    </row>
    <row r="104" spans="1:13" s="9" customFormat="1">
      <c r="A104" s="1"/>
      <c r="B104" s="459" t="s">
        <v>97</v>
      </c>
      <c r="C104" s="460"/>
      <c r="D104" s="460"/>
      <c r="E104" s="460"/>
      <c r="K104" s="143"/>
      <c r="L104" s="143"/>
      <c r="M104" s="143"/>
    </row>
    <row r="105" spans="1:13" s="9" customFormat="1">
      <c r="A105" s="1"/>
      <c r="B105" s="177" t="s">
        <v>2</v>
      </c>
      <c r="C105" s="177" t="s">
        <v>88</v>
      </c>
      <c r="D105" s="45"/>
      <c r="E105" s="45"/>
      <c r="K105" s="143"/>
      <c r="L105" s="143"/>
      <c r="M105" s="143"/>
    </row>
    <row r="106" spans="1:13" s="9" customFormat="1">
      <c r="A106" s="1"/>
      <c r="B106" s="478" t="s">
        <v>1806</v>
      </c>
      <c r="C106" s="478"/>
      <c r="D106" s="183"/>
      <c r="E106" s="45"/>
      <c r="K106" s="143"/>
      <c r="L106" s="143"/>
      <c r="M106" s="143"/>
    </row>
    <row r="107" spans="1:13" s="9" customFormat="1">
      <c r="A107" s="1"/>
      <c r="B107" s="170" t="s">
        <v>1807</v>
      </c>
      <c r="C107" s="5">
        <f>SUM(C108:C114)</f>
        <v>104885425.95</v>
      </c>
      <c r="D107" s="45"/>
      <c r="E107" s="45"/>
      <c r="K107" s="143"/>
      <c r="L107" s="143"/>
      <c r="M107" s="143"/>
    </row>
    <row r="108" spans="1:13" s="9" customFormat="1">
      <c r="A108" s="1"/>
      <c r="B108" s="170" t="s">
        <v>98</v>
      </c>
      <c r="C108" s="205">
        <v>69276632.400000006</v>
      </c>
      <c r="D108" s="45"/>
      <c r="E108" s="45"/>
      <c r="K108" s="143"/>
      <c r="L108" s="143"/>
      <c r="M108" s="143"/>
    </row>
    <row r="109" spans="1:13" s="9" customFormat="1">
      <c r="A109" s="1"/>
      <c r="B109" s="170" t="s">
        <v>1483</v>
      </c>
      <c r="C109" s="205">
        <v>131924.65</v>
      </c>
      <c r="D109" s="45"/>
      <c r="E109" s="45"/>
      <c r="K109" s="143"/>
      <c r="L109" s="143"/>
      <c r="M109" s="143"/>
    </row>
    <row r="110" spans="1:13" s="9" customFormat="1">
      <c r="A110" s="1"/>
      <c r="B110" s="170" t="s">
        <v>102</v>
      </c>
      <c r="C110" s="205">
        <v>1435721.96</v>
      </c>
      <c r="D110" s="45"/>
      <c r="E110" s="45"/>
      <c r="K110" s="143"/>
      <c r="L110" s="143"/>
      <c r="M110" s="143"/>
    </row>
    <row r="111" spans="1:13" s="9" customFormat="1">
      <c r="A111" s="1"/>
      <c r="B111" s="170" t="s">
        <v>100</v>
      </c>
      <c r="C111" s="205">
        <v>13388061.470000001</v>
      </c>
      <c r="D111" s="45"/>
      <c r="E111" s="45"/>
      <c r="K111" s="143"/>
      <c r="L111" s="143"/>
      <c r="M111" s="143"/>
    </row>
    <row r="112" spans="1:13" s="9" customFormat="1">
      <c r="A112" s="1"/>
      <c r="B112" s="170" t="s">
        <v>99</v>
      </c>
      <c r="C112" s="205">
        <v>4060527.16</v>
      </c>
      <c r="D112" s="45"/>
      <c r="E112" s="45"/>
      <c r="K112" s="143"/>
      <c r="L112" s="143"/>
      <c r="M112" s="143"/>
    </row>
    <row r="113" spans="1:13" s="9" customFormat="1">
      <c r="A113" s="1"/>
      <c r="B113" s="170" t="s">
        <v>101</v>
      </c>
      <c r="C113" s="205">
        <v>3662784.84</v>
      </c>
      <c r="D113" s="45"/>
      <c r="E113" s="45"/>
      <c r="K113" s="143"/>
      <c r="L113" s="143"/>
      <c r="M113" s="143"/>
    </row>
    <row r="114" spans="1:13" s="9" customFormat="1">
      <c r="A114" s="1"/>
      <c r="B114" s="170" t="s">
        <v>103</v>
      </c>
      <c r="C114" s="205">
        <v>12929773.470000001</v>
      </c>
      <c r="D114" s="45"/>
      <c r="E114" s="45"/>
      <c r="K114" s="143"/>
      <c r="L114" s="143"/>
      <c r="M114" s="143"/>
    </row>
    <row r="115" spans="1:13" s="9" customFormat="1">
      <c r="A115" s="1"/>
      <c r="B115" s="182"/>
      <c r="C115" s="45"/>
      <c r="D115" s="45"/>
      <c r="E115" s="45"/>
      <c r="K115" s="143"/>
      <c r="L115" s="143"/>
      <c r="M115" s="143"/>
    </row>
    <row r="116" spans="1:13" s="9" customFormat="1">
      <c r="A116" s="1"/>
      <c r="B116" s="459" t="s">
        <v>104</v>
      </c>
      <c r="C116" s="460"/>
      <c r="D116" s="460"/>
      <c r="E116" s="460"/>
      <c r="K116" s="143"/>
      <c r="L116" s="143"/>
      <c r="M116" s="143"/>
    </row>
    <row r="117" spans="1:13" s="9" customFormat="1">
      <c r="A117" s="1"/>
      <c r="B117" s="177" t="s">
        <v>2</v>
      </c>
      <c r="C117" s="177" t="s">
        <v>88</v>
      </c>
      <c r="D117" s="45"/>
      <c r="E117" s="45"/>
      <c r="K117" s="143"/>
      <c r="L117" s="143"/>
      <c r="M117" s="143"/>
    </row>
    <row r="118" spans="1:13" s="9" customFormat="1">
      <c r="A118" s="1"/>
      <c r="B118" s="170" t="s">
        <v>1808</v>
      </c>
      <c r="C118" s="205">
        <v>2800988.56</v>
      </c>
      <c r="D118" s="45"/>
      <c r="E118" s="45"/>
      <c r="K118" s="143"/>
      <c r="L118" s="143"/>
      <c r="M118" s="143"/>
    </row>
    <row r="119" spans="1:13" s="9" customFormat="1">
      <c r="A119" s="1"/>
      <c r="B119" s="170" t="s">
        <v>1809</v>
      </c>
      <c r="C119" s="205">
        <v>4109199.44</v>
      </c>
      <c r="D119" s="45"/>
      <c r="E119" s="45"/>
      <c r="K119" s="143"/>
      <c r="L119" s="143"/>
      <c r="M119" s="143"/>
    </row>
    <row r="120" spans="1:13" s="9" customFormat="1">
      <c r="A120" s="1"/>
      <c r="B120" s="170" t="s">
        <v>1810</v>
      </c>
      <c r="C120" s="205">
        <v>2701500</v>
      </c>
      <c r="D120" s="45"/>
      <c r="E120" s="45"/>
      <c r="K120" s="143"/>
      <c r="L120" s="143"/>
      <c r="M120" s="143"/>
    </row>
    <row r="121" spans="1:13" s="9" customFormat="1">
      <c r="A121" s="1"/>
      <c r="B121" s="170" t="s">
        <v>1811</v>
      </c>
      <c r="C121" s="206">
        <v>0</v>
      </c>
      <c r="D121" s="45"/>
      <c r="E121" s="45"/>
      <c r="K121" s="143"/>
      <c r="L121" s="143"/>
      <c r="M121" s="143"/>
    </row>
    <row r="122" spans="1:13" s="9" customFormat="1">
      <c r="A122" s="1"/>
      <c r="B122" s="170" t="s">
        <v>1812</v>
      </c>
      <c r="C122" s="206">
        <v>0</v>
      </c>
      <c r="D122" s="45"/>
      <c r="E122" s="45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9611688</v>
      </c>
      <c r="D123" s="45"/>
      <c r="E123" s="45"/>
      <c r="K123" s="143"/>
      <c r="L123" s="143"/>
      <c r="M123" s="143"/>
    </row>
    <row r="124" spans="1:13" s="9" customFormat="1">
      <c r="A124" s="1"/>
      <c r="B124" s="186"/>
      <c r="C124" s="128"/>
      <c r="D124" s="45"/>
      <c r="E124" s="45"/>
      <c r="K124" s="143"/>
      <c r="L124" s="143"/>
      <c r="M124" s="143"/>
    </row>
    <row r="125" spans="1:13" s="9" customFormat="1">
      <c r="A125" s="1"/>
      <c r="B125" s="459" t="s">
        <v>105</v>
      </c>
      <c r="C125" s="460"/>
      <c r="D125" s="460"/>
      <c r="E125" s="460"/>
      <c r="I125" s="143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143"/>
    </row>
    <row r="127" spans="1:13" s="9" customFormat="1" ht="25.5">
      <c r="A127" s="1"/>
      <c r="B127" s="371" t="s">
        <v>162</v>
      </c>
      <c r="C127" s="205">
        <v>6600000</v>
      </c>
      <c r="D127" s="45"/>
      <c r="E127" s="45"/>
      <c r="I127" s="143"/>
    </row>
    <row r="128" spans="1:13" s="9" customFormat="1">
      <c r="A128" s="1"/>
      <c r="B128" s="371" t="s">
        <v>1484</v>
      </c>
      <c r="C128" s="205">
        <v>5462520</v>
      </c>
      <c r="D128" s="45"/>
      <c r="E128" s="45"/>
      <c r="I128" s="143"/>
    </row>
    <row r="129" spans="1:13" s="9" customFormat="1">
      <c r="A129" s="1"/>
      <c r="B129" s="372" t="s">
        <v>1210</v>
      </c>
      <c r="C129" s="205">
        <v>2261049.33</v>
      </c>
      <c r="D129" s="45"/>
      <c r="E129" s="45"/>
      <c r="I129" s="143"/>
    </row>
    <row r="130" spans="1:13" s="9" customFormat="1">
      <c r="A130" s="1"/>
      <c r="B130" s="372" t="s">
        <v>1485</v>
      </c>
      <c r="C130" s="205">
        <v>673095.67</v>
      </c>
      <c r="D130" s="45"/>
      <c r="E130" s="45"/>
      <c r="I130" s="143"/>
    </row>
    <row r="131" spans="1:13" s="9" customFormat="1">
      <c r="A131" s="1"/>
      <c r="B131" s="372" t="s">
        <v>1486</v>
      </c>
      <c r="C131" s="205">
        <v>65855</v>
      </c>
      <c r="D131" s="45"/>
      <c r="E131" s="45"/>
      <c r="I131" s="143"/>
    </row>
    <row r="132" spans="1:13" s="9" customFormat="1">
      <c r="A132" s="1"/>
      <c r="B132" s="372" t="s">
        <v>86</v>
      </c>
      <c r="C132" s="206">
        <v>0</v>
      </c>
      <c r="D132" s="45"/>
      <c r="E132" s="45"/>
      <c r="I132" s="143"/>
    </row>
    <row r="133" spans="1:13" s="9" customFormat="1">
      <c r="A133" s="1"/>
      <c r="B133" s="372" t="s">
        <v>1487</v>
      </c>
      <c r="C133" s="150">
        <v>1115000</v>
      </c>
      <c r="D133" s="45"/>
      <c r="E133" s="45"/>
      <c r="I133" s="143"/>
    </row>
    <row r="134" spans="1:13" s="9" customFormat="1">
      <c r="A134" s="1"/>
      <c r="B134" s="188" t="s">
        <v>1410</v>
      </c>
      <c r="C134" s="189">
        <f>SUM(C127:C133)</f>
        <v>16177520</v>
      </c>
      <c r="D134" s="45"/>
      <c r="E134" s="45"/>
      <c r="I134" s="143"/>
    </row>
    <row r="135" spans="1:13" s="9" customFormat="1">
      <c r="A135" s="1"/>
      <c r="B135" s="8"/>
      <c r="C135" s="1"/>
      <c r="D135" s="1"/>
      <c r="E135" s="1"/>
      <c r="K135" s="143"/>
      <c r="L135" s="143"/>
      <c r="M135" s="143"/>
    </row>
    <row r="136" spans="1:13" s="9" customFormat="1">
      <c r="A136" s="1"/>
      <c r="B136" s="8"/>
      <c r="C136" s="1"/>
      <c r="D136" s="1"/>
      <c r="E136" s="1"/>
      <c r="K136" s="143"/>
      <c r="L136" s="143"/>
      <c r="M136" s="143"/>
    </row>
    <row r="137" spans="1:13" s="9" customFormat="1">
      <c r="A137" s="1"/>
      <c r="B137" s="8"/>
      <c r="C137" s="1"/>
      <c r="D137" s="1"/>
      <c r="E137" s="1"/>
      <c r="K137" s="143"/>
      <c r="L137" s="143"/>
      <c r="M137" s="143"/>
    </row>
    <row r="138" spans="1:13" s="9" customFormat="1">
      <c r="A138" s="1"/>
      <c r="B138" s="8"/>
      <c r="C138" s="1"/>
      <c r="D138" s="1"/>
      <c r="E138" s="1"/>
      <c r="K138" s="143"/>
      <c r="L138" s="143"/>
      <c r="M138" s="143"/>
    </row>
    <row r="139" spans="1:13" s="210" customFormat="1" ht="12.75" customHeight="1">
      <c r="B139" s="211" t="s">
        <v>1521</v>
      </c>
      <c r="C139" s="488" t="s">
        <v>1814</v>
      </c>
      <c r="D139" s="488"/>
      <c r="E139" s="488" t="s">
        <v>157</v>
      </c>
      <c r="F139" s="488"/>
      <c r="G139" s="488"/>
    </row>
    <row r="140" spans="1:13" s="212" customFormat="1" ht="14.25">
      <c r="B140" s="211" t="s">
        <v>165</v>
      </c>
      <c r="C140" s="489" t="s">
        <v>159</v>
      </c>
      <c r="D140" s="489"/>
      <c r="E140" s="489" t="s">
        <v>160</v>
      </c>
      <c r="F140" s="489"/>
      <c r="G140" s="489"/>
    </row>
    <row r="141" spans="1:13" s="210" customFormat="1" ht="14.25">
      <c r="B141" s="211" t="s">
        <v>107</v>
      </c>
      <c r="C141" s="488" t="s">
        <v>108</v>
      </c>
      <c r="D141" s="488"/>
      <c r="E141" s="488" t="s">
        <v>109</v>
      </c>
      <c r="F141" s="488"/>
      <c r="G141" s="488"/>
    </row>
    <row r="142" spans="1:13" s="210" customFormat="1" ht="14.25">
      <c r="B142" s="211" t="s">
        <v>110</v>
      </c>
      <c r="C142" s="488" t="s">
        <v>111</v>
      </c>
      <c r="D142" s="488"/>
      <c r="E142" s="488" t="s">
        <v>112</v>
      </c>
      <c r="F142" s="488"/>
      <c r="G142" s="488"/>
    </row>
  </sheetData>
  <mergeCells count="28">
    <mergeCell ref="C139:D139"/>
    <mergeCell ref="E139:G139"/>
    <mergeCell ref="C140:D140"/>
    <mergeCell ref="E140:G140"/>
    <mergeCell ref="C141:D141"/>
    <mergeCell ref="E141:G141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B104:E104"/>
    <mergeCell ref="B1:E1"/>
    <mergeCell ref="B2:D2"/>
    <mergeCell ref="B3:E3"/>
    <mergeCell ref="B4:D4"/>
    <mergeCell ref="B5:E5"/>
  </mergeCells>
  <pageMargins left="0.15748031496062992" right="0.27559055118110237" top="0.55118110236220474" bottom="0.36" header="0.43307086614173229" footer="0.19685039370078741"/>
  <pageSetup paperSize="5" scale="70" orientation="landscape" blackAndWhite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142"/>
  <sheetViews>
    <sheetView showGridLines="0" zoomScale="80" zoomScaleNormal="80" workbookViewId="0">
      <pane xSplit="2" ySplit="10" topLeftCell="C29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.625" style="1" bestFit="1" customWidth="1"/>
    <col min="2" max="2" width="38.625" style="1" customWidth="1"/>
    <col min="3" max="3" width="23.375" style="1" bestFit="1" customWidth="1"/>
    <col min="4" max="4" width="17.25" style="1" customWidth="1"/>
    <col min="5" max="5" width="16.875" style="1" customWidth="1"/>
    <col min="6" max="6" width="18" style="1" bestFit="1" customWidth="1"/>
    <col min="7" max="7" width="16.875" style="9" customWidth="1"/>
    <col min="8" max="8" width="7.75" style="33" bestFit="1" customWidth="1"/>
    <col min="9" max="9" width="18.375" style="1" bestFit="1" customWidth="1"/>
    <col min="10" max="10" width="16.875" style="1" bestFit="1" customWidth="1"/>
    <col min="11" max="11" width="18.375" style="45" bestFit="1" customWidth="1"/>
    <col min="12" max="12" width="14.875" style="45" customWidth="1"/>
    <col min="13" max="13" width="15.125" style="45" customWidth="1"/>
    <col min="14" max="16384" width="9" style="1"/>
  </cols>
  <sheetData>
    <row r="1" spans="1:13" ht="12.75" customHeight="1">
      <c r="B1" s="461" t="s">
        <v>139</v>
      </c>
      <c r="C1" s="461"/>
      <c r="D1" s="461"/>
      <c r="E1" s="461"/>
      <c r="F1" s="9" t="s">
        <v>1841</v>
      </c>
      <c r="G1" s="119" t="s">
        <v>184</v>
      </c>
      <c r="H1" s="1"/>
    </row>
    <row r="2" spans="1:13">
      <c r="B2" s="461" t="s">
        <v>117</v>
      </c>
      <c r="C2" s="461"/>
      <c r="D2" s="461"/>
      <c r="E2" s="461"/>
      <c r="F2" s="9" t="s">
        <v>1842</v>
      </c>
      <c r="G2" s="9" t="s">
        <v>1864</v>
      </c>
      <c r="H2" s="1"/>
      <c r="I2" s="106" t="s">
        <v>1865</v>
      </c>
    </row>
    <row r="3" spans="1:13" ht="12.75" customHeight="1">
      <c r="B3" s="461" t="s">
        <v>1873</v>
      </c>
      <c r="C3" s="461"/>
      <c r="D3" s="461"/>
      <c r="E3" s="461"/>
      <c r="F3" s="9" t="s">
        <v>1843</v>
      </c>
      <c r="G3" s="9" t="s">
        <v>1479</v>
      </c>
      <c r="H3" s="1"/>
    </row>
    <row r="4" spans="1:13">
      <c r="B4" s="461"/>
      <c r="C4" s="461"/>
      <c r="D4" s="461"/>
      <c r="E4" s="9"/>
      <c r="F4" s="9" t="s">
        <v>1844</v>
      </c>
      <c r="G4" s="9" t="s">
        <v>1878</v>
      </c>
      <c r="H4" s="1"/>
    </row>
    <row r="5" spans="1:13" ht="12.75" customHeight="1">
      <c r="B5" s="462" t="s">
        <v>1527</v>
      </c>
      <c r="C5" s="463"/>
      <c r="D5" s="463"/>
      <c r="E5" s="463"/>
    </row>
    <row r="6" spans="1:13" s="15" customFormat="1">
      <c r="A6" s="11" t="s">
        <v>121</v>
      </c>
      <c r="B6" s="456" t="s">
        <v>2</v>
      </c>
      <c r="C6" s="173" t="s">
        <v>1529</v>
      </c>
      <c r="D6" s="12" t="s">
        <v>1530</v>
      </c>
      <c r="E6" s="216" t="s">
        <v>122</v>
      </c>
      <c r="F6" s="472" t="s">
        <v>1411</v>
      </c>
      <c r="G6" s="473"/>
      <c r="H6" s="382" t="s">
        <v>123</v>
      </c>
      <c r="I6" s="13" t="s">
        <v>124</v>
      </c>
      <c r="J6" s="14" t="s">
        <v>125</v>
      </c>
      <c r="K6" s="144" t="s">
        <v>122</v>
      </c>
      <c r="L6" s="145" t="s">
        <v>126</v>
      </c>
      <c r="M6" s="145" t="s">
        <v>126</v>
      </c>
    </row>
    <row r="7" spans="1:13" s="15" customFormat="1">
      <c r="A7" s="16" t="s">
        <v>2</v>
      </c>
      <c r="B7" s="457"/>
      <c r="C7" s="174" t="s">
        <v>3</v>
      </c>
      <c r="D7" s="17" t="s">
        <v>4</v>
      </c>
      <c r="E7" s="18" t="s">
        <v>1531</v>
      </c>
      <c r="F7" s="474" t="s">
        <v>184</v>
      </c>
      <c r="G7" s="475"/>
      <c r="H7" s="383" t="s">
        <v>127</v>
      </c>
      <c r="I7" s="387" t="s">
        <v>1879</v>
      </c>
      <c r="J7" s="19" t="s">
        <v>1880</v>
      </c>
      <c r="K7" s="146" t="s">
        <v>125</v>
      </c>
      <c r="L7" s="147" t="s">
        <v>128</v>
      </c>
      <c r="M7" s="147" t="s">
        <v>129</v>
      </c>
    </row>
    <row r="8" spans="1:13" s="15" customFormat="1">
      <c r="A8" s="16"/>
      <c r="B8" s="457"/>
      <c r="C8" s="175" t="s">
        <v>1528</v>
      </c>
      <c r="D8" s="122" t="s">
        <v>1406</v>
      </c>
      <c r="E8" s="217" t="s">
        <v>1532</v>
      </c>
      <c r="F8" s="67" t="s">
        <v>151</v>
      </c>
      <c r="G8" s="67" t="s">
        <v>150</v>
      </c>
      <c r="H8" s="383">
        <v>2564</v>
      </c>
      <c r="I8" s="20"/>
      <c r="J8" s="19"/>
      <c r="K8" s="146"/>
      <c r="L8" s="147" t="s">
        <v>130</v>
      </c>
      <c r="M8" s="147" t="s">
        <v>130</v>
      </c>
    </row>
    <row r="9" spans="1:13" s="15" customFormat="1">
      <c r="A9" s="21"/>
      <c r="B9" s="458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48" t="s">
        <v>136</v>
      </c>
      <c r="L9" s="149" t="s">
        <v>137</v>
      </c>
      <c r="M9" s="149" t="s">
        <v>138</v>
      </c>
    </row>
    <row r="10" spans="1:13">
      <c r="A10" s="466" t="s">
        <v>5</v>
      </c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8"/>
    </row>
    <row r="11" spans="1:13">
      <c r="A11" s="2" t="s">
        <v>6</v>
      </c>
      <c r="B11" s="85" t="s">
        <v>7</v>
      </c>
      <c r="C11" s="3">
        <v>132265855.70999999</v>
      </c>
      <c r="D11" s="3">
        <v>135517014.09999999</v>
      </c>
      <c r="E11" s="26">
        <f>D11-C11</f>
        <v>3251158.3900000006</v>
      </c>
      <c r="F11" s="375">
        <v>139357473.61800003</v>
      </c>
      <c r="G11" s="376">
        <v>52435190.344482817</v>
      </c>
      <c r="H11" s="47">
        <v>0</v>
      </c>
      <c r="I11" s="390">
        <f>(D11/12)*5</f>
        <v>56465422.541666664</v>
      </c>
      <c r="J11" s="27">
        <f>'ผลการดำเนินงาน Planfin 64'!H6</f>
        <v>91191783.589999974</v>
      </c>
      <c r="K11" s="150">
        <f>J11-I11</f>
        <v>34726361.04833331</v>
      </c>
      <c r="L11" s="425">
        <f t="shared" ref="L11:L25" si="0">K11/I11</f>
        <v>0.61500223473415461</v>
      </c>
      <c r="M11" s="419">
        <f>(J11/D11)</f>
        <v>0.67291759780589777</v>
      </c>
    </row>
    <row r="12" spans="1:13">
      <c r="A12" s="2" t="s">
        <v>8</v>
      </c>
      <c r="B12" s="85" t="s">
        <v>9</v>
      </c>
      <c r="C12" s="3">
        <v>471250</v>
      </c>
      <c r="D12" s="3">
        <v>485000</v>
      </c>
      <c r="E12" s="26">
        <f t="shared" ref="E12:E22" si="1">D12-C12</f>
        <v>13750</v>
      </c>
      <c r="F12" s="375">
        <v>524715.4</v>
      </c>
      <c r="G12" s="376">
        <v>711400.47505250748</v>
      </c>
      <c r="H12" s="47">
        <v>0</v>
      </c>
      <c r="I12" s="390">
        <f t="shared" ref="I12:I22" si="2">(D12/12)*5</f>
        <v>202083.33333333331</v>
      </c>
      <c r="J12" s="27">
        <f>'ผลการดำเนินงาน Planfin 64'!H7</f>
        <v>0</v>
      </c>
      <c r="K12" s="150">
        <f>J12-I12</f>
        <v>-202083.33333333331</v>
      </c>
      <c r="L12" s="425">
        <f t="shared" si="0"/>
        <v>-1</v>
      </c>
      <c r="M12" s="419">
        <f t="shared" ref="M12:M25" si="3">(J12/D12)</f>
        <v>0</v>
      </c>
    </row>
    <row r="13" spans="1:13">
      <c r="A13" s="2" t="s">
        <v>10</v>
      </c>
      <c r="B13" s="85" t="s">
        <v>11</v>
      </c>
      <c r="C13" s="3">
        <v>875909.55</v>
      </c>
      <c r="D13" s="3">
        <v>895000</v>
      </c>
      <c r="E13" s="26">
        <f t="shared" si="1"/>
        <v>19090.449999999953</v>
      </c>
      <c r="F13" s="375">
        <v>2083360.1410000001</v>
      </c>
      <c r="G13" s="376">
        <v>3672339.6792115769</v>
      </c>
      <c r="H13" s="47">
        <v>0</v>
      </c>
      <c r="I13" s="390">
        <f t="shared" si="2"/>
        <v>372916.66666666663</v>
      </c>
      <c r="J13" s="27">
        <f>'ผลการดำเนินงาน Planfin 64'!H8</f>
        <v>1152326.69</v>
      </c>
      <c r="K13" s="150">
        <f t="shared" ref="K13:K25" si="4">J13-I13</f>
        <v>779410.02333333332</v>
      </c>
      <c r="L13" s="425">
        <f t="shared" si="0"/>
        <v>2.0900380513966481</v>
      </c>
      <c r="M13" s="419">
        <f t="shared" si="3"/>
        <v>1.2875158547486032</v>
      </c>
    </row>
    <row r="14" spans="1:13">
      <c r="A14" s="2" t="s">
        <v>12</v>
      </c>
      <c r="B14" s="85" t="s">
        <v>13</v>
      </c>
      <c r="C14" s="3">
        <v>4057901.02</v>
      </c>
      <c r="D14" s="3">
        <v>4357900.59</v>
      </c>
      <c r="E14" s="26">
        <f t="shared" si="1"/>
        <v>299999.56999999983</v>
      </c>
      <c r="F14" s="375">
        <v>4708477.6529999999</v>
      </c>
      <c r="G14" s="376">
        <v>2453351.5520632723</v>
      </c>
      <c r="H14" s="47">
        <v>0</v>
      </c>
      <c r="I14" s="390">
        <f t="shared" si="2"/>
        <v>1815791.9125000001</v>
      </c>
      <c r="J14" s="27">
        <f>'ผลการดำเนินงาน Planfin 64'!H9</f>
        <v>2340713.5200000005</v>
      </c>
      <c r="K14" s="150">
        <f t="shared" si="4"/>
        <v>524921.60750000039</v>
      </c>
      <c r="L14" s="425">
        <f t="shared" si="0"/>
        <v>0.28908687382426063</v>
      </c>
      <c r="M14" s="419">
        <f t="shared" si="3"/>
        <v>0.53711953076010865</v>
      </c>
    </row>
    <row r="15" spans="1:13">
      <c r="A15" s="2" t="s">
        <v>14</v>
      </c>
      <c r="B15" s="85" t="s">
        <v>15</v>
      </c>
      <c r="C15" s="3">
        <v>38447263.299999997</v>
      </c>
      <c r="D15" s="3">
        <v>39347262.810000002</v>
      </c>
      <c r="E15" s="26">
        <f t="shared" si="1"/>
        <v>899999.51000000536</v>
      </c>
      <c r="F15" s="375">
        <v>34231249.296000004</v>
      </c>
      <c r="G15" s="376">
        <v>13830001.838306025</v>
      </c>
      <c r="H15" s="47">
        <v>1</v>
      </c>
      <c r="I15" s="390">
        <f t="shared" si="2"/>
        <v>16394692.837500002</v>
      </c>
      <c r="J15" s="27">
        <f>'ผลการดำเนินงาน Planfin 64'!H10</f>
        <v>17960729.930000003</v>
      </c>
      <c r="K15" s="150">
        <f t="shared" si="4"/>
        <v>1566037.0925000012</v>
      </c>
      <c r="L15" s="425">
        <f t="shared" si="0"/>
        <v>9.5520977917803035E-2</v>
      </c>
      <c r="M15" s="419">
        <f t="shared" si="3"/>
        <v>0.45646707413241794</v>
      </c>
    </row>
    <row r="16" spans="1:13">
      <c r="A16" s="2" t="s">
        <v>16</v>
      </c>
      <c r="B16" s="85" t="s">
        <v>17</v>
      </c>
      <c r="C16" s="3">
        <v>14389822.58</v>
      </c>
      <c r="D16" s="3">
        <v>14729822.210000001</v>
      </c>
      <c r="E16" s="26">
        <f t="shared" si="1"/>
        <v>339999.63000000082</v>
      </c>
      <c r="F16" s="375">
        <v>23499100.130000003</v>
      </c>
      <c r="G16" s="376">
        <v>21524405.062287241</v>
      </c>
      <c r="H16" s="47">
        <v>0</v>
      </c>
      <c r="I16" s="390">
        <f t="shared" si="2"/>
        <v>6137425.9208333343</v>
      </c>
      <c r="J16" s="27">
        <f>'ผลการดำเนินงาน Planfin 64'!H11</f>
        <v>6396522.0499999998</v>
      </c>
      <c r="K16" s="150">
        <f t="shared" si="4"/>
        <v>259096.12916666549</v>
      </c>
      <c r="L16" s="425">
        <f t="shared" si="0"/>
        <v>4.221576480249975E-2</v>
      </c>
      <c r="M16" s="419">
        <f t="shared" si="3"/>
        <v>0.43425656866770829</v>
      </c>
    </row>
    <row r="17" spans="1:13">
      <c r="A17" s="2" t="s">
        <v>18</v>
      </c>
      <c r="B17" s="85" t="s">
        <v>19</v>
      </c>
      <c r="C17" s="3">
        <v>2011351.66</v>
      </c>
      <c r="D17" s="3">
        <v>2121351.2599999998</v>
      </c>
      <c r="E17" s="26">
        <f t="shared" si="1"/>
        <v>109999.59999999986</v>
      </c>
      <c r="F17" s="375">
        <v>2063640.6159999999</v>
      </c>
      <c r="G17" s="376">
        <v>3434378.1213716203</v>
      </c>
      <c r="H17" s="47">
        <v>1</v>
      </c>
      <c r="I17" s="390">
        <f t="shared" si="2"/>
        <v>883896.35833333316</v>
      </c>
      <c r="J17" s="27">
        <f>'ผลการดำเนินงาน Planfin 64'!H12</f>
        <v>1597100</v>
      </c>
      <c r="K17" s="150">
        <f t="shared" si="4"/>
        <v>713203.64166666684</v>
      </c>
      <c r="L17" s="425">
        <f t="shared" si="0"/>
        <v>0.80688605054497231</v>
      </c>
      <c r="M17" s="419">
        <f t="shared" si="3"/>
        <v>0.75286918772707179</v>
      </c>
    </row>
    <row r="18" spans="1:13">
      <c r="A18" s="2" t="s">
        <v>20</v>
      </c>
      <c r="B18" s="85" t="s">
        <v>21</v>
      </c>
      <c r="C18" s="3">
        <v>39882252.289999999</v>
      </c>
      <c r="D18" s="3">
        <v>40062251.770000003</v>
      </c>
      <c r="E18" s="26">
        <f t="shared" si="1"/>
        <v>179999.48000000417</v>
      </c>
      <c r="F18" s="375">
        <v>39020580.561000004</v>
      </c>
      <c r="G18" s="376">
        <v>20830983.359023377</v>
      </c>
      <c r="H18" s="47">
        <v>1</v>
      </c>
      <c r="I18" s="390">
        <f t="shared" si="2"/>
        <v>16692604.904166667</v>
      </c>
      <c r="J18" s="27">
        <f>'ผลการดำเนินงาน Planfin 64'!H13</f>
        <v>19716830.82</v>
      </c>
      <c r="K18" s="150">
        <f t="shared" si="4"/>
        <v>3024225.9158333335</v>
      </c>
      <c r="L18" s="425">
        <f t="shared" si="0"/>
        <v>0.18117159863278451</v>
      </c>
      <c r="M18" s="419">
        <f t="shared" si="3"/>
        <v>0.49215483276366018</v>
      </c>
    </row>
    <row r="19" spans="1:13">
      <c r="A19" s="2" t="s">
        <v>22</v>
      </c>
      <c r="B19" s="85" t="s">
        <v>23</v>
      </c>
      <c r="C19" s="3">
        <v>89144559.989999995</v>
      </c>
      <c r="D19" s="3">
        <v>100202144.7</v>
      </c>
      <c r="E19" s="26">
        <f t="shared" si="1"/>
        <v>11057584.710000008</v>
      </c>
      <c r="F19" s="375">
        <v>102637309.85600001</v>
      </c>
      <c r="G19" s="376">
        <v>33757960.522591427</v>
      </c>
      <c r="H19" s="47">
        <v>0</v>
      </c>
      <c r="I19" s="390">
        <f t="shared" si="2"/>
        <v>41750893.625</v>
      </c>
      <c r="J19" s="27">
        <f>'ผลการดำเนินงาน Planfin 64'!H14</f>
        <v>41013079.439999998</v>
      </c>
      <c r="K19" s="150">
        <f t="shared" si="4"/>
        <v>-737814.18500000238</v>
      </c>
      <c r="L19" s="425">
        <f t="shared" si="0"/>
        <v>-1.7671817796929907E-2</v>
      </c>
      <c r="M19" s="419">
        <f t="shared" si="3"/>
        <v>0.40930340925127917</v>
      </c>
    </row>
    <row r="20" spans="1:13">
      <c r="A20" s="2" t="s">
        <v>24</v>
      </c>
      <c r="B20" s="85" t="s">
        <v>25</v>
      </c>
      <c r="C20" s="3">
        <v>35736982.759999998</v>
      </c>
      <c r="D20" s="3">
        <v>29369117.690000001</v>
      </c>
      <c r="E20" s="26">
        <f t="shared" si="1"/>
        <v>-6367865.0699999966</v>
      </c>
      <c r="F20" s="375">
        <v>26514681.598999996</v>
      </c>
      <c r="G20" s="376">
        <v>8834663.2567870151</v>
      </c>
      <c r="H20" s="47">
        <v>1</v>
      </c>
      <c r="I20" s="390">
        <f t="shared" si="2"/>
        <v>12237132.370833334</v>
      </c>
      <c r="J20" s="27">
        <f>'ผลการดำเนินงาน Planfin 64'!H15</f>
        <v>84692640.620000005</v>
      </c>
      <c r="K20" s="150">
        <f t="shared" si="4"/>
        <v>72455508.249166667</v>
      </c>
      <c r="L20" s="425">
        <f t="shared" si="0"/>
        <v>5.9209548490184822</v>
      </c>
      <c r="M20" s="419">
        <f t="shared" si="3"/>
        <v>2.8837311870910347</v>
      </c>
    </row>
    <row r="21" spans="1:13" s="9" customFormat="1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si="1"/>
        <v>0</v>
      </c>
      <c r="F21" s="375">
        <v>50623</v>
      </c>
      <c r="G21" s="376">
        <v>0</v>
      </c>
      <c r="H21" s="47">
        <v>0</v>
      </c>
      <c r="I21" s="390">
        <f t="shared" si="2"/>
        <v>0</v>
      </c>
      <c r="J21" s="27">
        <f>'ผลการดำเนินงาน Planfin 64'!H16</f>
        <v>0</v>
      </c>
      <c r="K21" s="150">
        <f t="shared" si="4"/>
        <v>0</v>
      </c>
      <c r="L21" s="425" t="e">
        <f t="shared" si="0"/>
        <v>#DIV/0!</v>
      </c>
      <c r="M21" s="419" t="e">
        <f t="shared" si="3"/>
        <v>#DIV/0!</v>
      </c>
    </row>
    <row r="22" spans="1:13">
      <c r="A22" s="2" t="s">
        <v>26</v>
      </c>
      <c r="B22" s="85" t="s">
        <v>27</v>
      </c>
      <c r="C22" s="3">
        <v>16217682.82</v>
      </c>
      <c r="D22" s="3">
        <v>61211418.359999999</v>
      </c>
      <c r="E22" s="26">
        <f t="shared" si="1"/>
        <v>44993735.539999999</v>
      </c>
      <c r="F22" s="375">
        <v>34934979.483999997</v>
      </c>
      <c r="G22" s="376">
        <v>31506082.554642472</v>
      </c>
      <c r="H22" s="47">
        <v>1</v>
      </c>
      <c r="I22" s="390">
        <f t="shared" si="2"/>
        <v>25504757.650000002</v>
      </c>
      <c r="J22" s="27">
        <f>'ผลการดำเนินงาน Planfin 64'!H17</f>
        <v>17984918.359999999</v>
      </c>
      <c r="K22" s="150">
        <f t="shared" si="4"/>
        <v>-7519839.2900000028</v>
      </c>
      <c r="L22" s="425">
        <f t="shared" si="0"/>
        <v>-0.29484064868187454</v>
      </c>
      <c r="M22" s="419">
        <f t="shared" si="3"/>
        <v>0.2938163963825523</v>
      </c>
    </row>
    <row r="23" spans="1:13" s="32" customFormat="1">
      <c r="A23" s="96" t="s">
        <v>28</v>
      </c>
      <c r="B23" s="58" t="s">
        <v>29</v>
      </c>
      <c r="C23" s="5">
        <f>SUM(C11:C22)</f>
        <v>373500831.67999995</v>
      </c>
      <c r="D23" s="5">
        <f>SUM(D11:D22)</f>
        <v>428298283.49000001</v>
      </c>
      <c r="E23" s="28">
        <f>D23-C23</f>
        <v>54797451.810000062</v>
      </c>
      <c r="F23" s="377">
        <v>409626191.35399997</v>
      </c>
      <c r="G23" s="378">
        <v>192990756.76581934</v>
      </c>
      <c r="H23" s="48">
        <v>1</v>
      </c>
      <c r="I23" s="5">
        <f>SUM(I11:I22)</f>
        <v>178457618.12083337</v>
      </c>
      <c r="J23" s="31">
        <f>'ผลการดำเนินงาน Planfin 64'!H18</f>
        <v>284046645.01999998</v>
      </c>
      <c r="K23" s="29">
        <f t="shared" si="4"/>
        <v>105589026.89916661</v>
      </c>
      <c r="L23" s="429">
        <f t="shared" si="0"/>
        <v>0.59167564831932506</v>
      </c>
      <c r="M23" s="420">
        <f t="shared" si="3"/>
        <v>0.66319818679971887</v>
      </c>
    </row>
    <row r="24" spans="1:13" s="9" customFormat="1">
      <c r="A24" s="84" t="s">
        <v>1407</v>
      </c>
      <c r="B24" s="77" t="s">
        <v>155</v>
      </c>
      <c r="C24" s="78">
        <f>C23-C22</f>
        <v>357283148.85999995</v>
      </c>
      <c r="D24" s="78">
        <f>D23-D22</f>
        <v>367086865.13</v>
      </c>
      <c r="E24" s="79">
        <f>D24-C24</f>
        <v>9803716.2700000405</v>
      </c>
      <c r="F24" s="80"/>
      <c r="G24" s="81"/>
      <c r="H24" s="82"/>
      <c r="I24" s="78">
        <f>I23-I22</f>
        <v>152952860.47083336</v>
      </c>
      <c r="J24" s="83">
        <f>'ผลการดำเนินงาน Planfin 64'!H19</f>
        <v>266061726.65999997</v>
      </c>
      <c r="K24" s="151">
        <f t="shared" si="4"/>
        <v>113108866.18916661</v>
      </c>
      <c r="L24" s="430">
        <f t="shared" si="0"/>
        <v>0.73950147673593447</v>
      </c>
      <c r="M24" s="421">
        <f t="shared" si="3"/>
        <v>0.72479228197330614</v>
      </c>
    </row>
    <row r="25" spans="1:13" ht="25.5">
      <c r="A25" s="218"/>
      <c r="B25" s="219" t="s">
        <v>1524</v>
      </c>
      <c r="C25" s="220">
        <f>C24-C21</f>
        <v>357283148.85999995</v>
      </c>
      <c r="D25" s="220">
        <f>D24-D21</f>
        <v>367086865.13</v>
      </c>
      <c r="E25" s="221">
        <f>D25-C25</f>
        <v>9803716.2700000405</v>
      </c>
      <c r="F25" s="220"/>
      <c r="G25" s="222"/>
      <c r="H25" s="223"/>
      <c r="I25" s="220">
        <f>I24-I21</f>
        <v>152952860.47083336</v>
      </c>
      <c r="J25" s="220">
        <f>J24-J21</f>
        <v>266061726.65999997</v>
      </c>
      <c r="K25" s="415">
        <f t="shared" si="4"/>
        <v>113108866.18916661</v>
      </c>
      <c r="L25" s="431">
        <f t="shared" si="0"/>
        <v>0.73950147673593447</v>
      </c>
      <c r="M25" s="432">
        <f t="shared" si="3"/>
        <v>0.72479228197330614</v>
      </c>
    </row>
    <row r="26" spans="1:13">
      <c r="A26" s="466" t="s">
        <v>30</v>
      </c>
      <c r="B26" s="467"/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468"/>
    </row>
    <row r="27" spans="1:13">
      <c r="A27" s="2" t="s">
        <v>31</v>
      </c>
      <c r="B27" s="85" t="s">
        <v>32</v>
      </c>
      <c r="C27" s="3">
        <v>49216592.490000002</v>
      </c>
      <c r="D27" s="3">
        <v>50693090.259999998</v>
      </c>
      <c r="E27" s="26">
        <f t="shared" ref="E27:E42" si="5">D27-C27</f>
        <v>1476497.7699999958</v>
      </c>
      <c r="F27" s="375">
        <v>38162565.390999988</v>
      </c>
      <c r="G27" s="376">
        <v>12648722.672933649</v>
      </c>
      <c r="H27" s="47">
        <v>1</v>
      </c>
      <c r="I27" s="390">
        <f t="shared" ref="I27:I41" si="6">(D27/12)*5</f>
        <v>21122120.941666666</v>
      </c>
      <c r="J27" s="27">
        <f>'ผลการดำเนินงาน Planfin 64'!H22</f>
        <v>23555844.34</v>
      </c>
      <c r="K27" s="150">
        <f t="shared" ref="K27:K44" si="7">J27-I27</f>
        <v>2433723.3983333334</v>
      </c>
      <c r="L27" s="425">
        <f t="shared" ref="L27:L44" si="8">K27/I27</f>
        <v>0.11522154451508872</v>
      </c>
      <c r="M27" s="419">
        <f t="shared" ref="M27:M44" si="9">(J27/D27)</f>
        <v>0.46467564354795365</v>
      </c>
    </row>
    <row r="28" spans="1:13">
      <c r="A28" s="2" t="s">
        <v>33</v>
      </c>
      <c r="B28" s="85" t="s">
        <v>34</v>
      </c>
      <c r="C28" s="3">
        <v>12244888.24</v>
      </c>
      <c r="D28" s="3">
        <v>18673000</v>
      </c>
      <c r="E28" s="26">
        <f t="shared" si="5"/>
        <v>6428111.7599999998</v>
      </c>
      <c r="F28" s="375">
        <v>24399513.859999999</v>
      </c>
      <c r="G28" s="376">
        <v>9076622.3714380488</v>
      </c>
      <c r="H28" s="47">
        <v>0</v>
      </c>
      <c r="I28" s="390">
        <f t="shared" si="6"/>
        <v>7780416.666666666</v>
      </c>
      <c r="J28" s="27">
        <f>'ผลการดำเนินงาน Planfin 64'!H23</f>
        <v>7440546.3100000005</v>
      </c>
      <c r="K28" s="150">
        <f t="shared" si="7"/>
        <v>-339870.35666666552</v>
      </c>
      <c r="L28" s="425">
        <f t="shared" si="8"/>
        <v>-4.3682796336956958E-2</v>
      </c>
      <c r="M28" s="419">
        <f t="shared" si="9"/>
        <v>0.39846550152626792</v>
      </c>
    </row>
    <row r="29" spans="1:13">
      <c r="A29" s="2" t="s">
        <v>35</v>
      </c>
      <c r="B29" s="85" t="s">
        <v>36</v>
      </c>
      <c r="C29" s="3">
        <v>318179.15999999997</v>
      </c>
      <c r="D29" s="3">
        <v>659960</v>
      </c>
      <c r="E29" s="26">
        <f t="shared" si="5"/>
        <v>341780.84</v>
      </c>
      <c r="F29" s="375">
        <v>1513672.7750000001</v>
      </c>
      <c r="G29" s="376">
        <v>1094535.9338194977</v>
      </c>
      <c r="H29" s="47">
        <v>0</v>
      </c>
      <c r="I29" s="390">
        <f t="shared" si="6"/>
        <v>274983.33333333331</v>
      </c>
      <c r="J29" s="27">
        <f>'ผลการดำเนินงาน Planfin 64'!H24</f>
        <v>127282</v>
      </c>
      <c r="K29" s="150">
        <f t="shared" si="7"/>
        <v>-147701.33333333331</v>
      </c>
      <c r="L29" s="425">
        <f t="shared" si="8"/>
        <v>-0.53712831080671553</v>
      </c>
      <c r="M29" s="419">
        <f t="shared" si="9"/>
        <v>0.19286320383053518</v>
      </c>
    </row>
    <row r="30" spans="1:13">
      <c r="A30" s="2" t="s">
        <v>37</v>
      </c>
      <c r="B30" s="85" t="s">
        <v>38</v>
      </c>
      <c r="C30" s="3">
        <v>12279965</v>
      </c>
      <c r="D30" s="3">
        <v>12919756</v>
      </c>
      <c r="E30" s="26">
        <f t="shared" si="5"/>
        <v>639791</v>
      </c>
      <c r="F30" s="375">
        <v>12003643.065000001</v>
      </c>
      <c r="G30" s="376">
        <v>5473983.9614900229</v>
      </c>
      <c r="H30" s="47">
        <v>1</v>
      </c>
      <c r="I30" s="390">
        <f t="shared" si="6"/>
        <v>5383231.666666666</v>
      </c>
      <c r="J30" s="27">
        <f>'ผลการดำเนินงาน Planfin 64'!H25</f>
        <v>4384370.5999999996</v>
      </c>
      <c r="K30" s="150">
        <f t="shared" si="7"/>
        <v>-998861.06666666642</v>
      </c>
      <c r="L30" s="425">
        <f t="shared" si="8"/>
        <v>-0.18555045157199559</v>
      </c>
      <c r="M30" s="419">
        <f t="shared" si="9"/>
        <v>0.33935397851166843</v>
      </c>
    </row>
    <row r="31" spans="1:13">
      <c r="A31" s="2" t="s">
        <v>39</v>
      </c>
      <c r="B31" s="85" t="s">
        <v>40</v>
      </c>
      <c r="C31" s="3">
        <v>89205859.870000005</v>
      </c>
      <c r="D31" s="3">
        <v>100202144.7</v>
      </c>
      <c r="E31" s="26">
        <f t="shared" si="5"/>
        <v>10996284.829999998</v>
      </c>
      <c r="F31" s="375">
        <v>101781842.59799999</v>
      </c>
      <c r="G31" s="376">
        <v>32854168.636892986</v>
      </c>
      <c r="H31" s="47">
        <v>0</v>
      </c>
      <c r="I31" s="390">
        <f t="shared" si="6"/>
        <v>41750893.625</v>
      </c>
      <c r="J31" s="27">
        <f>'ผลการดำเนินงาน Planfin 64'!H26</f>
        <v>41053642.689999998</v>
      </c>
      <c r="K31" s="150">
        <f t="shared" si="7"/>
        <v>-697250.93500000238</v>
      </c>
      <c r="L31" s="425">
        <f t="shared" si="8"/>
        <v>-1.6700263741959664E-2</v>
      </c>
      <c r="M31" s="419">
        <f t="shared" si="9"/>
        <v>0.40970822344085012</v>
      </c>
    </row>
    <row r="32" spans="1:13">
      <c r="A32" s="2" t="s">
        <v>41</v>
      </c>
      <c r="B32" s="85" t="s">
        <v>42</v>
      </c>
      <c r="C32" s="3">
        <v>28060827</v>
      </c>
      <c r="D32" s="3">
        <v>23690816</v>
      </c>
      <c r="E32" s="26">
        <f t="shared" si="5"/>
        <v>-4370011</v>
      </c>
      <c r="F32" s="375">
        <v>33807311.402000003</v>
      </c>
      <c r="G32" s="376">
        <v>11469274.816126276</v>
      </c>
      <c r="H32" s="47">
        <v>0</v>
      </c>
      <c r="I32" s="390">
        <f t="shared" si="6"/>
        <v>9871173.333333334</v>
      </c>
      <c r="J32" s="27">
        <f>'ผลการดำเนินงาน Planfin 64'!H27</f>
        <v>10927214</v>
      </c>
      <c r="K32" s="150">
        <f t="shared" si="7"/>
        <v>1056040.666666666</v>
      </c>
      <c r="L32" s="425">
        <f t="shared" si="8"/>
        <v>0.10698228376768441</v>
      </c>
      <c r="M32" s="419">
        <f t="shared" si="9"/>
        <v>0.46124261823653523</v>
      </c>
    </row>
    <row r="33" spans="1:13">
      <c r="A33" s="2" t="s">
        <v>43</v>
      </c>
      <c r="B33" s="85" t="s">
        <v>44</v>
      </c>
      <c r="C33" s="3">
        <v>59600766</v>
      </c>
      <c r="D33" s="3">
        <v>57794600</v>
      </c>
      <c r="E33" s="26">
        <f t="shared" si="5"/>
        <v>-1806166</v>
      </c>
      <c r="F33" s="375">
        <v>63663772.524000004</v>
      </c>
      <c r="G33" s="376">
        <v>19925936.622850329</v>
      </c>
      <c r="H33" s="47">
        <v>0</v>
      </c>
      <c r="I33" s="390">
        <f t="shared" si="6"/>
        <v>24081083.333333336</v>
      </c>
      <c r="J33" s="27">
        <f>'ผลการดำเนินงาน Planfin 64'!H28</f>
        <v>26867685</v>
      </c>
      <c r="K33" s="150">
        <f t="shared" si="7"/>
        <v>2786601.6666666642</v>
      </c>
      <c r="L33" s="425">
        <f t="shared" si="8"/>
        <v>0.1157174545718803</v>
      </c>
      <c r="M33" s="419">
        <f t="shared" si="9"/>
        <v>0.46488227273828353</v>
      </c>
    </row>
    <row r="34" spans="1:13">
      <c r="A34" s="2" t="s">
        <v>45</v>
      </c>
      <c r="B34" s="85" t="s">
        <v>46</v>
      </c>
      <c r="C34" s="3">
        <v>6278396.9800000004</v>
      </c>
      <c r="D34" s="3">
        <v>7343808</v>
      </c>
      <c r="E34" s="26">
        <f t="shared" si="5"/>
        <v>1065411.0199999996</v>
      </c>
      <c r="F34" s="375">
        <v>8346649.7569999993</v>
      </c>
      <c r="G34" s="376">
        <v>1158535.705511847</v>
      </c>
      <c r="H34" s="47">
        <v>0</v>
      </c>
      <c r="I34" s="390">
        <f t="shared" si="6"/>
        <v>3059920</v>
      </c>
      <c r="J34" s="27">
        <f>'ผลการดำเนินงาน Planfin 64'!H29</f>
        <v>2428764.81</v>
      </c>
      <c r="K34" s="150">
        <f t="shared" si="7"/>
        <v>-631155.18999999994</v>
      </c>
      <c r="L34" s="425">
        <f t="shared" si="8"/>
        <v>-0.20626525856885145</v>
      </c>
      <c r="M34" s="419">
        <f t="shared" si="9"/>
        <v>0.33072280892964523</v>
      </c>
    </row>
    <row r="35" spans="1:13">
      <c r="A35" s="2" t="s">
        <v>47</v>
      </c>
      <c r="B35" s="85" t="s">
        <v>48</v>
      </c>
      <c r="C35" s="3">
        <v>38922305.359999999</v>
      </c>
      <c r="D35" s="3">
        <v>32649436.329999998</v>
      </c>
      <c r="E35" s="26">
        <f t="shared" si="5"/>
        <v>-6272869.0300000012</v>
      </c>
      <c r="F35" s="375">
        <v>31497504.077000003</v>
      </c>
      <c r="G35" s="376">
        <v>13738107.901595926</v>
      </c>
      <c r="H35" s="47">
        <v>1</v>
      </c>
      <c r="I35" s="390">
        <f t="shared" si="6"/>
        <v>13603931.804166667</v>
      </c>
      <c r="J35" s="27">
        <f>'ผลการดำเนินงาน Planfin 64'!H30</f>
        <v>10392081.82</v>
      </c>
      <c r="K35" s="150">
        <f t="shared" si="7"/>
        <v>-3211849.9841666669</v>
      </c>
      <c r="L35" s="425">
        <f t="shared" si="8"/>
        <v>-0.23609718354975351</v>
      </c>
      <c r="M35" s="419">
        <f t="shared" si="9"/>
        <v>0.31829284018760273</v>
      </c>
    </row>
    <row r="36" spans="1:13">
      <c r="A36" s="2" t="s">
        <v>49</v>
      </c>
      <c r="B36" s="85" t="s">
        <v>50</v>
      </c>
      <c r="C36" s="3">
        <v>9744331.8699999992</v>
      </c>
      <c r="D36" s="3">
        <v>10222164.66</v>
      </c>
      <c r="E36" s="26">
        <f t="shared" si="5"/>
        <v>477832.79000000097</v>
      </c>
      <c r="F36" s="375">
        <v>10514542.945</v>
      </c>
      <c r="G36" s="376">
        <v>2793464.3006338472</v>
      </c>
      <c r="H36" s="47">
        <v>0</v>
      </c>
      <c r="I36" s="390">
        <f t="shared" si="6"/>
        <v>4259235.2750000004</v>
      </c>
      <c r="J36" s="27">
        <f>'ผลการดำเนินงาน Planfin 64'!H31</f>
        <v>3726088.2799999993</v>
      </c>
      <c r="K36" s="150">
        <f t="shared" si="7"/>
        <v>-533146.99500000104</v>
      </c>
      <c r="L36" s="425">
        <f t="shared" si="8"/>
        <v>-0.1251743471719817</v>
      </c>
      <c r="M36" s="419">
        <f t="shared" si="9"/>
        <v>0.36451068867834097</v>
      </c>
    </row>
    <row r="37" spans="1:13">
      <c r="A37" s="2" t="s">
        <v>51</v>
      </c>
      <c r="B37" s="85" t="s">
        <v>52</v>
      </c>
      <c r="C37" s="3">
        <v>13595321.83</v>
      </c>
      <c r="D37" s="3">
        <v>13916040.27</v>
      </c>
      <c r="E37" s="26">
        <f t="shared" si="5"/>
        <v>320718.43999999948</v>
      </c>
      <c r="F37" s="375">
        <v>13117126.217999998</v>
      </c>
      <c r="G37" s="376">
        <v>4273510.9459699141</v>
      </c>
      <c r="H37" s="47">
        <v>1</v>
      </c>
      <c r="I37" s="390">
        <f t="shared" si="6"/>
        <v>5798350.1124999998</v>
      </c>
      <c r="J37" s="27">
        <f>'ผลการดำเนินงาน Planfin 64'!H32</f>
        <v>4599823.08</v>
      </c>
      <c r="K37" s="150">
        <f t="shared" si="7"/>
        <v>-1198527.0324999997</v>
      </c>
      <c r="L37" s="425">
        <f t="shared" si="8"/>
        <v>-0.20670139078291122</v>
      </c>
      <c r="M37" s="419">
        <f t="shared" si="9"/>
        <v>0.330541087173787</v>
      </c>
    </row>
    <row r="38" spans="1:13">
      <c r="A38" s="2" t="s">
        <v>53</v>
      </c>
      <c r="B38" s="85" t="s">
        <v>54</v>
      </c>
      <c r="C38" s="3">
        <v>18121076.129999999</v>
      </c>
      <c r="D38" s="3">
        <v>18121076.129999999</v>
      </c>
      <c r="E38" s="26">
        <f t="shared" si="5"/>
        <v>0</v>
      </c>
      <c r="F38" s="375">
        <v>32154633.969999999</v>
      </c>
      <c r="G38" s="376">
        <v>13413725.902034329</v>
      </c>
      <c r="H38" s="47">
        <v>0</v>
      </c>
      <c r="I38" s="390">
        <f t="shared" si="6"/>
        <v>7550448.3875000002</v>
      </c>
      <c r="J38" s="27">
        <f>'ผลการดำเนินงาน Planfin 64'!H33</f>
        <v>9054026.7099999972</v>
      </c>
      <c r="K38" s="150">
        <f t="shared" si="7"/>
        <v>1503578.322499997</v>
      </c>
      <c r="L38" s="425">
        <f t="shared" si="8"/>
        <v>0.19913762009011507</v>
      </c>
      <c r="M38" s="419">
        <f t="shared" si="9"/>
        <v>0.499640675037548</v>
      </c>
    </row>
    <row r="39" spans="1:13">
      <c r="A39" s="2" t="s">
        <v>55</v>
      </c>
      <c r="B39" s="85" t="s">
        <v>56</v>
      </c>
      <c r="C39" s="3">
        <v>3399713.6</v>
      </c>
      <c r="D39" s="3">
        <v>2005000</v>
      </c>
      <c r="E39" s="26">
        <f t="shared" si="5"/>
        <v>-1394713.6000000001</v>
      </c>
      <c r="F39" s="375">
        <v>2252237.5240000002</v>
      </c>
      <c r="G39" s="376">
        <v>2461070.6070543062</v>
      </c>
      <c r="H39" s="47">
        <v>0</v>
      </c>
      <c r="I39" s="390">
        <f t="shared" si="6"/>
        <v>835416.66666666674</v>
      </c>
      <c r="J39" s="27">
        <f>'ผลการดำเนินงาน Planfin 64'!H34</f>
        <v>2292198.77</v>
      </c>
      <c r="K39" s="150">
        <f t="shared" si="7"/>
        <v>1456782.1033333333</v>
      </c>
      <c r="L39" s="425">
        <f t="shared" si="8"/>
        <v>1.7437790763092267</v>
      </c>
      <c r="M39" s="419">
        <f t="shared" si="9"/>
        <v>1.1432412817955113</v>
      </c>
    </row>
    <row r="40" spans="1:13" s="9" customFormat="1">
      <c r="A40" s="164" t="s">
        <v>57</v>
      </c>
      <c r="B40" s="165" t="s">
        <v>58</v>
      </c>
      <c r="C40" s="3">
        <v>10403234.75</v>
      </c>
      <c r="D40" s="3">
        <v>12257259</v>
      </c>
      <c r="E40" s="26">
        <f>D40-C40</f>
        <v>1854024.25</v>
      </c>
      <c r="F40" s="375">
        <v>13141996.419000002</v>
      </c>
      <c r="G40" s="376">
        <v>5277523.8126761634</v>
      </c>
      <c r="H40" s="47">
        <v>0</v>
      </c>
      <c r="I40" s="390">
        <f t="shared" si="6"/>
        <v>5107191.25</v>
      </c>
      <c r="J40" s="27">
        <f>'ผลการดำเนินงาน Planfin 64'!H35</f>
        <v>6541386</v>
      </c>
      <c r="K40" s="150">
        <f t="shared" si="7"/>
        <v>1434194.75</v>
      </c>
      <c r="L40" s="425">
        <f t="shared" si="8"/>
        <v>0.28081868874599125</v>
      </c>
      <c r="M40" s="419">
        <f t="shared" si="9"/>
        <v>0.53367445364416299</v>
      </c>
    </row>
    <row r="41" spans="1:13">
      <c r="A41" s="2" t="s">
        <v>1466</v>
      </c>
      <c r="B41" s="167" t="s">
        <v>1467</v>
      </c>
      <c r="C41" s="3">
        <v>0</v>
      </c>
      <c r="D41" s="6">
        <v>0</v>
      </c>
      <c r="E41" s="26">
        <f t="shared" si="5"/>
        <v>0</v>
      </c>
      <c r="F41" s="375">
        <v>334939.03999999998</v>
      </c>
      <c r="G41" s="376">
        <v>292818.20117542439</v>
      </c>
      <c r="H41" s="47">
        <v>0</v>
      </c>
      <c r="I41" s="390">
        <f t="shared" si="6"/>
        <v>0</v>
      </c>
      <c r="J41" s="27">
        <f>'ผลการดำเนินงาน Planfin 64'!H36</f>
        <v>0</v>
      </c>
      <c r="K41" s="150">
        <f t="shared" si="7"/>
        <v>0</v>
      </c>
      <c r="L41" s="425" t="e">
        <f t="shared" si="8"/>
        <v>#DIV/0!</v>
      </c>
      <c r="M41" s="419" t="e">
        <f t="shared" si="9"/>
        <v>#DIV/0!</v>
      </c>
    </row>
    <row r="42" spans="1:13" s="32" customFormat="1">
      <c r="A42" s="30" t="s">
        <v>59</v>
      </c>
      <c r="B42" s="4" t="s">
        <v>60</v>
      </c>
      <c r="C42" s="5">
        <f>SUM(C27:C41)</f>
        <v>351391458.27999997</v>
      </c>
      <c r="D42" s="5">
        <f>SUM(D27:D41)</f>
        <v>361148151.34999996</v>
      </c>
      <c r="E42" s="28">
        <f t="shared" si="5"/>
        <v>9756693.0699999928</v>
      </c>
      <c r="F42" s="377">
        <v>386691951.56500006</v>
      </c>
      <c r="G42" s="378">
        <v>135952002.39220256</v>
      </c>
      <c r="H42" s="48">
        <v>0</v>
      </c>
      <c r="I42" s="5">
        <f>SUM(I27:I41)</f>
        <v>150478396.39583334</v>
      </c>
      <c r="J42" s="31">
        <f>'ผลการดำเนินงาน Planfin 64'!H37</f>
        <v>153390954.41000003</v>
      </c>
      <c r="K42" s="29">
        <f t="shared" si="7"/>
        <v>2912558.014166683</v>
      </c>
      <c r="L42" s="429">
        <f t="shared" si="8"/>
        <v>1.9355323315017263E-2</v>
      </c>
      <c r="M42" s="420">
        <f t="shared" si="9"/>
        <v>0.4247313847145906</v>
      </c>
    </row>
    <row r="43" spans="1:13" s="9" customFormat="1" ht="25.5">
      <c r="A43" s="84" t="s">
        <v>1408</v>
      </c>
      <c r="B43" s="77" t="s">
        <v>156</v>
      </c>
      <c r="C43" s="78">
        <f>C42-C38</f>
        <v>333270382.14999998</v>
      </c>
      <c r="D43" s="78">
        <f>D42-D38</f>
        <v>343027075.21999997</v>
      </c>
      <c r="E43" s="79">
        <f>D43-C43</f>
        <v>9756693.0699999928</v>
      </c>
      <c r="F43" s="80"/>
      <c r="G43" s="81"/>
      <c r="H43" s="82"/>
      <c r="I43" s="78">
        <f>I42-I38</f>
        <v>142927948.00833336</v>
      </c>
      <c r="J43" s="83">
        <f>'ผลการดำเนินงาน Planfin 64'!H38</f>
        <v>144336927.70000002</v>
      </c>
      <c r="K43" s="151">
        <f t="shared" si="7"/>
        <v>1408979.6916666627</v>
      </c>
      <c r="L43" s="430">
        <f t="shared" si="8"/>
        <v>9.8579718753431817E-3</v>
      </c>
      <c r="M43" s="421">
        <f t="shared" si="9"/>
        <v>0.42077415494805975</v>
      </c>
    </row>
    <row r="44" spans="1:13" s="172" customFormat="1" ht="25.5">
      <c r="A44" s="224"/>
      <c r="B44" s="219" t="s">
        <v>1525</v>
      </c>
      <c r="C44" s="225">
        <f>C43-C41</f>
        <v>333270382.14999998</v>
      </c>
      <c r="D44" s="225">
        <f>D43-D41</f>
        <v>343027075.21999997</v>
      </c>
      <c r="E44" s="226">
        <f>D44-C44</f>
        <v>9756693.0699999928</v>
      </c>
      <c r="F44" s="226"/>
      <c r="G44" s="227"/>
      <c r="H44" s="226"/>
      <c r="I44" s="225">
        <f>I43-I41</f>
        <v>142927948.00833336</v>
      </c>
      <c r="J44" s="225">
        <f>J43-J41</f>
        <v>144336927.70000002</v>
      </c>
      <c r="K44" s="415">
        <f t="shared" si="7"/>
        <v>1408979.6916666627</v>
      </c>
      <c r="L44" s="431">
        <f t="shared" si="8"/>
        <v>9.8579718753431817E-3</v>
      </c>
      <c r="M44" s="432">
        <f t="shared" si="9"/>
        <v>0.42077415494805975</v>
      </c>
    </row>
    <row r="45" spans="1:13">
      <c r="A45" s="469"/>
      <c r="B45" s="470"/>
      <c r="C45" s="470"/>
      <c r="D45" s="470"/>
      <c r="E45" s="470"/>
      <c r="F45" s="470"/>
      <c r="G45" s="470"/>
      <c r="H45" s="470"/>
      <c r="I45" s="470"/>
      <c r="J45" s="470"/>
      <c r="K45" s="470"/>
      <c r="L45" s="470"/>
      <c r="M45" s="471"/>
    </row>
    <row r="46" spans="1:13" s="9" customFormat="1">
      <c r="A46" s="162" t="s">
        <v>61</v>
      </c>
      <c r="B46" s="228" t="s">
        <v>62</v>
      </c>
      <c r="C46" s="5">
        <f t="shared" ref="C46:D48" si="10">C23-C42</f>
        <v>22109373.399999976</v>
      </c>
      <c r="D46" s="5">
        <f t="shared" si="10"/>
        <v>67150132.140000045</v>
      </c>
      <c r="E46" s="28">
        <f t="shared" ref="E46:E48" si="11">D46-C46</f>
        <v>45040758.740000069</v>
      </c>
      <c r="F46" s="229"/>
      <c r="G46" s="230"/>
      <c r="H46" s="231"/>
      <c r="I46" s="5">
        <f t="shared" ref="I46:J48" si="12">I23-I42</f>
        <v>27979221.725000024</v>
      </c>
      <c r="J46" s="5">
        <f t="shared" si="12"/>
        <v>130655690.60999995</v>
      </c>
      <c r="K46" s="28">
        <f>J46-I46</f>
        <v>102676468.88499993</v>
      </c>
      <c r="L46" s="429">
        <f t="shared" ref="L46:L48" si="13">K46/I46</f>
        <v>3.669739991132646</v>
      </c>
      <c r="M46" s="420">
        <f t="shared" ref="M46:M48" si="14">(J46/D46)</f>
        <v>1.9457249963052696</v>
      </c>
    </row>
    <row r="47" spans="1:13" s="95" customFormat="1">
      <c r="A47" s="232" t="s">
        <v>63</v>
      </c>
      <c r="B47" s="233" t="s">
        <v>65</v>
      </c>
      <c r="C47" s="234">
        <f t="shared" si="10"/>
        <v>24012766.709999979</v>
      </c>
      <c r="D47" s="234">
        <f t="shared" si="10"/>
        <v>24059789.910000026</v>
      </c>
      <c r="E47" s="235">
        <f t="shared" si="11"/>
        <v>47023.200000047684</v>
      </c>
      <c r="F47" s="236"/>
      <c r="G47" s="237"/>
      <c r="H47" s="238"/>
      <c r="I47" s="234">
        <f>I24-I43</f>
        <v>10024912.462500006</v>
      </c>
      <c r="J47" s="234">
        <f t="shared" si="12"/>
        <v>121724798.95999995</v>
      </c>
      <c r="K47" s="235">
        <f t="shared" ref="K47" si="15">J47-I47</f>
        <v>111699886.49749994</v>
      </c>
      <c r="L47" s="433">
        <f t="shared" si="13"/>
        <v>11.142230609527367</v>
      </c>
      <c r="M47" s="434">
        <f t="shared" si="14"/>
        <v>5.0592627539697341</v>
      </c>
    </row>
    <row r="48" spans="1:13" s="9" customFormat="1" ht="27.75" customHeight="1">
      <c r="A48" s="218" t="s">
        <v>64</v>
      </c>
      <c r="B48" s="239" t="s">
        <v>1526</v>
      </c>
      <c r="C48" s="240">
        <f>C25-C44</f>
        <v>24012766.709999979</v>
      </c>
      <c r="D48" s="240">
        <f t="shared" si="10"/>
        <v>24059789.910000026</v>
      </c>
      <c r="E48" s="241">
        <f t="shared" si="11"/>
        <v>47023.200000047684</v>
      </c>
      <c r="F48" s="242"/>
      <c r="G48" s="242"/>
      <c r="H48" s="242"/>
      <c r="I48" s="240">
        <f>I25-I44</f>
        <v>10024912.462500006</v>
      </c>
      <c r="J48" s="240">
        <f t="shared" si="12"/>
        <v>121724798.95999995</v>
      </c>
      <c r="K48" s="241">
        <f>J48-I48</f>
        <v>111699886.49749994</v>
      </c>
      <c r="L48" s="435">
        <f t="shared" si="13"/>
        <v>11.142230609527367</v>
      </c>
      <c r="M48" s="436">
        <f t="shared" si="14"/>
        <v>5.0592627539697341</v>
      </c>
    </row>
    <row r="49" spans="1:13" s="9" customFormat="1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4811957.99</v>
      </c>
      <c r="E49" s="51"/>
      <c r="H49" s="52"/>
      <c r="J49" s="52"/>
      <c r="K49" s="143"/>
      <c r="L49" s="143"/>
      <c r="M49" s="143"/>
    </row>
    <row r="50" spans="1:13" s="9" customFormat="1">
      <c r="A50" s="2"/>
      <c r="B50" s="170" t="s">
        <v>67</v>
      </c>
      <c r="C50" s="243" t="str">
        <f>IF(D50&gt;=0,"ไม่เกิน","เกิน")</f>
        <v>เกิน</v>
      </c>
      <c r="D50" s="243">
        <f>IF(D47&lt;0,0-C112,((D47*20%)-C112))</f>
        <v>-6130924.247999995</v>
      </c>
      <c r="E50" s="51"/>
      <c r="H50" s="52"/>
      <c r="J50" s="52"/>
      <c r="K50" s="143"/>
      <c r="L50" s="143"/>
      <c r="M50" s="143"/>
    </row>
    <row r="51" spans="1:13">
      <c r="A51" s="2" t="s">
        <v>68</v>
      </c>
      <c r="B51" s="170" t="s">
        <v>1800</v>
      </c>
      <c r="C51" s="3">
        <v>71165590.510000005</v>
      </c>
      <c r="D51" s="3">
        <f>C51</f>
        <v>71165590.510000005</v>
      </c>
      <c r="E51" s="51"/>
    </row>
    <row r="52" spans="1:13">
      <c r="A52" s="2" t="s">
        <v>69</v>
      </c>
      <c r="B52" s="170" t="s">
        <v>1801</v>
      </c>
      <c r="C52" s="3">
        <v>88447739.099999994</v>
      </c>
      <c r="D52" s="3">
        <f>C52</f>
        <v>88447739.099999994</v>
      </c>
      <c r="E52" s="51"/>
    </row>
    <row r="53" spans="1:13">
      <c r="A53" s="2" t="s">
        <v>70</v>
      </c>
      <c r="B53" s="170" t="s">
        <v>1802</v>
      </c>
      <c r="C53" s="7">
        <v>-71586126.280000001</v>
      </c>
      <c r="D53" s="7">
        <f>C53</f>
        <v>-71586126.280000001</v>
      </c>
      <c r="E53" s="51"/>
    </row>
    <row r="54" spans="1:13">
      <c r="A54" s="2" t="s">
        <v>1482</v>
      </c>
      <c r="B54" s="176" t="s">
        <v>1803</v>
      </c>
      <c r="C54" s="3">
        <v>16861612.819999993</v>
      </c>
      <c r="D54" s="3">
        <f t="shared" ref="D54" si="16">C54</f>
        <v>16861612.819999993</v>
      </c>
      <c r="E54" s="51"/>
      <c r="G54" s="1"/>
    </row>
    <row r="55" spans="1:13">
      <c r="A55" s="9" t="s">
        <v>154</v>
      </c>
      <c r="B55" s="8"/>
      <c r="G55" s="1"/>
    </row>
    <row r="56" spans="1:13">
      <c r="A56" s="476" t="s">
        <v>1882</v>
      </c>
      <c r="B56" s="476"/>
      <c r="C56" s="476"/>
      <c r="G56" s="1"/>
    </row>
    <row r="57" spans="1:13">
      <c r="A57" s="9"/>
      <c r="B57" s="8"/>
      <c r="G57" s="1"/>
    </row>
    <row r="58" spans="1:13">
      <c r="A58" s="9"/>
      <c r="B58" s="8"/>
      <c r="G58" s="1"/>
    </row>
    <row r="59" spans="1:13">
      <c r="A59" s="9"/>
      <c r="B59" s="8"/>
      <c r="G59" s="1"/>
    </row>
    <row r="60" spans="1:13">
      <c r="A60" s="9"/>
      <c r="B60" s="8"/>
      <c r="G60" s="1"/>
    </row>
    <row r="61" spans="1:13">
      <c r="A61" s="9"/>
      <c r="B61" s="8"/>
      <c r="G61" s="1"/>
    </row>
    <row r="62" spans="1:13">
      <c r="A62" s="9"/>
      <c r="B62" s="8"/>
      <c r="G62" s="1"/>
    </row>
    <row r="63" spans="1:13">
      <c r="A63" s="9"/>
      <c r="B63" s="8"/>
      <c r="G63" s="1"/>
    </row>
    <row r="64" spans="1:13" s="9" customFormat="1">
      <c r="B64" s="53"/>
      <c r="K64" s="143"/>
      <c r="L64" s="143"/>
      <c r="M64" s="143"/>
    </row>
    <row r="65" spans="1:13" s="9" customFormat="1">
      <c r="A65" s="1"/>
      <c r="B65" s="464" t="s">
        <v>71</v>
      </c>
      <c r="C65" s="465"/>
      <c r="D65" s="465"/>
      <c r="E65" s="465"/>
      <c r="K65" s="143"/>
      <c r="L65" s="143"/>
      <c r="M65" s="143"/>
    </row>
    <row r="66" spans="1:13" s="9" customFormat="1">
      <c r="A66" s="1"/>
      <c r="B66" s="177" t="s">
        <v>2</v>
      </c>
      <c r="C66" s="10" t="s">
        <v>1799</v>
      </c>
      <c r="D66" s="45"/>
      <c r="E66" s="45"/>
      <c r="K66" s="143"/>
      <c r="L66" s="143"/>
      <c r="M66" s="143"/>
    </row>
    <row r="67" spans="1:13" s="9" customFormat="1">
      <c r="A67" s="1"/>
      <c r="B67" s="170" t="s">
        <v>72</v>
      </c>
      <c r="C67" s="205">
        <v>55023088.270000003</v>
      </c>
      <c r="D67" s="45"/>
      <c r="E67" s="45"/>
      <c r="K67" s="143"/>
      <c r="L67" s="143"/>
      <c r="M67" s="143"/>
    </row>
    <row r="68" spans="1:13" s="9" customFormat="1" ht="25.5">
      <c r="A68" s="1"/>
      <c r="B68" s="170" t="s">
        <v>73</v>
      </c>
      <c r="C68" s="205">
        <v>27108637.600000001</v>
      </c>
      <c r="D68" s="45"/>
      <c r="E68" s="45"/>
      <c r="K68" s="143"/>
      <c r="L68" s="143"/>
      <c r="M68" s="143"/>
    </row>
    <row r="69" spans="1:13" s="9" customFormat="1">
      <c r="A69" s="1"/>
      <c r="B69" s="170" t="s">
        <v>74</v>
      </c>
      <c r="C69" s="205">
        <v>11503412.35</v>
      </c>
      <c r="D69" s="45"/>
      <c r="E69" s="45"/>
      <c r="K69" s="143"/>
      <c r="L69" s="143"/>
      <c r="M69" s="143"/>
    </row>
    <row r="70" spans="1:13" s="9" customFormat="1">
      <c r="A70" s="1"/>
      <c r="B70" s="178" t="s">
        <v>161</v>
      </c>
      <c r="C70" s="87">
        <f>SUM(C67:C69)</f>
        <v>93635138.219999999</v>
      </c>
      <c r="D70" s="45"/>
      <c r="E70" s="45"/>
      <c r="K70" s="143"/>
      <c r="L70" s="143"/>
      <c r="M70" s="143"/>
    </row>
    <row r="71" spans="1:13" s="9" customFormat="1">
      <c r="A71" s="1"/>
      <c r="B71" s="179"/>
      <c r="C71" s="91"/>
      <c r="D71" s="45"/>
      <c r="E71" s="45"/>
      <c r="K71" s="143"/>
      <c r="L71" s="143"/>
      <c r="M71" s="143"/>
    </row>
    <row r="72" spans="1:13" s="9" customFormat="1">
      <c r="A72" s="1"/>
      <c r="B72" s="179"/>
      <c r="C72" s="91"/>
      <c r="D72" s="45"/>
      <c r="E72" s="45"/>
      <c r="K72" s="143"/>
      <c r="L72" s="143"/>
      <c r="M72" s="143"/>
    </row>
    <row r="73" spans="1:13" s="9" customFormat="1">
      <c r="A73" s="1"/>
      <c r="B73" s="459" t="s">
        <v>75</v>
      </c>
      <c r="C73" s="460"/>
      <c r="D73" s="460"/>
      <c r="E73" s="460"/>
      <c r="K73" s="143"/>
      <c r="L73" s="143"/>
      <c r="M73" s="143"/>
    </row>
    <row r="74" spans="1:13" s="9" customFormat="1">
      <c r="A74" s="1"/>
      <c r="B74" s="177" t="s">
        <v>2</v>
      </c>
      <c r="C74" s="10" t="s">
        <v>1799</v>
      </c>
      <c r="D74" s="45"/>
      <c r="E74" s="45"/>
      <c r="K74" s="143"/>
      <c r="L74" s="143"/>
      <c r="M74" s="143"/>
    </row>
    <row r="75" spans="1:13" s="9" customFormat="1">
      <c r="A75" s="1"/>
      <c r="B75" s="170" t="s">
        <v>76</v>
      </c>
      <c r="C75" s="205">
        <v>988775</v>
      </c>
      <c r="D75" s="45"/>
      <c r="E75" s="45"/>
      <c r="K75" s="143"/>
      <c r="L75" s="143"/>
      <c r="M75" s="143"/>
    </row>
    <row r="76" spans="1:13" s="9" customFormat="1">
      <c r="A76" s="1"/>
      <c r="B76" s="170" t="s">
        <v>77</v>
      </c>
      <c r="C76" s="205">
        <v>28920</v>
      </c>
      <c r="D76" s="45"/>
      <c r="E76" s="45"/>
      <c r="K76" s="143"/>
      <c r="L76" s="143"/>
      <c r="M76" s="143"/>
    </row>
    <row r="77" spans="1:13" s="9" customFormat="1">
      <c r="A77" s="1"/>
      <c r="B77" s="170" t="s">
        <v>78</v>
      </c>
      <c r="C77" s="205">
        <v>1818360</v>
      </c>
      <c r="D77" s="45"/>
      <c r="E77" s="45"/>
      <c r="K77" s="143"/>
      <c r="L77" s="143"/>
      <c r="M77" s="143"/>
    </row>
    <row r="78" spans="1:13" s="9" customFormat="1">
      <c r="A78" s="1"/>
      <c r="B78" s="170" t="s">
        <v>79</v>
      </c>
      <c r="C78" s="205">
        <v>862634</v>
      </c>
      <c r="D78" s="45"/>
      <c r="E78" s="45"/>
      <c r="K78" s="143"/>
      <c r="L78" s="143"/>
      <c r="M78" s="143"/>
    </row>
    <row r="79" spans="1:13" s="9" customFormat="1">
      <c r="A79" s="1"/>
      <c r="B79" s="170" t="s">
        <v>80</v>
      </c>
      <c r="C79" s="205">
        <v>30290</v>
      </c>
      <c r="D79" s="45"/>
      <c r="E79" s="45"/>
      <c r="K79" s="143"/>
      <c r="L79" s="143"/>
      <c r="M79" s="143"/>
    </row>
    <row r="80" spans="1:13" s="9" customFormat="1">
      <c r="A80" s="1"/>
      <c r="B80" s="170" t="s">
        <v>81</v>
      </c>
      <c r="C80" s="205">
        <v>829200</v>
      </c>
      <c r="D80" s="45"/>
      <c r="E80" s="45"/>
      <c r="K80" s="143"/>
      <c r="L80" s="143"/>
      <c r="M80" s="143"/>
    </row>
    <row r="81" spans="1:13" s="9" customFormat="1">
      <c r="A81" s="1"/>
      <c r="B81" s="170" t="s">
        <v>82</v>
      </c>
      <c r="C81" s="205">
        <v>3870818</v>
      </c>
      <c r="D81" s="45"/>
      <c r="E81" s="45"/>
      <c r="K81" s="143"/>
      <c r="L81" s="143"/>
      <c r="M81" s="143"/>
    </row>
    <row r="82" spans="1:13" s="9" customFormat="1">
      <c r="A82" s="1"/>
      <c r="B82" s="170" t="s">
        <v>83</v>
      </c>
      <c r="C82" s="205">
        <v>3855018</v>
      </c>
      <c r="D82" s="45"/>
      <c r="E82" s="45"/>
      <c r="K82" s="143"/>
      <c r="L82" s="143"/>
      <c r="M82" s="143"/>
    </row>
    <row r="83" spans="1:13" s="9" customFormat="1">
      <c r="A83" s="1"/>
      <c r="B83" s="170" t="s">
        <v>84</v>
      </c>
      <c r="C83" s="205">
        <v>741405</v>
      </c>
      <c r="D83" s="45"/>
      <c r="E83" s="45"/>
      <c r="K83" s="143"/>
      <c r="L83" s="143"/>
      <c r="M83" s="143"/>
    </row>
    <row r="84" spans="1:13" s="9" customFormat="1">
      <c r="A84" s="1"/>
      <c r="B84" s="170" t="s">
        <v>85</v>
      </c>
      <c r="C84" s="205">
        <v>974045</v>
      </c>
      <c r="D84" s="45"/>
      <c r="E84" s="45"/>
      <c r="K84" s="143"/>
      <c r="L84" s="143"/>
      <c r="M84" s="143"/>
    </row>
    <row r="85" spans="1:13" s="9" customFormat="1">
      <c r="A85" s="1"/>
      <c r="B85" s="170" t="s">
        <v>86</v>
      </c>
      <c r="C85" s="205">
        <v>8620</v>
      </c>
      <c r="D85" s="45"/>
      <c r="E85" s="45"/>
      <c r="K85" s="143"/>
      <c r="L85" s="143"/>
      <c r="M85" s="143"/>
    </row>
    <row r="86" spans="1:13" s="9" customFormat="1">
      <c r="A86" s="1"/>
      <c r="B86" s="170" t="s">
        <v>924</v>
      </c>
      <c r="C86" s="206">
        <v>0</v>
      </c>
      <c r="D86" s="45"/>
      <c r="E86" s="45"/>
      <c r="K86" s="143"/>
      <c r="L86" s="143"/>
      <c r="M86" s="143"/>
    </row>
    <row r="87" spans="1:13" s="9" customFormat="1">
      <c r="A87" s="1"/>
      <c r="B87" s="178" t="s">
        <v>161</v>
      </c>
      <c r="C87" s="180">
        <f>SUM(C75:C86)</f>
        <v>14008085</v>
      </c>
      <c r="D87" s="45"/>
      <c r="E87" s="45"/>
      <c r="K87" s="143"/>
      <c r="L87" s="143"/>
      <c r="M87" s="143"/>
    </row>
    <row r="88" spans="1:13" s="9" customFormat="1">
      <c r="A88" s="1"/>
      <c r="B88" s="179"/>
      <c r="C88" s="181"/>
      <c r="D88" s="45"/>
      <c r="E88" s="45"/>
      <c r="K88" s="143"/>
      <c r="L88" s="143"/>
      <c r="M88" s="143"/>
    </row>
    <row r="89" spans="1:13" s="9" customFormat="1">
      <c r="A89" s="1"/>
      <c r="B89" s="182"/>
      <c r="C89" s="45"/>
      <c r="D89" s="45"/>
      <c r="E89" s="45"/>
      <c r="K89" s="143"/>
      <c r="L89" s="143"/>
      <c r="M89" s="143"/>
    </row>
    <row r="90" spans="1:13" s="9" customFormat="1">
      <c r="A90" s="1"/>
      <c r="B90" s="459" t="s">
        <v>87</v>
      </c>
      <c r="C90" s="460"/>
      <c r="D90" s="460"/>
      <c r="E90" s="460"/>
      <c r="K90" s="143"/>
      <c r="L90" s="143"/>
      <c r="M90" s="143"/>
    </row>
    <row r="91" spans="1:13" s="9" customFormat="1">
      <c r="A91" s="1"/>
      <c r="B91" s="177" t="s">
        <v>2</v>
      </c>
      <c r="C91" s="177" t="s">
        <v>88</v>
      </c>
      <c r="D91" s="45"/>
      <c r="E91" s="45"/>
      <c r="K91" s="143"/>
      <c r="L91" s="143"/>
      <c r="M91" s="143"/>
    </row>
    <row r="92" spans="1:13" s="9" customFormat="1">
      <c r="A92" s="1"/>
      <c r="B92" s="477" t="s">
        <v>1804</v>
      </c>
      <c r="C92" s="477"/>
      <c r="D92" s="183"/>
      <c r="E92" s="45"/>
      <c r="K92" s="143"/>
      <c r="L92" s="143"/>
      <c r="M92" s="143"/>
    </row>
    <row r="93" spans="1:13" s="9" customFormat="1">
      <c r="A93" s="1"/>
      <c r="B93" s="370" t="s">
        <v>1805</v>
      </c>
      <c r="C93" s="5">
        <f>SUM(C94:C101)</f>
        <v>227694910.19999999</v>
      </c>
      <c r="D93" s="45"/>
      <c r="E93" s="45"/>
      <c r="K93" s="143"/>
      <c r="L93" s="143"/>
      <c r="M93" s="143"/>
    </row>
    <row r="94" spans="1:13" s="9" customFormat="1">
      <c r="A94" s="1"/>
      <c r="B94" s="370" t="s">
        <v>89</v>
      </c>
      <c r="C94" s="205">
        <v>56000000</v>
      </c>
      <c r="D94" s="45"/>
      <c r="E94" s="45"/>
      <c r="K94" s="143"/>
      <c r="L94" s="143"/>
      <c r="M94" s="143"/>
    </row>
    <row r="95" spans="1:13" s="9" customFormat="1">
      <c r="A95" s="1"/>
      <c r="B95" s="370" t="s">
        <v>90</v>
      </c>
      <c r="C95" s="205">
        <v>28000000</v>
      </c>
      <c r="D95" s="45"/>
      <c r="E95" s="45"/>
      <c r="K95" s="143"/>
      <c r="L95" s="143"/>
      <c r="M95" s="143"/>
    </row>
    <row r="96" spans="1:13" s="9" customFormat="1">
      <c r="A96" s="1"/>
      <c r="B96" s="370" t="s">
        <v>91</v>
      </c>
      <c r="C96" s="205">
        <v>12000000</v>
      </c>
      <c r="D96" s="45"/>
      <c r="E96" s="45"/>
      <c r="K96" s="143"/>
      <c r="L96" s="143"/>
      <c r="M96" s="143"/>
    </row>
    <row r="97" spans="1:13" s="9" customFormat="1">
      <c r="A97" s="1"/>
      <c r="B97" s="370" t="s">
        <v>92</v>
      </c>
      <c r="C97" s="205">
        <v>8500000</v>
      </c>
      <c r="D97" s="45"/>
      <c r="E97" s="45"/>
      <c r="K97" s="143"/>
      <c r="L97" s="143"/>
      <c r="M97" s="143"/>
    </row>
    <row r="98" spans="1:13" s="9" customFormat="1">
      <c r="A98" s="1"/>
      <c r="B98" s="370" t="s">
        <v>93</v>
      </c>
      <c r="C98" s="205">
        <v>75000000</v>
      </c>
      <c r="D98" s="45"/>
      <c r="E98" s="45"/>
      <c r="K98" s="143"/>
      <c r="L98" s="143"/>
      <c r="M98" s="143"/>
    </row>
    <row r="99" spans="1:13" s="9" customFormat="1">
      <c r="A99" s="1"/>
      <c r="B99" s="370" t="s">
        <v>94</v>
      </c>
      <c r="C99" s="205">
        <v>194910.2</v>
      </c>
      <c r="D99" s="45"/>
      <c r="E99" s="45"/>
      <c r="K99" s="143"/>
      <c r="L99" s="143"/>
      <c r="M99" s="143"/>
    </row>
    <row r="100" spans="1:13" s="9" customFormat="1">
      <c r="A100" s="1"/>
      <c r="B100" s="370" t="s">
        <v>95</v>
      </c>
      <c r="C100" s="205">
        <v>13000000</v>
      </c>
      <c r="D100" s="45"/>
      <c r="E100" s="45"/>
      <c r="K100" s="143"/>
      <c r="L100" s="143"/>
      <c r="M100" s="143"/>
    </row>
    <row r="101" spans="1:13" s="9" customFormat="1">
      <c r="A101" s="1"/>
      <c r="B101" s="370" t="s">
        <v>96</v>
      </c>
      <c r="C101" s="205">
        <v>35000000</v>
      </c>
      <c r="D101" s="45"/>
      <c r="E101" s="45"/>
      <c r="K101" s="143"/>
      <c r="L101" s="143"/>
      <c r="M101" s="143"/>
    </row>
    <row r="102" spans="1:13" s="9" customFormat="1">
      <c r="A102" s="1"/>
      <c r="B102" s="184"/>
      <c r="C102" s="50"/>
      <c r="D102" s="45"/>
      <c r="E102" s="45"/>
      <c r="K102" s="143"/>
      <c r="L102" s="143"/>
      <c r="M102" s="143"/>
    </row>
    <row r="103" spans="1:13" s="9" customFormat="1">
      <c r="A103" s="1"/>
      <c r="B103" s="182"/>
      <c r="C103" s="45"/>
      <c r="D103" s="45"/>
      <c r="E103" s="45"/>
      <c r="K103" s="143"/>
      <c r="L103" s="143"/>
      <c r="M103" s="143"/>
    </row>
    <row r="104" spans="1:13" s="9" customFormat="1">
      <c r="A104" s="1"/>
      <c r="B104" s="459" t="s">
        <v>97</v>
      </c>
      <c r="C104" s="460"/>
      <c r="D104" s="460"/>
      <c r="E104" s="460"/>
      <c r="K104" s="143"/>
      <c r="L104" s="143"/>
      <c r="M104" s="143"/>
    </row>
    <row r="105" spans="1:13" s="9" customFormat="1">
      <c r="A105" s="1"/>
      <c r="B105" s="177" t="s">
        <v>2</v>
      </c>
      <c r="C105" s="177" t="s">
        <v>88</v>
      </c>
      <c r="D105" s="45"/>
      <c r="E105" s="45"/>
      <c r="K105" s="143"/>
      <c r="L105" s="143"/>
      <c r="M105" s="143"/>
    </row>
    <row r="106" spans="1:13" s="9" customFormat="1">
      <c r="A106" s="1"/>
      <c r="B106" s="478" t="s">
        <v>1806</v>
      </c>
      <c r="C106" s="478"/>
      <c r="D106" s="183"/>
      <c r="E106" s="45"/>
      <c r="K106" s="143"/>
      <c r="L106" s="143"/>
      <c r="M106" s="143"/>
    </row>
    <row r="107" spans="1:13" s="9" customFormat="1">
      <c r="A107" s="1"/>
      <c r="B107" s="170" t="s">
        <v>1807</v>
      </c>
      <c r="C107" s="5">
        <f>SUM(C108:C114)</f>
        <v>224365423.87</v>
      </c>
      <c r="D107" s="45"/>
      <c r="E107" s="45"/>
      <c r="K107" s="143"/>
      <c r="L107" s="143"/>
      <c r="M107" s="143"/>
    </row>
    <row r="108" spans="1:13" s="9" customFormat="1">
      <c r="A108" s="1"/>
      <c r="B108" s="170" t="s">
        <v>98</v>
      </c>
      <c r="C108" s="205">
        <v>129263292.65000001</v>
      </c>
      <c r="D108" s="45"/>
      <c r="E108" s="45"/>
      <c r="K108" s="143"/>
      <c r="L108" s="143"/>
      <c r="M108" s="143"/>
    </row>
    <row r="109" spans="1:13" s="9" customFormat="1">
      <c r="A109" s="1"/>
      <c r="B109" s="170" t="s">
        <v>1483</v>
      </c>
      <c r="C109" s="205">
        <v>895803.66</v>
      </c>
      <c r="D109" s="45"/>
      <c r="E109" s="45"/>
      <c r="K109" s="143"/>
      <c r="L109" s="143"/>
      <c r="M109" s="143"/>
    </row>
    <row r="110" spans="1:13" s="9" customFormat="1">
      <c r="A110" s="1"/>
      <c r="B110" s="170" t="s">
        <v>102</v>
      </c>
      <c r="C110" s="205">
        <v>4100263.3</v>
      </c>
      <c r="D110" s="45"/>
      <c r="E110" s="45"/>
      <c r="K110" s="143"/>
      <c r="L110" s="143"/>
      <c r="M110" s="143"/>
    </row>
    <row r="111" spans="1:13" s="9" customFormat="1">
      <c r="A111" s="1"/>
      <c r="B111" s="170" t="s">
        <v>100</v>
      </c>
      <c r="C111" s="205">
        <v>40569435.850000001</v>
      </c>
      <c r="D111" s="45"/>
      <c r="E111" s="45"/>
      <c r="K111" s="143"/>
      <c r="L111" s="143"/>
      <c r="M111" s="143"/>
    </row>
    <row r="112" spans="1:13" s="9" customFormat="1">
      <c r="A112" s="1"/>
      <c r="B112" s="170" t="s">
        <v>99</v>
      </c>
      <c r="C112" s="205">
        <v>10942882.23</v>
      </c>
      <c r="D112" s="45"/>
      <c r="E112" s="45"/>
      <c r="K112" s="143"/>
      <c r="L112" s="143"/>
      <c r="M112" s="143"/>
    </row>
    <row r="113" spans="1:13" s="9" customFormat="1">
      <c r="A113" s="1"/>
      <c r="B113" s="170" t="s">
        <v>101</v>
      </c>
      <c r="C113" s="205">
        <v>1999421.05</v>
      </c>
      <c r="D113" s="45"/>
      <c r="E113" s="45"/>
      <c r="K113" s="143"/>
      <c r="L113" s="143"/>
      <c r="M113" s="143"/>
    </row>
    <row r="114" spans="1:13" s="9" customFormat="1">
      <c r="A114" s="1"/>
      <c r="B114" s="170" t="s">
        <v>103</v>
      </c>
      <c r="C114" s="205">
        <v>36594325.130000003</v>
      </c>
      <c r="D114" s="45"/>
      <c r="E114" s="45"/>
      <c r="K114" s="143"/>
      <c r="L114" s="143"/>
      <c r="M114" s="143"/>
    </row>
    <row r="115" spans="1:13" s="9" customFormat="1">
      <c r="A115" s="1"/>
      <c r="B115" s="182"/>
      <c r="C115" s="45"/>
      <c r="D115" s="45"/>
      <c r="E115" s="45"/>
      <c r="K115" s="143"/>
      <c r="L115" s="143"/>
      <c r="M115" s="143"/>
    </row>
    <row r="116" spans="1:13" s="9" customFormat="1">
      <c r="A116" s="1"/>
      <c r="B116" s="459" t="s">
        <v>104</v>
      </c>
      <c r="C116" s="460"/>
      <c r="D116" s="460"/>
      <c r="E116" s="460"/>
      <c r="K116" s="143"/>
      <c r="L116" s="143"/>
      <c r="M116" s="143"/>
    </row>
    <row r="117" spans="1:13" s="9" customFormat="1">
      <c r="A117" s="1"/>
      <c r="B117" s="177" t="s">
        <v>2</v>
      </c>
      <c r="C117" s="177" t="s">
        <v>88</v>
      </c>
      <c r="D117" s="45"/>
      <c r="E117" s="45"/>
      <c r="K117" s="143"/>
      <c r="L117" s="143"/>
      <c r="M117" s="143"/>
    </row>
    <row r="118" spans="1:13" s="9" customFormat="1">
      <c r="A118" s="1"/>
      <c r="B118" s="170" t="s">
        <v>1808</v>
      </c>
      <c r="C118" s="205">
        <v>110016.22</v>
      </c>
      <c r="D118" s="45"/>
      <c r="E118" s="45"/>
      <c r="K118" s="143"/>
      <c r="L118" s="143"/>
      <c r="M118" s="143"/>
    </row>
    <row r="119" spans="1:13" s="9" customFormat="1">
      <c r="A119" s="1"/>
      <c r="B119" s="170" t="s">
        <v>1809</v>
      </c>
      <c r="C119" s="205">
        <v>6385918.3600000003</v>
      </c>
      <c r="D119" s="45"/>
      <c r="E119" s="45"/>
      <c r="K119" s="143"/>
      <c r="L119" s="143"/>
      <c r="M119" s="143"/>
    </row>
    <row r="120" spans="1:13" s="9" customFormat="1">
      <c r="A120" s="1"/>
      <c r="B120" s="170" t="s">
        <v>1810</v>
      </c>
      <c r="C120" s="205">
        <v>54825500</v>
      </c>
      <c r="D120" s="45"/>
      <c r="E120" s="45"/>
      <c r="K120" s="143"/>
      <c r="L120" s="143"/>
      <c r="M120" s="143"/>
    </row>
    <row r="121" spans="1:13" s="9" customFormat="1">
      <c r="A121" s="1"/>
      <c r="B121" s="170" t="s">
        <v>1811</v>
      </c>
      <c r="C121" s="206">
        <v>0</v>
      </c>
      <c r="D121" s="45"/>
      <c r="E121" s="45"/>
      <c r="K121" s="143"/>
      <c r="L121" s="143"/>
      <c r="M121" s="143"/>
    </row>
    <row r="122" spans="1:13" s="9" customFormat="1">
      <c r="A122" s="1"/>
      <c r="B122" s="170" t="s">
        <v>1812</v>
      </c>
      <c r="C122" s="206">
        <v>0</v>
      </c>
      <c r="D122" s="45"/>
      <c r="E122" s="45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61321434.579999998</v>
      </c>
      <c r="D123" s="45"/>
      <c r="E123" s="45"/>
      <c r="K123" s="143"/>
      <c r="L123" s="143"/>
      <c r="M123" s="143"/>
    </row>
    <row r="124" spans="1:13" s="9" customFormat="1">
      <c r="A124" s="1"/>
      <c r="B124" s="186"/>
      <c r="C124" s="128"/>
      <c r="D124" s="45"/>
      <c r="E124" s="45"/>
      <c r="K124" s="143"/>
      <c r="L124" s="143"/>
      <c r="M124" s="143"/>
    </row>
    <row r="125" spans="1:13" s="9" customFormat="1">
      <c r="A125" s="1"/>
      <c r="B125" s="459" t="s">
        <v>105</v>
      </c>
      <c r="C125" s="460"/>
      <c r="D125" s="460"/>
      <c r="E125" s="460"/>
      <c r="I125" s="143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143"/>
    </row>
    <row r="127" spans="1:13" s="9" customFormat="1" ht="25.5">
      <c r="A127" s="1"/>
      <c r="B127" s="371" t="s">
        <v>162</v>
      </c>
      <c r="C127" s="205">
        <v>5430000</v>
      </c>
      <c r="D127" s="45"/>
      <c r="E127" s="45"/>
      <c r="I127" s="143"/>
    </row>
    <row r="128" spans="1:13" s="9" customFormat="1">
      <c r="A128" s="1"/>
      <c r="B128" s="371" t="s">
        <v>1484</v>
      </c>
      <c r="C128" s="205">
        <v>13091843</v>
      </c>
      <c r="D128" s="45"/>
      <c r="E128" s="45"/>
      <c r="I128" s="143"/>
    </row>
    <row r="129" spans="1:13" s="9" customFormat="1">
      <c r="A129" s="1"/>
      <c r="B129" s="372" t="s">
        <v>1210</v>
      </c>
      <c r="C129" s="205">
        <v>2189152.84</v>
      </c>
      <c r="D129" s="45"/>
      <c r="E129" s="45"/>
      <c r="I129" s="143"/>
    </row>
    <row r="130" spans="1:13" s="9" customFormat="1">
      <c r="A130" s="1"/>
      <c r="B130" s="372" t="s">
        <v>1485</v>
      </c>
      <c r="C130" s="205">
        <v>933866.23</v>
      </c>
      <c r="D130" s="45"/>
      <c r="E130" s="45"/>
      <c r="I130" s="143"/>
    </row>
    <row r="131" spans="1:13" s="9" customFormat="1">
      <c r="A131" s="1"/>
      <c r="B131" s="372" t="s">
        <v>1486</v>
      </c>
      <c r="C131" s="205">
        <v>79837.84</v>
      </c>
      <c r="D131" s="45"/>
      <c r="E131" s="45"/>
      <c r="I131" s="143"/>
    </row>
    <row r="132" spans="1:13" s="9" customFormat="1">
      <c r="A132" s="1"/>
      <c r="B132" s="372" t="s">
        <v>86</v>
      </c>
      <c r="C132" s="206">
        <v>0</v>
      </c>
      <c r="D132" s="45"/>
      <c r="E132" s="45"/>
      <c r="I132" s="143"/>
    </row>
    <row r="133" spans="1:13" s="9" customFormat="1">
      <c r="A133" s="1"/>
      <c r="B133" s="372" t="s">
        <v>1487</v>
      </c>
      <c r="C133" s="150">
        <v>1035500</v>
      </c>
      <c r="D133" s="45"/>
      <c r="E133" s="45"/>
      <c r="I133" s="143"/>
    </row>
    <row r="134" spans="1:13" s="9" customFormat="1">
      <c r="A134" s="1"/>
      <c r="B134" s="188" t="s">
        <v>1410</v>
      </c>
      <c r="C134" s="189">
        <f>SUM(C127:C133)</f>
        <v>22760199.91</v>
      </c>
      <c r="D134" s="45"/>
      <c r="E134" s="45"/>
      <c r="I134" s="143"/>
    </row>
    <row r="135" spans="1:13" s="9" customFormat="1">
      <c r="A135" s="1"/>
      <c r="B135" s="8"/>
      <c r="C135" s="1"/>
      <c r="D135" s="1"/>
      <c r="E135" s="1"/>
      <c r="K135" s="143"/>
      <c r="L135" s="143"/>
      <c r="M135" s="143"/>
    </row>
    <row r="136" spans="1:13" s="9" customFormat="1">
      <c r="A136" s="1"/>
      <c r="B136" s="8"/>
      <c r="C136" s="1"/>
      <c r="D136" s="1"/>
      <c r="E136" s="1"/>
      <c r="K136" s="143"/>
      <c r="L136" s="143"/>
      <c r="M136" s="143"/>
    </row>
    <row r="137" spans="1:13" s="9" customFormat="1">
      <c r="A137" s="1"/>
      <c r="B137" s="8"/>
      <c r="C137" s="1"/>
      <c r="D137" s="1"/>
      <c r="E137" s="1"/>
      <c r="K137" s="143"/>
      <c r="L137" s="143"/>
      <c r="M137" s="143"/>
    </row>
    <row r="138" spans="1:13" s="9" customFormat="1">
      <c r="A138" s="1"/>
      <c r="B138" s="8"/>
      <c r="C138" s="1"/>
      <c r="D138" s="1"/>
      <c r="E138" s="1"/>
      <c r="K138" s="143"/>
      <c r="L138" s="143"/>
      <c r="M138" s="143"/>
    </row>
    <row r="139" spans="1:13" s="207" customFormat="1" ht="12.75" customHeight="1">
      <c r="B139" s="15" t="s">
        <v>1522</v>
      </c>
      <c r="C139" s="479" t="s">
        <v>1814</v>
      </c>
      <c r="D139" s="479"/>
      <c r="E139" s="479" t="s">
        <v>157</v>
      </c>
      <c r="F139" s="479"/>
      <c r="G139" s="479"/>
    </row>
    <row r="140" spans="1:13" s="208" customFormat="1">
      <c r="B140" s="15" t="s">
        <v>166</v>
      </c>
      <c r="C140" s="480" t="s">
        <v>159</v>
      </c>
      <c r="D140" s="480"/>
      <c r="E140" s="480" t="s">
        <v>160</v>
      </c>
      <c r="F140" s="480"/>
      <c r="G140" s="480"/>
    </row>
    <row r="141" spans="1:13" s="207" customFormat="1">
      <c r="B141" s="15" t="s">
        <v>107</v>
      </c>
      <c r="C141" s="479" t="s">
        <v>108</v>
      </c>
      <c r="D141" s="479"/>
      <c r="E141" s="479" t="s">
        <v>109</v>
      </c>
      <c r="F141" s="479"/>
      <c r="G141" s="479"/>
    </row>
    <row r="142" spans="1:13" s="207" customFormat="1">
      <c r="B142" s="15" t="s">
        <v>110</v>
      </c>
      <c r="C142" s="479" t="s">
        <v>111</v>
      </c>
      <c r="D142" s="479"/>
      <c r="E142" s="479" t="s">
        <v>112</v>
      </c>
      <c r="F142" s="479"/>
      <c r="G142" s="479"/>
    </row>
  </sheetData>
  <mergeCells count="28">
    <mergeCell ref="C139:D139"/>
    <mergeCell ref="E139:G139"/>
    <mergeCell ref="C140:D140"/>
    <mergeCell ref="E140:G140"/>
    <mergeCell ref="C141:D141"/>
    <mergeCell ref="E141:G141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19685039370078741" right="0.27559055118110237" top="0.59055118110236227" bottom="0.37" header="0.31496062992125984" footer="0.19685039370078741"/>
  <pageSetup paperSize="5" scale="70" orientation="landscape" blackAndWhite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M143"/>
  <sheetViews>
    <sheetView showGridLines="0" zoomScale="80" zoomScaleNormal="80" workbookViewId="0">
      <pane xSplit="2" ySplit="10" topLeftCell="C35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.625" style="1" bestFit="1" customWidth="1"/>
    <col min="2" max="2" width="38.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9.625" style="1" customWidth="1"/>
    <col min="10" max="10" width="16.375" style="1" customWidth="1"/>
    <col min="11" max="11" width="17.125" style="45" bestFit="1" customWidth="1"/>
    <col min="12" max="12" width="17.375" style="45" customWidth="1"/>
    <col min="13" max="13" width="15" style="45" customWidth="1"/>
    <col min="14" max="16384" width="9" style="1"/>
  </cols>
  <sheetData>
    <row r="1" spans="1:13" ht="12.75" customHeight="1">
      <c r="B1" s="461" t="s">
        <v>139</v>
      </c>
      <c r="C1" s="461"/>
      <c r="D1" s="461"/>
      <c r="E1" s="461"/>
      <c r="F1" s="9" t="s">
        <v>1845</v>
      </c>
      <c r="G1" s="9" t="s">
        <v>171</v>
      </c>
      <c r="I1" s="121"/>
    </row>
    <row r="2" spans="1:13">
      <c r="B2" s="461" t="s">
        <v>118</v>
      </c>
      <c r="C2" s="461"/>
      <c r="D2" s="461"/>
      <c r="E2" s="461"/>
      <c r="F2" s="9" t="s">
        <v>1846</v>
      </c>
      <c r="G2" s="9" t="s">
        <v>180</v>
      </c>
      <c r="I2" s="106" t="s">
        <v>175</v>
      </c>
    </row>
    <row r="3" spans="1:13" ht="12.75" customHeight="1">
      <c r="B3" s="461" t="s">
        <v>1873</v>
      </c>
      <c r="C3" s="461"/>
      <c r="D3" s="461"/>
      <c r="E3" s="461"/>
      <c r="F3" s="9" t="s">
        <v>1847</v>
      </c>
      <c r="G3" s="9" t="s">
        <v>1475</v>
      </c>
    </row>
    <row r="4" spans="1:13">
      <c r="B4" s="461"/>
      <c r="C4" s="461"/>
      <c r="D4" s="461"/>
      <c r="E4" s="9"/>
      <c r="F4" s="9" t="s">
        <v>1848</v>
      </c>
      <c r="G4" s="9" t="s">
        <v>1875</v>
      </c>
    </row>
    <row r="5" spans="1:13" ht="12.75" customHeight="1">
      <c r="B5" s="462" t="s">
        <v>1527</v>
      </c>
      <c r="C5" s="463"/>
      <c r="D5" s="463"/>
      <c r="E5" s="463"/>
    </row>
    <row r="6" spans="1:13" s="15" customFormat="1">
      <c r="A6" s="11" t="s">
        <v>121</v>
      </c>
      <c r="B6" s="484" t="s">
        <v>2</v>
      </c>
      <c r="C6" s="173" t="s">
        <v>1529</v>
      </c>
      <c r="D6" s="12" t="s">
        <v>1530</v>
      </c>
      <c r="E6" s="216" t="s">
        <v>122</v>
      </c>
      <c r="F6" s="472" t="s">
        <v>1411</v>
      </c>
      <c r="G6" s="473"/>
      <c r="H6" s="382" t="s">
        <v>123</v>
      </c>
      <c r="I6" s="13" t="s">
        <v>124</v>
      </c>
      <c r="J6" s="14" t="s">
        <v>125</v>
      </c>
      <c r="K6" s="144" t="s">
        <v>122</v>
      </c>
      <c r="L6" s="145" t="s">
        <v>126</v>
      </c>
      <c r="M6" s="145" t="s">
        <v>126</v>
      </c>
    </row>
    <row r="7" spans="1:13" s="15" customFormat="1">
      <c r="A7" s="16" t="s">
        <v>2</v>
      </c>
      <c r="B7" s="485"/>
      <c r="C7" s="174" t="s">
        <v>3</v>
      </c>
      <c r="D7" s="17" t="s">
        <v>4</v>
      </c>
      <c r="E7" s="18" t="s">
        <v>1531</v>
      </c>
      <c r="F7" s="474" t="s">
        <v>171</v>
      </c>
      <c r="G7" s="475"/>
      <c r="H7" s="383" t="s">
        <v>127</v>
      </c>
      <c r="I7" s="387" t="s">
        <v>1879</v>
      </c>
      <c r="J7" s="19" t="s">
        <v>1880</v>
      </c>
      <c r="K7" s="146" t="s">
        <v>125</v>
      </c>
      <c r="L7" s="147" t="s">
        <v>128</v>
      </c>
      <c r="M7" s="147" t="s">
        <v>129</v>
      </c>
    </row>
    <row r="8" spans="1:13" s="15" customFormat="1">
      <c r="A8" s="16"/>
      <c r="B8" s="485"/>
      <c r="C8" s="175" t="s">
        <v>1528</v>
      </c>
      <c r="D8" s="122" t="s">
        <v>1406</v>
      </c>
      <c r="E8" s="217" t="s">
        <v>1532</v>
      </c>
      <c r="F8" s="67" t="s">
        <v>151</v>
      </c>
      <c r="G8" s="67" t="s">
        <v>150</v>
      </c>
      <c r="H8" s="383">
        <v>2564</v>
      </c>
      <c r="I8" s="20"/>
      <c r="J8" s="19"/>
      <c r="K8" s="146"/>
      <c r="L8" s="147" t="s">
        <v>130</v>
      </c>
      <c r="M8" s="147" t="s">
        <v>130</v>
      </c>
    </row>
    <row r="9" spans="1:13" s="15" customFormat="1">
      <c r="A9" s="21"/>
      <c r="B9" s="486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48" t="s">
        <v>136</v>
      </c>
      <c r="L9" s="149" t="s">
        <v>137</v>
      </c>
      <c r="M9" s="149" t="s">
        <v>138</v>
      </c>
    </row>
    <row r="10" spans="1:13">
      <c r="A10" s="466" t="s">
        <v>5</v>
      </c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8"/>
    </row>
    <row r="11" spans="1:13">
      <c r="A11" s="2" t="s">
        <v>6</v>
      </c>
      <c r="B11" s="85" t="s">
        <v>7</v>
      </c>
      <c r="C11" s="3">
        <v>57408196.969999999</v>
      </c>
      <c r="D11" s="3">
        <v>57000000</v>
      </c>
      <c r="E11" s="26">
        <f>D11-C11</f>
        <v>-408196.96999999881</v>
      </c>
      <c r="F11" s="375">
        <v>55090367.928141743</v>
      </c>
      <c r="G11" s="376">
        <v>13004130.880836744</v>
      </c>
      <c r="H11" s="47">
        <v>1</v>
      </c>
      <c r="I11" s="390">
        <f>(D11/12)*5</f>
        <v>23750000</v>
      </c>
      <c r="J11" s="27">
        <f>'ผลการดำเนินงาน Planfin 64'!I6</f>
        <v>36973778.939999998</v>
      </c>
      <c r="K11" s="150">
        <f>J11-I11</f>
        <v>13223778.939999998</v>
      </c>
      <c r="L11" s="425">
        <f t="shared" ref="L11:L25" si="0">K11/I11</f>
        <v>0.55679069221052624</v>
      </c>
      <c r="M11" s="419">
        <f>(J11/D11)</f>
        <v>0.64866278842105263</v>
      </c>
    </row>
    <row r="12" spans="1:13">
      <c r="A12" s="2" t="s">
        <v>8</v>
      </c>
      <c r="B12" s="85" t="s">
        <v>9</v>
      </c>
      <c r="C12" s="3">
        <v>298250</v>
      </c>
      <c r="D12" s="3">
        <v>300000</v>
      </c>
      <c r="E12" s="26">
        <f t="shared" ref="E12:E22" si="1">D12-C12</f>
        <v>1750</v>
      </c>
      <c r="F12" s="375">
        <v>196218.66165289254</v>
      </c>
      <c r="G12" s="376">
        <v>139955.19459213293</v>
      </c>
      <c r="H12" s="47">
        <v>1</v>
      </c>
      <c r="I12" s="390">
        <f t="shared" ref="I12:I22" si="2">(D12/12)*5</f>
        <v>125000</v>
      </c>
      <c r="J12" s="27">
        <f>'ผลการดำเนินงาน Planfin 64'!I7</f>
        <v>152050</v>
      </c>
      <c r="K12" s="150">
        <f>J12-I12</f>
        <v>27050</v>
      </c>
      <c r="L12" s="425">
        <f t="shared" si="0"/>
        <v>0.21640000000000001</v>
      </c>
      <c r="M12" s="419">
        <f t="shared" ref="M12:M25" si="3">(J12/D12)</f>
        <v>0.50683333333333336</v>
      </c>
    </row>
    <row r="13" spans="1:13">
      <c r="A13" s="2" t="s">
        <v>10</v>
      </c>
      <c r="B13" s="85" t="s">
        <v>11</v>
      </c>
      <c r="C13" s="3">
        <v>23838</v>
      </c>
      <c r="D13" s="3">
        <v>25000</v>
      </c>
      <c r="E13" s="26">
        <f t="shared" si="1"/>
        <v>1162</v>
      </c>
      <c r="F13" s="375">
        <v>94117.599297520632</v>
      </c>
      <c r="G13" s="376">
        <v>162181.87026989844</v>
      </c>
      <c r="H13" s="47">
        <v>0</v>
      </c>
      <c r="I13" s="390">
        <f t="shared" si="2"/>
        <v>10416.666666666668</v>
      </c>
      <c r="J13" s="27">
        <f>'ผลการดำเนินงาน Planfin 64'!I8</f>
        <v>24613</v>
      </c>
      <c r="K13" s="150">
        <f t="shared" ref="K13:K25" si="4">J13-I13</f>
        <v>14196.333333333332</v>
      </c>
      <c r="L13" s="425">
        <f t="shared" si="0"/>
        <v>1.3628479999999996</v>
      </c>
      <c r="M13" s="419">
        <f t="shared" si="3"/>
        <v>0.98451999999999995</v>
      </c>
    </row>
    <row r="14" spans="1:13">
      <c r="A14" s="2" t="s">
        <v>12</v>
      </c>
      <c r="B14" s="85" t="s">
        <v>13</v>
      </c>
      <c r="C14" s="3">
        <v>563494.61</v>
      </c>
      <c r="D14" s="3">
        <v>600000</v>
      </c>
      <c r="E14" s="26">
        <f t="shared" si="1"/>
        <v>36505.390000000014</v>
      </c>
      <c r="F14" s="375">
        <v>1211650.9209917358</v>
      </c>
      <c r="G14" s="376">
        <v>944753.05947997363</v>
      </c>
      <c r="H14" s="47">
        <v>0</v>
      </c>
      <c r="I14" s="390">
        <f t="shared" si="2"/>
        <v>250000</v>
      </c>
      <c r="J14" s="27">
        <f>'ผลการดำเนินงาน Planfin 64'!I9</f>
        <v>225496.93999999997</v>
      </c>
      <c r="K14" s="150">
        <f t="shared" si="4"/>
        <v>-24503.060000000027</v>
      </c>
      <c r="L14" s="425">
        <f t="shared" si="0"/>
        <v>-9.8012240000000111E-2</v>
      </c>
      <c r="M14" s="419">
        <f t="shared" si="3"/>
        <v>0.37582823333333326</v>
      </c>
    </row>
    <row r="15" spans="1:13">
      <c r="A15" s="2" t="s">
        <v>14</v>
      </c>
      <c r="B15" s="85" t="s">
        <v>15</v>
      </c>
      <c r="C15" s="3">
        <v>2595290.46</v>
      </c>
      <c r="D15" s="3">
        <v>2600000</v>
      </c>
      <c r="E15" s="26">
        <f t="shared" si="1"/>
        <v>4709.5400000000373</v>
      </c>
      <c r="F15" s="375">
        <v>7801530.9207438007</v>
      </c>
      <c r="G15" s="376">
        <v>5883725.1744828187</v>
      </c>
      <c r="H15" s="47">
        <v>0</v>
      </c>
      <c r="I15" s="390">
        <f t="shared" si="2"/>
        <v>1083333.3333333333</v>
      </c>
      <c r="J15" s="27">
        <f>'ผลการดำเนินงาน Planfin 64'!I10</f>
        <v>1396751.3800000001</v>
      </c>
      <c r="K15" s="150">
        <f t="shared" si="4"/>
        <v>313418.04666666687</v>
      </c>
      <c r="L15" s="425">
        <f t="shared" si="0"/>
        <v>0.28930896615384638</v>
      </c>
      <c r="M15" s="419">
        <f t="shared" si="3"/>
        <v>0.53721206923076925</v>
      </c>
    </row>
    <row r="16" spans="1:13">
      <c r="A16" s="2" t="s">
        <v>16</v>
      </c>
      <c r="B16" s="85" t="s">
        <v>17</v>
      </c>
      <c r="C16" s="3">
        <v>1304524.03</v>
      </c>
      <c r="D16" s="3">
        <v>1300000</v>
      </c>
      <c r="E16" s="26">
        <f t="shared" si="1"/>
        <v>-4524.0300000000279</v>
      </c>
      <c r="F16" s="375">
        <v>2389926.2218181817</v>
      </c>
      <c r="G16" s="376">
        <v>2395607.798115537</v>
      </c>
      <c r="H16" s="47">
        <v>0</v>
      </c>
      <c r="I16" s="390">
        <f t="shared" si="2"/>
        <v>541666.66666666663</v>
      </c>
      <c r="J16" s="27">
        <f>'ผลการดำเนินงาน Planfin 64'!I11</f>
        <v>558986.94999999995</v>
      </c>
      <c r="K16" s="150">
        <f t="shared" si="4"/>
        <v>17320.283333333326</v>
      </c>
      <c r="L16" s="425">
        <f t="shared" si="0"/>
        <v>3.1975907692307681E-2</v>
      </c>
      <c r="M16" s="419">
        <f t="shared" si="3"/>
        <v>0.42998996153846153</v>
      </c>
    </row>
    <row r="17" spans="1:13">
      <c r="A17" s="2" t="s">
        <v>18</v>
      </c>
      <c r="B17" s="85" t="s">
        <v>19</v>
      </c>
      <c r="C17" s="3">
        <v>584040.25</v>
      </c>
      <c r="D17" s="3">
        <v>1000000</v>
      </c>
      <c r="E17" s="26">
        <f t="shared" si="1"/>
        <v>415959.75</v>
      </c>
      <c r="F17" s="375">
        <v>541630.08743801666</v>
      </c>
      <c r="G17" s="376">
        <v>1113578.4599029464</v>
      </c>
      <c r="H17" s="47">
        <v>1</v>
      </c>
      <c r="I17" s="390">
        <f t="shared" si="2"/>
        <v>416666.66666666663</v>
      </c>
      <c r="J17" s="27">
        <f>'ผลการดำเนินงาน Planfin 64'!I12</f>
        <v>807077</v>
      </c>
      <c r="K17" s="150">
        <f t="shared" si="4"/>
        <v>390410.33333333337</v>
      </c>
      <c r="L17" s="425">
        <f t="shared" si="0"/>
        <v>0.93698480000000017</v>
      </c>
      <c r="M17" s="419">
        <f t="shared" si="3"/>
        <v>0.80707700000000004</v>
      </c>
    </row>
    <row r="18" spans="1:13">
      <c r="A18" s="2" t="s">
        <v>20</v>
      </c>
      <c r="B18" s="85" t="s">
        <v>21</v>
      </c>
      <c r="C18" s="3">
        <v>3619981.52</v>
      </c>
      <c r="D18" s="3">
        <v>3680000</v>
      </c>
      <c r="E18" s="26">
        <f t="shared" si="1"/>
        <v>60018.479999999981</v>
      </c>
      <c r="F18" s="375">
        <v>6982763.8549999977</v>
      </c>
      <c r="G18" s="376">
        <v>6067372.420841462</v>
      </c>
      <c r="H18" s="47">
        <v>0</v>
      </c>
      <c r="I18" s="390">
        <f t="shared" si="2"/>
        <v>1533333.3333333335</v>
      </c>
      <c r="J18" s="27">
        <f>'ผลการดำเนินงาน Planfin 64'!I13</f>
        <v>1950495.0899999999</v>
      </c>
      <c r="K18" s="150">
        <f t="shared" si="4"/>
        <v>417161.75666666636</v>
      </c>
      <c r="L18" s="425">
        <f t="shared" si="0"/>
        <v>0.2720620152173911</v>
      </c>
      <c r="M18" s="419">
        <f t="shared" si="3"/>
        <v>0.53002583967391304</v>
      </c>
    </row>
    <row r="19" spans="1:13">
      <c r="A19" s="2" t="s">
        <v>22</v>
      </c>
      <c r="B19" s="85" t="s">
        <v>23</v>
      </c>
      <c r="C19" s="3">
        <v>30709245.920000002</v>
      </c>
      <c r="D19" s="3">
        <v>34862040</v>
      </c>
      <c r="E19" s="26">
        <f t="shared" si="1"/>
        <v>4152794.0799999982</v>
      </c>
      <c r="F19" s="375">
        <v>39812919.739008263</v>
      </c>
      <c r="G19" s="376">
        <v>10642063.545296295</v>
      </c>
      <c r="H19" s="47">
        <v>0</v>
      </c>
      <c r="I19" s="390">
        <f t="shared" si="2"/>
        <v>14525850</v>
      </c>
      <c r="J19" s="27">
        <f>'ผลการดำเนินงาน Planfin 64'!I14</f>
        <v>14411613.880000001</v>
      </c>
      <c r="K19" s="150">
        <f t="shared" si="4"/>
        <v>-114236.11999999918</v>
      </c>
      <c r="L19" s="425">
        <f t="shared" si="0"/>
        <v>-7.8643328961815785E-3</v>
      </c>
      <c r="M19" s="419">
        <f t="shared" si="3"/>
        <v>0.41338986129325767</v>
      </c>
    </row>
    <row r="20" spans="1:13">
      <c r="A20" s="2" t="s">
        <v>24</v>
      </c>
      <c r="B20" s="85" t="s">
        <v>25</v>
      </c>
      <c r="C20" s="3">
        <v>6342399.8899999997</v>
      </c>
      <c r="D20" s="3">
        <v>6341000</v>
      </c>
      <c r="E20" s="26">
        <f t="shared" si="1"/>
        <v>-1399.8899999996647</v>
      </c>
      <c r="F20" s="375">
        <v>8899687.4920413215</v>
      </c>
      <c r="G20" s="376">
        <v>3858190.5818685293</v>
      </c>
      <c r="H20" s="47">
        <v>0</v>
      </c>
      <c r="I20" s="390">
        <f t="shared" si="2"/>
        <v>2642083.333333333</v>
      </c>
      <c r="J20" s="27">
        <f>'ผลการดำเนินงาน Planfin 64'!I15</f>
        <v>2760894.26</v>
      </c>
      <c r="K20" s="150">
        <f t="shared" si="4"/>
        <v>118810.92666666675</v>
      </c>
      <c r="L20" s="425">
        <f t="shared" si="0"/>
        <v>4.4968652263050031E-2</v>
      </c>
      <c r="M20" s="419">
        <f t="shared" si="3"/>
        <v>0.43540360510960413</v>
      </c>
    </row>
    <row r="21" spans="1:13" s="9" customFormat="1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si="1"/>
        <v>0</v>
      </c>
      <c r="F21" s="375">
        <v>428128.76666666666</v>
      </c>
      <c r="G21" s="376">
        <v>414400.81515905185</v>
      </c>
      <c r="H21" s="47">
        <v>0</v>
      </c>
      <c r="I21" s="390">
        <f t="shared" si="2"/>
        <v>0</v>
      </c>
      <c r="J21" s="27">
        <f>'ผลการดำเนินงาน Planfin 64'!I16</f>
        <v>0</v>
      </c>
      <c r="K21" s="150">
        <f t="shared" si="4"/>
        <v>0</v>
      </c>
      <c r="L21" s="425" t="e">
        <f t="shared" si="0"/>
        <v>#DIV/0!</v>
      </c>
      <c r="M21" s="419" t="e">
        <f t="shared" si="3"/>
        <v>#DIV/0!</v>
      </c>
    </row>
    <row r="22" spans="1:13">
      <c r="A22" s="2" t="s">
        <v>26</v>
      </c>
      <c r="B22" s="85" t="s">
        <v>27</v>
      </c>
      <c r="C22" s="3">
        <v>2059868.22</v>
      </c>
      <c r="D22" s="3">
        <v>30910523.449999999</v>
      </c>
      <c r="E22" s="26">
        <f t="shared" si="1"/>
        <v>28850655.23</v>
      </c>
      <c r="F22" s="375">
        <v>4402627.4239669424</v>
      </c>
      <c r="G22" s="376">
        <v>6372211.2642878396</v>
      </c>
      <c r="H22" s="47">
        <v>4</v>
      </c>
      <c r="I22" s="390">
        <f t="shared" si="2"/>
        <v>12879384.770833332</v>
      </c>
      <c r="J22" s="27">
        <f>'ผลการดำเนินงาน Planfin 64'!I17</f>
        <v>2022723.45</v>
      </c>
      <c r="K22" s="150">
        <f t="shared" si="4"/>
        <v>-10856661.320833333</v>
      </c>
      <c r="L22" s="425">
        <f t="shared" si="0"/>
        <v>-0.84294875213444509</v>
      </c>
      <c r="M22" s="419">
        <f t="shared" si="3"/>
        <v>6.543801994398124E-2</v>
      </c>
    </row>
    <row r="23" spans="1:13">
      <c r="A23" s="96" t="s">
        <v>28</v>
      </c>
      <c r="B23" s="58" t="s">
        <v>29</v>
      </c>
      <c r="C23" s="5">
        <f>SUM(C11:C22)</f>
        <v>105509129.87</v>
      </c>
      <c r="D23" s="5">
        <f>SUM(D11:D22)</f>
        <v>138618563.44999999</v>
      </c>
      <c r="E23" s="28">
        <f>D23-C23</f>
        <v>33109433.579999983</v>
      </c>
      <c r="F23" s="377">
        <v>127851569.61676708</v>
      </c>
      <c r="G23" s="378">
        <v>50998171.065133229</v>
      </c>
      <c r="H23" s="48">
        <v>0</v>
      </c>
      <c r="I23" s="5">
        <f>SUM(I11:I22)</f>
        <v>57757734.770833343</v>
      </c>
      <c r="J23" s="31">
        <f>'ผลการดำเนินงาน Planfin 64'!I18</f>
        <v>61284480.890000001</v>
      </c>
      <c r="K23" s="29">
        <f t="shared" si="4"/>
        <v>3526746.1191666573</v>
      </c>
      <c r="L23" s="429">
        <f t="shared" si="0"/>
        <v>6.1061018635163007E-2</v>
      </c>
      <c r="M23" s="420">
        <f t="shared" si="3"/>
        <v>0.44210875776465136</v>
      </c>
    </row>
    <row r="24" spans="1:13" s="9" customFormat="1">
      <c r="A24" s="84" t="s">
        <v>1407</v>
      </c>
      <c r="B24" s="77" t="s">
        <v>155</v>
      </c>
      <c r="C24" s="78">
        <f>C23-C22</f>
        <v>103449261.65000001</v>
      </c>
      <c r="D24" s="78">
        <f>D23-D22</f>
        <v>107708039.99999999</v>
      </c>
      <c r="E24" s="79">
        <f>D24-C24</f>
        <v>4258778.3499999791</v>
      </c>
      <c r="F24" s="80"/>
      <c r="G24" s="81"/>
      <c r="H24" s="82"/>
      <c r="I24" s="78">
        <f>I23-I22</f>
        <v>44878350.000000015</v>
      </c>
      <c r="J24" s="83">
        <f>'ผลการดำเนินงาน Planfin 64'!I19</f>
        <v>59261757.439999998</v>
      </c>
      <c r="K24" s="151">
        <f t="shared" si="4"/>
        <v>14383407.439999983</v>
      </c>
      <c r="L24" s="430">
        <f t="shared" si="0"/>
        <v>0.32049768852910093</v>
      </c>
      <c r="M24" s="421">
        <f t="shared" si="3"/>
        <v>0.55020737022045896</v>
      </c>
    </row>
    <row r="25" spans="1:13" ht="25.5">
      <c r="A25" s="218"/>
      <c r="B25" s="219" t="s">
        <v>1524</v>
      </c>
      <c r="C25" s="220">
        <f>C24-C21</f>
        <v>103449261.65000001</v>
      </c>
      <c r="D25" s="220">
        <f>D24-D21</f>
        <v>107708039.99999999</v>
      </c>
      <c r="E25" s="221">
        <f>D25-C25</f>
        <v>4258778.3499999791</v>
      </c>
      <c r="F25" s="220"/>
      <c r="G25" s="222"/>
      <c r="H25" s="223"/>
      <c r="I25" s="220">
        <f>I24-I21</f>
        <v>44878350.000000015</v>
      </c>
      <c r="J25" s="220">
        <f>J24-J21</f>
        <v>59261757.439999998</v>
      </c>
      <c r="K25" s="415">
        <f t="shared" si="4"/>
        <v>14383407.439999983</v>
      </c>
      <c r="L25" s="431">
        <f t="shared" si="0"/>
        <v>0.32049768852910093</v>
      </c>
      <c r="M25" s="432">
        <f t="shared" si="3"/>
        <v>0.55020737022045896</v>
      </c>
    </row>
    <row r="26" spans="1:13">
      <c r="A26" s="466" t="s">
        <v>30</v>
      </c>
      <c r="B26" s="467"/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468"/>
    </row>
    <row r="27" spans="1:13">
      <c r="A27" s="2" t="s">
        <v>31</v>
      </c>
      <c r="B27" s="85" t="s">
        <v>32</v>
      </c>
      <c r="C27" s="3">
        <v>11971159.779999999</v>
      </c>
      <c r="D27" s="3">
        <v>11300000</v>
      </c>
      <c r="E27" s="26">
        <f t="shared" ref="E27:E42" si="5">D27-C27</f>
        <v>-671159.77999999933</v>
      </c>
      <c r="F27" s="375">
        <v>11512612.321570253</v>
      </c>
      <c r="G27" s="376">
        <v>4297011.5599770034</v>
      </c>
      <c r="H27" s="47">
        <v>0</v>
      </c>
      <c r="I27" s="390">
        <f t="shared" ref="I27:I41" si="6">(D27/12)*5</f>
        <v>4708333.333333333</v>
      </c>
      <c r="J27" s="27">
        <f>'ผลการดำเนินงาน Planfin 64'!I22</f>
        <v>2645463.2799999998</v>
      </c>
      <c r="K27" s="150">
        <f t="shared" ref="K27:K44" si="7">J27-I27</f>
        <v>-2062870.0533333332</v>
      </c>
      <c r="L27" s="425">
        <f t="shared" ref="L27:L44" si="8">K27/I27</f>
        <v>-0.43813169274336283</v>
      </c>
      <c r="M27" s="419">
        <f t="shared" ref="M27:M44" si="9">(J27/D27)</f>
        <v>0.23411179469026547</v>
      </c>
    </row>
    <row r="28" spans="1:13">
      <c r="A28" s="2" t="s">
        <v>33</v>
      </c>
      <c r="B28" s="85" t="s">
        <v>34</v>
      </c>
      <c r="C28" s="3">
        <v>2355612.81</v>
      </c>
      <c r="D28" s="3">
        <v>2300000</v>
      </c>
      <c r="E28" s="26">
        <f t="shared" si="5"/>
        <v>-55612.810000000056</v>
      </c>
      <c r="F28" s="375">
        <v>3108021.525372724</v>
      </c>
      <c r="G28" s="376">
        <v>1490046.9249988487</v>
      </c>
      <c r="H28" s="47">
        <v>0</v>
      </c>
      <c r="I28" s="390">
        <f t="shared" si="6"/>
        <v>958333.33333333326</v>
      </c>
      <c r="J28" s="27">
        <f>'ผลการดำเนินงาน Planfin 64'!I23</f>
        <v>1022714.83</v>
      </c>
      <c r="K28" s="150">
        <f t="shared" si="7"/>
        <v>64381.496666666702</v>
      </c>
      <c r="L28" s="425">
        <f t="shared" si="8"/>
        <v>6.7180692173913092E-2</v>
      </c>
      <c r="M28" s="419">
        <f t="shared" si="9"/>
        <v>0.4446586217391304</v>
      </c>
    </row>
    <row r="29" spans="1:13">
      <c r="A29" s="2" t="s">
        <v>35</v>
      </c>
      <c r="B29" s="85" t="s">
        <v>36</v>
      </c>
      <c r="C29" s="3">
        <v>344902.9</v>
      </c>
      <c r="D29" s="3">
        <v>350000</v>
      </c>
      <c r="E29" s="26">
        <f t="shared" si="5"/>
        <v>5097.0999999999767</v>
      </c>
      <c r="F29" s="375">
        <v>575114.58987603313</v>
      </c>
      <c r="G29" s="376">
        <v>318020.99299464806</v>
      </c>
      <c r="H29" s="47">
        <v>0</v>
      </c>
      <c r="I29" s="390">
        <f t="shared" si="6"/>
        <v>145833.33333333334</v>
      </c>
      <c r="J29" s="27">
        <f>'ผลการดำเนินงาน Planfin 64'!I24</f>
        <v>93115.75</v>
      </c>
      <c r="K29" s="150">
        <f t="shared" si="7"/>
        <v>-52717.583333333343</v>
      </c>
      <c r="L29" s="425">
        <f t="shared" si="8"/>
        <v>-0.36149200000000004</v>
      </c>
      <c r="M29" s="419">
        <f t="shared" si="9"/>
        <v>0.26604499999999998</v>
      </c>
    </row>
    <row r="30" spans="1:13">
      <c r="A30" s="2" t="s">
        <v>37</v>
      </c>
      <c r="B30" s="85" t="s">
        <v>38</v>
      </c>
      <c r="C30" s="3">
        <v>3062357.25</v>
      </c>
      <c r="D30" s="3">
        <v>1300000</v>
      </c>
      <c r="E30" s="26">
        <f t="shared" si="5"/>
        <v>-1762357.25</v>
      </c>
      <c r="F30" s="375">
        <v>4017169.7271900824</v>
      </c>
      <c r="G30" s="376">
        <v>1789886.7252389649</v>
      </c>
      <c r="H30" s="47">
        <v>0</v>
      </c>
      <c r="I30" s="390">
        <f t="shared" si="6"/>
        <v>541666.66666666663</v>
      </c>
      <c r="J30" s="27">
        <f>'ผลการดำเนินงาน Planfin 64'!I25</f>
        <v>1143047.28</v>
      </c>
      <c r="K30" s="150">
        <f t="shared" si="7"/>
        <v>601380.6133333334</v>
      </c>
      <c r="L30" s="425">
        <f t="shared" si="8"/>
        <v>1.1102411323076926</v>
      </c>
      <c r="M30" s="419">
        <f t="shared" si="9"/>
        <v>0.87926713846153848</v>
      </c>
    </row>
    <row r="31" spans="1:13">
      <c r="A31" s="2" t="s">
        <v>39</v>
      </c>
      <c r="B31" s="85" t="s">
        <v>40</v>
      </c>
      <c r="C31" s="3">
        <v>30709245.920000002</v>
      </c>
      <c r="D31" s="3">
        <v>34862040</v>
      </c>
      <c r="E31" s="26">
        <f t="shared" si="5"/>
        <v>4152794.0799999982</v>
      </c>
      <c r="F31" s="375">
        <v>39604684.373842977</v>
      </c>
      <c r="G31" s="376">
        <v>10319256.520349238</v>
      </c>
      <c r="H31" s="47">
        <v>0</v>
      </c>
      <c r="I31" s="390">
        <f t="shared" si="6"/>
        <v>14525850</v>
      </c>
      <c r="J31" s="27">
        <f>'ผลการดำเนินงาน Planfin 64'!I26</f>
        <v>14411613.880000001</v>
      </c>
      <c r="K31" s="150">
        <f t="shared" si="7"/>
        <v>-114236.11999999918</v>
      </c>
      <c r="L31" s="425">
        <f t="shared" si="8"/>
        <v>-7.8643328961815785E-3</v>
      </c>
      <c r="M31" s="419">
        <f t="shared" si="9"/>
        <v>0.41338986129325767</v>
      </c>
    </row>
    <row r="32" spans="1:13">
      <c r="A32" s="2" t="s">
        <v>41</v>
      </c>
      <c r="B32" s="85" t="s">
        <v>42</v>
      </c>
      <c r="C32" s="3">
        <v>9657323.3699999992</v>
      </c>
      <c r="D32" s="3">
        <v>7050000</v>
      </c>
      <c r="E32" s="26">
        <f t="shared" si="5"/>
        <v>-2607323.3699999992</v>
      </c>
      <c r="F32" s="375">
        <v>11351502.087768594</v>
      </c>
      <c r="G32" s="376">
        <v>3382758.7020859085</v>
      </c>
      <c r="H32" s="47">
        <v>0</v>
      </c>
      <c r="I32" s="390">
        <f t="shared" si="6"/>
        <v>2937500</v>
      </c>
      <c r="J32" s="27">
        <f>'ผลการดำเนินงาน Planfin 64'!I27</f>
        <v>2988626.45</v>
      </c>
      <c r="K32" s="150">
        <f t="shared" si="7"/>
        <v>51126.450000000186</v>
      </c>
      <c r="L32" s="425">
        <f t="shared" si="8"/>
        <v>1.7404748936170278E-2</v>
      </c>
      <c r="M32" s="419">
        <f t="shared" si="9"/>
        <v>0.42391864539007096</v>
      </c>
    </row>
    <row r="33" spans="1:13">
      <c r="A33" s="2" t="s">
        <v>43</v>
      </c>
      <c r="B33" s="85" t="s">
        <v>44</v>
      </c>
      <c r="C33" s="3">
        <v>18307974</v>
      </c>
      <c r="D33" s="3">
        <v>18300000</v>
      </c>
      <c r="E33" s="26">
        <f t="shared" si="5"/>
        <v>-7974</v>
      </c>
      <c r="F33" s="375">
        <v>19484720.583677687</v>
      </c>
      <c r="G33" s="376">
        <v>5103158.8595148642</v>
      </c>
      <c r="H33" s="47">
        <v>0</v>
      </c>
      <c r="I33" s="390">
        <f t="shared" si="6"/>
        <v>7625000</v>
      </c>
      <c r="J33" s="27">
        <f>'ผลการดำเนินงาน Planfin 64'!I28</f>
        <v>7404590</v>
      </c>
      <c r="K33" s="150">
        <f t="shared" si="7"/>
        <v>-220410</v>
      </c>
      <c r="L33" s="425">
        <f t="shared" si="8"/>
        <v>-2.8906229508196723E-2</v>
      </c>
      <c r="M33" s="419">
        <f t="shared" si="9"/>
        <v>0.4046224043715847</v>
      </c>
    </row>
    <row r="34" spans="1:13">
      <c r="A34" s="2" t="s">
        <v>45</v>
      </c>
      <c r="B34" s="85" t="s">
        <v>46</v>
      </c>
      <c r="C34" s="3">
        <v>2255315.69</v>
      </c>
      <c r="D34" s="3">
        <v>2458400</v>
      </c>
      <c r="E34" s="26">
        <f t="shared" si="5"/>
        <v>203084.31000000006</v>
      </c>
      <c r="F34" s="375">
        <v>2803807.0309090922</v>
      </c>
      <c r="G34" s="376">
        <v>814039.36220156972</v>
      </c>
      <c r="H34" s="47">
        <v>0</v>
      </c>
      <c r="I34" s="390">
        <f t="shared" si="6"/>
        <v>1024333.3333333333</v>
      </c>
      <c r="J34" s="27">
        <f>'ผลการดำเนินงาน Planfin 64'!I29</f>
        <v>1030377.17</v>
      </c>
      <c r="K34" s="150">
        <f t="shared" si="7"/>
        <v>6043.8366666667862</v>
      </c>
      <c r="L34" s="425">
        <f t="shared" si="8"/>
        <v>5.9002635860723593E-3</v>
      </c>
      <c r="M34" s="419">
        <f t="shared" si="9"/>
        <v>0.4191251098275301</v>
      </c>
    </row>
    <row r="35" spans="1:13">
      <c r="A35" s="2" t="s">
        <v>47</v>
      </c>
      <c r="B35" s="85" t="s">
        <v>48</v>
      </c>
      <c r="C35" s="3">
        <v>6006335.2699999996</v>
      </c>
      <c r="D35" s="3">
        <v>8500000</v>
      </c>
      <c r="E35" s="26">
        <f t="shared" si="5"/>
        <v>2493664.7300000004</v>
      </c>
      <c r="F35" s="375">
        <v>6011048.1377685945</v>
      </c>
      <c r="G35" s="376">
        <v>5262141.9525103513</v>
      </c>
      <c r="H35" s="47">
        <v>1</v>
      </c>
      <c r="I35" s="390">
        <f t="shared" si="6"/>
        <v>3541666.666666667</v>
      </c>
      <c r="J35" s="27">
        <f>'ผลการดำเนินงาน Planfin 64'!I30</f>
        <v>2361336.5499999998</v>
      </c>
      <c r="K35" s="150">
        <f t="shared" si="7"/>
        <v>-1180330.1166666672</v>
      </c>
      <c r="L35" s="425">
        <f t="shared" si="8"/>
        <v>-0.33326968000000012</v>
      </c>
      <c r="M35" s="419">
        <f t="shared" si="9"/>
        <v>0.2778043</v>
      </c>
    </row>
    <row r="36" spans="1:13">
      <c r="A36" s="2" t="s">
        <v>49</v>
      </c>
      <c r="B36" s="85" t="s">
        <v>50</v>
      </c>
      <c r="C36" s="3">
        <v>3326057.81</v>
      </c>
      <c r="D36" s="3">
        <v>3495000</v>
      </c>
      <c r="E36" s="26">
        <f t="shared" si="5"/>
        <v>168942.18999999994</v>
      </c>
      <c r="F36" s="375">
        <v>2841634.6007024786</v>
      </c>
      <c r="G36" s="376">
        <v>813049.26575332298</v>
      </c>
      <c r="H36" s="47">
        <v>1</v>
      </c>
      <c r="I36" s="390">
        <f t="shared" si="6"/>
        <v>1456250</v>
      </c>
      <c r="J36" s="27">
        <f>'ผลการดำเนินงาน Planfin 64'!I31</f>
        <v>1231859.8399999999</v>
      </c>
      <c r="K36" s="150">
        <f t="shared" si="7"/>
        <v>-224390.16000000015</v>
      </c>
      <c r="L36" s="425">
        <f t="shared" si="8"/>
        <v>-0.15408766351931341</v>
      </c>
      <c r="M36" s="419">
        <f t="shared" si="9"/>
        <v>0.3524634735336194</v>
      </c>
    </row>
    <row r="37" spans="1:13">
      <c r="A37" s="2" t="s">
        <v>51</v>
      </c>
      <c r="B37" s="85" t="s">
        <v>52</v>
      </c>
      <c r="C37" s="3">
        <v>2693547.82</v>
      </c>
      <c r="D37" s="3">
        <v>2100000</v>
      </c>
      <c r="E37" s="26">
        <f t="shared" si="5"/>
        <v>-593547.81999999983</v>
      </c>
      <c r="F37" s="375">
        <v>3989833.5987190055</v>
      </c>
      <c r="G37" s="376">
        <v>1642372.1709775152</v>
      </c>
      <c r="H37" s="47">
        <v>0</v>
      </c>
      <c r="I37" s="390">
        <f t="shared" si="6"/>
        <v>875000</v>
      </c>
      <c r="J37" s="27">
        <f>'ผลการดำเนินงาน Planfin 64'!I32</f>
        <v>927426.47</v>
      </c>
      <c r="K37" s="150">
        <f t="shared" si="7"/>
        <v>52426.469999999972</v>
      </c>
      <c r="L37" s="425">
        <f t="shared" si="8"/>
        <v>5.9915965714285681E-2</v>
      </c>
      <c r="M37" s="419">
        <f t="shared" si="9"/>
        <v>0.44163165238095237</v>
      </c>
    </row>
    <row r="38" spans="1:13">
      <c r="A38" s="2" t="s">
        <v>53</v>
      </c>
      <c r="B38" s="85" t="s">
        <v>54</v>
      </c>
      <c r="C38" s="3">
        <v>7016349.21</v>
      </c>
      <c r="D38" s="3">
        <v>7000000</v>
      </c>
      <c r="E38" s="26">
        <f t="shared" si="5"/>
        <v>-16349.209999999963</v>
      </c>
      <c r="F38" s="375">
        <v>7301285.1496074414</v>
      </c>
      <c r="G38" s="376">
        <v>2765170.5090407813</v>
      </c>
      <c r="H38" s="47">
        <v>0</v>
      </c>
      <c r="I38" s="390">
        <f t="shared" si="6"/>
        <v>2916666.666666667</v>
      </c>
      <c r="J38" s="27">
        <f>'ผลการดำเนินงาน Planfin 64'!I33</f>
        <v>2822020.7699999996</v>
      </c>
      <c r="K38" s="150">
        <f t="shared" si="7"/>
        <v>-94645.896666667424</v>
      </c>
      <c r="L38" s="425">
        <f t="shared" si="8"/>
        <v>-3.2450021714285973E-2</v>
      </c>
      <c r="M38" s="419">
        <f t="shared" si="9"/>
        <v>0.40314582428571422</v>
      </c>
    </row>
    <row r="39" spans="1:13">
      <c r="A39" s="2" t="s">
        <v>55</v>
      </c>
      <c r="B39" s="85" t="s">
        <v>56</v>
      </c>
      <c r="C39" s="3">
        <v>596723.74</v>
      </c>
      <c r="D39" s="3">
        <v>600000</v>
      </c>
      <c r="E39" s="26">
        <f t="shared" si="5"/>
        <v>3276.2600000000093</v>
      </c>
      <c r="F39" s="375">
        <v>463002.35053749994</v>
      </c>
      <c r="G39" s="376">
        <v>843194.04919781536</v>
      </c>
      <c r="H39" s="47">
        <v>1</v>
      </c>
      <c r="I39" s="390">
        <f t="shared" si="6"/>
        <v>250000</v>
      </c>
      <c r="J39" s="27">
        <f>'ผลการดำเนินงาน Planfin 64'!I34</f>
        <v>259302.19</v>
      </c>
      <c r="K39" s="150">
        <f t="shared" si="7"/>
        <v>9302.1900000000023</v>
      </c>
      <c r="L39" s="425">
        <f t="shared" si="8"/>
        <v>3.7208760000000007E-2</v>
      </c>
      <c r="M39" s="419">
        <f t="shared" si="9"/>
        <v>0.43217031666666667</v>
      </c>
    </row>
    <row r="40" spans="1:13" s="9" customFormat="1">
      <c r="A40" s="164" t="s">
        <v>57</v>
      </c>
      <c r="B40" s="165" t="s">
        <v>58</v>
      </c>
      <c r="C40" s="3">
        <v>8393257.6500000004</v>
      </c>
      <c r="D40" s="3">
        <v>8430000</v>
      </c>
      <c r="E40" s="26">
        <f>D40-C40</f>
        <v>36742.349999999627</v>
      </c>
      <c r="F40" s="375">
        <v>13091238.711364878</v>
      </c>
      <c r="G40" s="376">
        <v>7919508.0434809383</v>
      </c>
      <c r="H40" s="47">
        <v>0</v>
      </c>
      <c r="I40" s="390">
        <f t="shared" si="6"/>
        <v>3512500</v>
      </c>
      <c r="J40" s="27">
        <f>'ผลการดำเนินงาน Planfin 64'!I35</f>
        <v>3928500.2</v>
      </c>
      <c r="K40" s="150">
        <f t="shared" si="7"/>
        <v>416000.20000000019</v>
      </c>
      <c r="L40" s="425">
        <f t="shared" si="8"/>
        <v>0.11843422064056945</v>
      </c>
      <c r="M40" s="419">
        <f t="shared" si="9"/>
        <v>0.46601425860023726</v>
      </c>
    </row>
    <row r="41" spans="1:13">
      <c r="A41" s="2" t="s">
        <v>1466</v>
      </c>
      <c r="B41" s="167" t="s">
        <v>1467</v>
      </c>
      <c r="C41" s="3">
        <v>0</v>
      </c>
      <c r="D41" s="6">
        <v>0</v>
      </c>
      <c r="E41" s="26">
        <f t="shared" si="5"/>
        <v>0</v>
      </c>
      <c r="F41" s="375">
        <v>25883.37833333333</v>
      </c>
      <c r="G41" s="376">
        <v>31140.286467130918</v>
      </c>
      <c r="H41" s="47">
        <v>0</v>
      </c>
      <c r="I41" s="390">
        <f t="shared" si="6"/>
        <v>0</v>
      </c>
      <c r="J41" s="27">
        <f>'ผลการดำเนินงาน Planfin 64'!I36</f>
        <v>0</v>
      </c>
      <c r="K41" s="150">
        <f t="shared" si="7"/>
        <v>0</v>
      </c>
      <c r="L41" s="425" t="e">
        <f t="shared" si="8"/>
        <v>#DIV/0!</v>
      </c>
      <c r="M41" s="419" t="e">
        <f t="shared" si="9"/>
        <v>#DIV/0!</v>
      </c>
    </row>
    <row r="42" spans="1:13">
      <c r="A42" s="30" t="s">
        <v>59</v>
      </c>
      <c r="B42" s="4" t="s">
        <v>60</v>
      </c>
      <c r="C42" s="5">
        <f>SUM(C27:C41)</f>
        <v>106696163.21999998</v>
      </c>
      <c r="D42" s="5">
        <f>SUM(D27:D41)</f>
        <v>108045440</v>
      </c>
      <c r="E42" s="28">
        <f t="shared" si="5"/>
        <v>1349276.7800000161</v>
      </c>
      <c r="F42" s="377">
        <v>126181558.16724065</v>
      </c>
      <c r="G42" s="378">
        <v>46790755.9247889</v>
      </c>
      <c r="H42" s="48">
        <v>0</v>
      </c>
      <c r="I42" s="5">
        <f>SUM(I27:I41)</f>
        <v>45018933.333333328</v>
      </c>
      <c r="J42" s="31">
        <f>'ผลการดำเนินงาน Planfin 64'!I37</f>
        <v>42269994.659999996</v>
      </c>
      <c r="K42" s="29">
        <f t="shared" si="7"/>
        <v>-2748938.6733333319</v>
      </c>
      <c r="L42" s="429">
        <f t="shared" si="8"/>
        <v>-6.1061834872438832E-2</v>
      </c>
      <c r="M42" s="420">
        <f t="shared" si="9"/>
        <v>0.39122423546981711</v>
      </c>
    </row>
    <row r="43" spans="1:13" s="9" customFormat="1" ht="25.5">
      <c r="A43" s="84" t="s">
        <v>1408</v>
      </c>
      <c r="B43" s="77" t="s">
        <v>156</v>
      </c>
      <c r="C43" s="78">
        <f>C42-C38</f>
        <v>99679814.00999999</v>
      </c>
      <c r="D43" s="78">
        <f>D42-D38</f>
        <v>101045440</v>
      </c>
      <c r="E43" s="79">
        <f>D43-C43</f>
        <v>1365625.9900000095</v>
      </c>
      <c r="F43" s="80"/>
      <c r="G43" s="81"/>
      <c r="H43" s="82"/>
      <c r="I43" s="78">
        <f>I42-I38</f>
        <v>42102266.666666664</v>
      </c>
      <c r="J43" s="83">
        <f>'ผลการดำเนินงาน Planfin 64'!I38</f>
        <v>39447973.890000001</v>
      </c>
      <c r="K43" s="151">
        <f t="shared" si="7"/>
        <v>-2654292.7766666636</v>
      </c>
      <c r="L43" s="430">
        <f t="shared" si="8"/>
        <v>-6.3043940072901788E-2</v>
      </c>
      <c r="M43" s="421">
        <f t="shared" si="9"/>
        <v>0.39039835830295755</v>
      </c>
    </row>
    <row r="44" spans="1:13" s="172" customFormat="1" ht="25.5">
      <c r="A44" s="224"/>
      <c r="B44" s="219" t="s">
        <v>1525</v>
      </c>
      <c r="C44" s="225">
        <f>C43-C41</f>
        <v>99679814.00999999</v>
      </c>
      <c r="D44" s="225">
        <f>D43-D41</f>
        <v>101045440</v>
      </c>
      <c r="E44" s="226">
        <f>D44-C44</f>
        <v>1365625.9900000095</v>
      </c>
      <c r="F44" s="226"/>
      <c r="G44" s="227"/>
      <c r="H44" s="226"/>
      <c r="I44" s="225">
        <f>I43-I41</f>
        <v>42102266.666666664</v>
      </c>
      <c r="J44" s="225">
        <f>J43-J41</f>
        <v>39447973.890000001</v>
      </c>
      <c r="K44" s="415">
        <f t="shared" si="7"/>
        <v>-2654292.7766666636</v>
      </c>
      <c r="L44" s="431">
        <f t="shared" si="8"/>
        <v>-6.3043940072901788E-2</v>
      </c>
      <c r="M44" s="432">
        <f t="shared" si="9"/>
        <v>0.39039835830295755</v>
      </c>
    </row>
    <row r="45" spans="1:13">
      <c r="A45" s="469"/>
      <c r="B45" s="470"/>
      <c r="C45" s="470"/>
      <c r="D45" s="470"/>
      <c r="E45" s="470"/>
      <c r="F45" s="470"/>
      <c r="G45" s="470"/>
      <c r="H45" s="470"/>
      <c r="I45" s="470"/>
      <c r="J45" s="470"/>
      <c r="K45" s="470"/>
      <c r="L45" s="470"/>
      <c r="M45" s="471"/>
    </row>
    <row r="46" spans="1:13" s="9" customFormat="1">
      <c r="A46" s="162" t="s">
        <v>61</v>
      </c>
      <c r="B46" s="228" t="s">
        <v>62</v>
      </c>
      <c r="C46" s="5">
        <f t="shared" ref="C46:D48" si="10">C23-C42</f>
        <v>-1187033.3499999791</v>
      </c>
      <c r="D46" s="5">
        <f t="shared" si="10"/>
        <v>30573123.449999988</v>
      </c>
      <c r="E46" s="28">
        <f t="shared" ref="E46:E48" si="11">D46-C46</f>
        <v>31760156.799999967</v>
      </c>
      <c r="F46" s="229"/>
      <c r="G46" s="230"/>
      <c r="H46" s="231"/>
      <c r="I46" s="5">
        <f t="shared" ref="I46:J48" si="12">I23-I42</f>
        <v>12738801.437500015</v>
      </c>
      <c r="J46" s="5">
        <f t="shared" si="12"/>
        <v>19014486.230000004</v>
      </c>
      <c r="K46" s="28">
        <f>J46-I46</f>
        <v>6275684.7924999893</v>
      </c>
      <c r="L46" s="429">
        <f t="shared" ref="L46:L48" si="13">K46/I46</f>
        <v>0.49264326972126743</v>
      </c>
      <c r="M46" s="420">
        <f t="shared" ref="M46:M48" si="14">(J46/D46)</f>
        <v>0.62193469571719573</v>
      </c>
    </row>
    <row r="47" spans="1:13" s="95" customFormat="1">
      <c r="A47" s="232" t="s">
        <v>63</v>
      </c>
      <c r="B47" s="233" t="s">
        <v>65</v>
      </c>
      <c r="C47" s="234">
        <f t="shared" si="10"/>
        <v>3769447.6400000155</v>
      </c>
      <c r="D47" s="234">
        <f t="shared" si="10"/>
        <v>6662599.9999999851</v>
      </c>
      <c r="E47" s="235">
        <f t="shared" si="11"/>
        <v>2893152.3599999696</v>
      </c>
      <c r="F47" s="236"/>
      <c r="G47" s="237"/>
      <c r="H47" s="238"/>
      <c r="I47" s="234">
        <f>I24-I43</f>
        <v>2776083.3333333507</v>
      </c>
      <c r="J47" s="234">
        <f t="shared" si="12"/>
        <v>19813783.549999997</v>
      </c>
      <c r="K47" s="235">
        <f t="shared" ref="K47" si="15">J47-I47</f>
        <v>17037700.216666646</v>
      </c>
      <c r="L47" s="433">
        <f t="shared" si="13"/>
        <v>6.1373158406627581</v>
      </c>
      <c r="M47" s="434">
        <f t="shared" si="14"/>
        <v>2.9738816002761745</v>
      </c>
    </row>
    <row r="48" spans="1:13" s="9" customFormat="1" ht="27.75" customHeight="1">
      <c r="A48" s="218" t="s">
        <v>64</v>
      </c>
      <c r="B48" s="239" t="s">
        <v>1526</v>
      </c>
      <c r="C48" s="240">
        <f>C25-C44</f>
        <v>3769447.6400000155</v>
      </c>
      <c r="D48" s="240">
        <f t="shared" si="10"/>
        <v>6662599.9999999851</v>
      </c>
      <c r="E48" s="241">
        <f t="shared" si="11"/>
        <v>2893152.3599999696</v>
      </c>
      <c r="F48" s="242"/>
      <c r="G48" s="242"/>
      <c r="H48" s="242"/>
      <c r="I48" s="240">
        <f>I25-I44</f>
        <v>2776083.3333333507</v>
      </c>
      <c r="J48" s="240">
        <f t="shared" si="12"/>
        <v>19813783.549999997</v>
      </c>
      <c r="K48" s="241">
        <f>J48-I48</f>
        <v>17037700.216666646</v>
      </c>
      <c r="L48" s="435">
        <f t="shared" si="13"/>
        <v>6.1373158406627581</v>
      </c>
      <c r="M48" s="436">
        <f t="shared" si="14"/>
        <v>2.9738816002761745</v>
      </c>
    </row>
    <row r="49" spans="1:13" s="9" customFormat="1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1332520</v>
      </c>
      <c r="E49" s="51"/>
      <c r="H49" s="52"/>
      <c r="J49" s="52"/>
      <c r="K49" s="143"/>
      <c r="L49" s="143"/>
      <c r="M49" s="143"/>
    </row>
    <row r="50" spans="1:13" s="9" customFormat="1">
      <c r="A50" s="2"/>
      <c r="B50" s="170" t="s">
        <v>67</v>
      </c>
      <c r="C50" s="243" t="str">
        <f>IF(D50&gt;=0,"ไม่เกิน","เกิน")</f>
        <v>ไม่เกิน</v>
      </c>
      <c r="D50" s="243">
        <f>IF(D47&lt;0,0-C112,((D47*20%)-C112))</f>
        <v>232519.99999999721</v>
      </c>
      <c r="E50" s="51"/>
      <c r="H50" s="52"/>
      <c r="J50" s="52"/>
      <c r="K50" s="143"/>
      <c r="L50" s="143"/>
      <c r="M50" s="143"/>
    </row>
    <row r="51" spans="1:13">
      <c r="A51" s="2" t="s">
        <v>68</v>
      </c>
      <c r="B51" s="170" t="s">
        <v>1800</v>
      </c>
      <c r="C51" s="3">
        <v>28612093.68</v>
      </c>
      <c r="D51" s="3">
        <f>C51</f>
        <v>28612093.68</v>
      </c>
      <c r="E51" s="51"/>
    </row>
    <row r="52" spans="1:13">
      <c r="A52" s="2" t="s">
        <v>69</v>
      </c>
      <c r="B52" s="170" t="s">
        <v>1801</v>
      </c>
      <c r="C52" s="3">
        <v>33345598.199999999</v>
      </c>
      <c r="D52" s="3">
        <f>C52</f>
        <v>33345598.199999999</v>
      </c>
      <c r="E52" s="51"/>
    </row>
    <row r="53" spans="1:13">
      <c r="A53" s="2" t="s">
        <v>70</v>
      </c>
      <c r="B53" s="170" t="s">
        <v>1802</v>
      </c>
      <c r="C53" s="7">
        <v>-14406904.870000001</v>
      </c>
      <c r="D53" s="7">
        <f>C53</f>
        <v>-14406904.870000001</v>
      </c>
      <c r="E53" s="51"/>
    </row>
    <row r="54" spans="1:13">
      <c r="A54" s="2" t="s">
        <v>1482</v>
      </c>
      <c r="B54" s="176" t="s">
        <v>1803</v>
      </c>
      <c r="C54" s="3">
        <v>18938693.329999998</v>
      </c>
      <c r="D54" s="3">
        <f t="shared" ref="D54" si="16">C54</f>
        <v>18938693.329999998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76" t="s">
        <v>1882</v>
      </c>
      <c r="B56" s="476"/>
      <c r="C56" s="476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43"/>
      <c r="L64" s="143"/>
      <c r="M64" s="143"/>
    </row>
    <row r="65" spans="1:13" s="9" customFormat="1">
      <c r="A65" s="1"/>
      <c r="B65" s="464" t="s">
        <v>71</v>
      </c>
      <c r="C65" s="465"/>
      <c r="D65" s="465"/>
      <c r="E65" s="465"/>
      <c r="K65" s="143"/>
      <c r="L65" s="143"/>
      <c r="M65" s="143"/>
    </row>
    <row r="66" spans="1:13" s="9" customFormat="1">
      <c r="A66" s="1"/>
      <c r="B66" s="177" t="s">
        <v>2</v>
      </c>
      <c r="C66" s="10" t="s">
        <v>1799</v>
      </c>
      <c r="D66" s="45"/>
      <c r="E66" s="45"/>
      <c r="K66" s="143"/>
      <c r="L66" s="143"/>
      <c r="M66" s="143"/>
    </row>
    <row r="67" spans="1:13" s="9" customFormat="1">
      <c r="A67" s="1"/>
      <c r="B67" s="170" t="s">
        <v>72</v>
      </c>
      <c r="C67" s="205">
        <v>10599540</v>
      </c>
      <c r="D67" s="45"/>
      <c r="E67" s="45"/>
      <c r="K67" s="143"/>
      <c r="L67" s="143"/>
      <c r="M67" s="143"/>
    </row>
    <row r="68" spans="1:13" s="9" customFormat="1" ht="25.5">
      <c r="A68" s="1"/>
      <c r="B68" s="170" t="s">
        <v>73</v>
      </c>
      <c r="C68" s="205">
        <v>3210888.57</v>
      </c>
      <c r="D68" s="45"/>
      <c r="E68" s="45"/>
      <c r="K68" s="143"/>
      <c r="L68" s="143"/>
      <c r="M68" s="143"/>
    </row>
    <row r="69" spans="1:13" s="9" customFormat="1">
      <c r="A69" s="1"/>
      <c r="B69" s="170" t="s">
        <v>74</v>
      </c>
      <c r="C69" s="205">
        <v>1263200</v>
      </c>
      <c r="D69" s="45"/>
      <c r="E69" s="45"/>
      <c r="K69" s="143"/>
      <c r="L69" s="143"/>
      <c r="M69" s="143"/>
    </row>
    <row r="70" spans="1:13" s="9" customFormat="1">
      <c r="A70" s="1"/>
      <c r="B70" s="178" t="s">
        <v>161</v>
      </c>
      <c r="C70" s="87">
        <f>SUM(C67:C69)</f>
        <v>15073628.57</v>
      </c>
      <c r="D70" s="45"/>
      <c r="E70" s="45"/>
      <c r="K70" s="143"/>
      <c r="L70" s="143"/>
      <c r="M70" s="143"/>
    </row>
    <row r="71" spans="1:13" s="9" customFormat="1">
      <c r="A71" s="1"/>
      <c r="B71" s="179"/>
      <c r="C71" s="91"/>
      <c r="D71" s="45"/>
      <c r="E71" s="45"/>
      <c r="K71" s="143"/>
      <c r="L71" s="143"/>
      <c r="M71" s="143"/>
    </row>
    <row r="72" spans="1:13" s="9" customFormat="1">
      <c r="A72" s="1"/>
      <c r="B72" s="179"/>
      <c r="C72" s="91"/>
      <c r="D72" s="45"/>
      <c r="E72" s="45"/>
      <c r="K72" s="143"/>
      <c r="L72" s="143"/>
      <c r="M72" s="143"/>
    </row>
    <row r="73" spans="1:13" s="9" customFormat="1">
      <c r="A73" s="1"/>
      <c r="B73" s="459" t="s">
        <v>75</v>
      </c>
      <c r="C73" s="460"/>
      <c r="D73" s="460"/>
      <c r="E73" s="460"/>
      <c r="K73" s="143"/>
      <c r="L73" s="143"/>
      <c r="M73" s="143"/>
    </row>
    <row r="74" spans="1:13" s="9" customFormat="1">
      <c r="A74" s="1"/>
      <c r="B74" s="177" t="s">
        <v>2</v>
      </c>
      <c r="C74" s="10" t="s">
        <v>1799</v>
      </c>
      <c r="D74" s="45"/>
      <c r="E74" s="45"/>
      <c r="K74" s="143"/>
      <c r="L74" s="143"/>
      <c r="M74" s="143"/>
    </row>
    <row r="75" spans="1:13" s="9" customFormat="1">
      <c r="A75" s="1"/>
      <c r="B75" s="170" t="s">
        <v>76</v>
      </c>
      <c r="C75" s="205">
        <v>360000</v>
      </c>
      <c r="D75" s="45"/>
      <c r="E75" s="45"/>
      <c r="K75" s="143"/>
      <c r="L75" s="143"/>
      <c r="M75" s="143"/>
    </row>
    <row r="76" spans="1:13" s="9" customFormat="1">
      <c r="A76" s="1"/>
      <c r="B76" s="170" t="s">
        <v>77</v>
      </c>
      <c r="C76" s="205">
        <v>10000</v>
      </c>
      <c r="D76" s="45"/>
      <c r="E76" s="45"/>
      <c r="K76" s="143"/>
      <c r="L76" s="143"/>
      <c r="M76" s="143"/>
    </row>
    <row r="77" spans="1:13" s="9" customFormat="1">
      <c r="A77" s="1"/>
      <c r="B77" s="170" t="s">
        <v>78</v>
      </c>
      <c r="C77" s="205">
        <v>420000</v>
      </c>
      <c r="D77" s="45"/>
      <c r="E77" s="45"/>
      <c r="K77" s="143"/>
      <c r="L77" s="143"/>
      <c r="M77" s="143"/>
    </row>
    <row r="78" spans="1:13" s="9" customFormat="1">
      <c r="A78" s="1"/>
      <c r="B78" s="170" t="s">
        <v>79</v>
      </c>
      <c r="C78" s="205">
        <v>80000</v>
      </c>
      <c r="D78" s="45"/>
      <c r="E78" s="45"/>
      <c r="K78" s="143"/>
      <c r="L78" s="143"/>
      <c r="M78" s="143"/>
    </row>
    <row r="79" spans="1:13" s="9" customFormat="1">
      <c r="A79" s="1"/>
      <c r="B79" s="170" t="s">
        <v>80</v>
      </c>
      <c r="C79" s="205">
        <v>40000</v>
      </c>
      <c r="D79" s="45"/>
      <c r="E79" s="45"/>
      <c r="K79" s="143"/>
      <c r="L79" s="143"/>
      <c r="M79" s="143"/>
    </row>
    <row r="80" spans="1:13" s="9" customFormat="1">
      <c r="A80" s="1"/>
      <c r="B80" s="170" t="s">
        <v>81</v>
      </c>
      <c r="C80" s="205">
        <v>500000</v>
      </c>
      <c r="D80" s="45"/>
      <c r="E80" s="45"/>
      <c r="K80" s="143"/>
      <c r="L80" s="143"/>
      <c r="M80" s="143"/>
    </row>
    <row r="81" spans="1:13" s="9" customFormat="1">
      <c r="A81" s="1"/>
      <c r="B81" s="170" t="s">
        <v>82</v>
      </c>
      <c r="C81" s="205">
        <v>250000</v>
      </c>
      <c r="D81" s="45"/>
      <c r="E81" s="45"/>
      <c r="K81" s="143"/>
      <c r="L81" s="143"/>
      <c r="M81" s="143"/>
    </row>
    <row r="82" spans="1:13" s="9" customFormat="1">
      <c r="A82" s="1"/>
      <c r="B82" s="170" t="s">
        <v>83</v>
      </c>
      <c r="C82" s="206">
        <v>0</v>
      </c>
      <c r="D82" s="45"/>
      <c r="E82" s="45"/>
      <c r="K82" s="143"/>
      <c r="L82" s="143"/>
      <c r="M82" s="143"/>
    </row>
    <row r="83" spans="1:13" s="9" customFormat="1">
      <c r="A83" s="1"/>
      <c r="B83" s="170" t="s">
        <v>84</v>
      </c>
      <c r="C83" s="205">
        <v>30000</v>
      </c>
      <c r="D83" s="45"/>
      <c r="E83" s="45"/>
      <c r="K83" s="143"/>
      <c r="L83" s="143"/>
      <c r="M83" s="143"/>
    </row>
    <row r="84" spans="1:13" s="9" customFormat="1">
      <c r="A84" s="1"/>
      <c r="B84" s="170" t="s">
        <v>85</v>
      </c>
      <c r="C84" s="205">
        <v>60000</v>
      </c>
      <c r="D84" s="45"/>
      <c r="E84" s="45"/>
      <c r="K84" s="143"/>
      <c r="L84" s="143"/>
      <c r="M84" s="143"/>
    </row>
    <row r="85" spans="1:13" s="9" customFormat="1">
      <c r="A85" s="1"/>
      <c r="B85" s="170" t="s">
        <v>86</v>
      </c>
      <c r="C85" s="205">
        <v>50000</v>
      </c>
      <c r="D85" s="45"/>
      <c r="E85" s="45"/>
      <c r="K85" s="143"/>
      <c r="L85" s="143"/>
      <c r="M85" s="143"/>
    </row>
    <row r="86" spans="1:13" s="9" customFormat="1">
      <c r="A86" s="1"/>
      <c r="B86" s="170" t="s">
        <v>924</v>
      </c>
      <c r="C86" s="205">
        <v>100000</v>
      </c>
      <c r="D86" s="45"/>
      <c r="E86" s="45"/>
      <c r="K86" s="143"/>
      <c r="L86" s="143"/>
      <c r="M86" s="143"/>
    </row>
    <row r="87" spans="1:13" s="9" customFormat="1">
      <c r="A87" s="1"/>
      <c r="B87" s="178" t="s">
        <v>161</v>
      </c>
      <c r="C87" s="180">
        <f>SUM(C75:C86)</f>
        <v>1900000</v>
      </c>
      <c r="D87" s="45"/>
      <c r="E87" s="45"/>
      <c r="K87" s="143"/>
      <c r="L87" s="143"/>
      <c r="M87" s="143"/>
    </row>
    <row r="88" spans="1:13" s="9" customFormat="1">
      <c r="A88" s="1"/>
      <c r="B88" s="179"/>
      <c r="C88" s="181"/>
      <c r="D88" s="45"/>
      <c r="E88" s="45"/>
      <c r="K88" s="143"/>
      <c r="L88" s="143"/>
      <c r="M88" s="143"/>
    </row>
    <row r="89" spans="1:13" s="9" customFormat="1">
      <c r="A89" s="1"/>
      <c r="B89" s="182"/>
      <c r="C89" s="45"/>
      <c r="D89" s="45"/>
      <c r="E89" s="45"/>
      <c r="K89" s="143"/>
      <c r="L89" s="143"/>
      <c r="M89" s="143"/>
    </row>
    <row r="90" spans="1:13" s="9" customFormat="1">
      <c r="A90" s="1"/>
      <c r="B90" s="459" t="s">
        <v>87</v>
      </c>
      <c r="C90" s="460"/>
      <c r="D90" s="460"/>
      <c r="E90" s="460"/>
      <c r="K90" s="143"/>
      <c r="L90" s="143"/>
      <c r="M90" s="143"/>
    </row>
    <row r="91" spans="1:13" s="9" customFormat="1">
      <c r="A91" s="1"/>
      <c r="B91" s="177" t="s">
        <v>2</v>
      </c>
      <c r="C91" s="177" t="s">
        <v>88</v>
      </c>
      <c r="D91" s="45"/>
      <c r="E91" s="45"/>
      <c r="K91" s="143"/>
      <c r="L91" s="143"/>
      <c r="M91" s="143"/>
    </row>
    <row r="92" spans="1:13" s="9" customFormat="1">
      <c r="A92" s="1"/>
      <c r="B92" s="477" t="s">
        <v>1804</v>
      </c>
      <c r="C92" s="477"/>
      <c r="D92" s="183"/>
      <c r="E92" s="45"/>
      <c r="K92" s="143"/>
      <c r="L92" s="143"/>
      <c r="M92" s="143"/>
    </row>
    <row r="93" spans="1:13" s="9" customFormat="1">
      <c r="A93" s="1"/>
      <c r="B93" s="370" t="s">
        <v>1805</v>
      </c>
      <c r="C93" s="5">
        <f>SUM(C94:C101)</f>
        <v>18458289.050000004</v>
      </c>
      <c r="D93" s="45"/>
      <c r="E93" s="45"/>
      <c r="K93" s="143"/>
      <c r="L93" s="143"/>
      <c r="M93" s="143"/>
    </row>
    <row r="94" spans="1:13" s="9" customFormat="1">
      <c r="A94" s="1"/>
      <c r="B94" s="370" t="s">
        <v>89</v>
      </c>
      <c r="C94" s="205">
        <v>9976955.5800000001</v>
      </c>
      <c r="D94" s="45"/>
      <c r="E94" s="45"/>
      <c r="K94" s="143"/>
      <c r="L94" s="143"/>
      <c r="M94" s="143"/>
    </row>
    <row r="95" spans="1:13" s="9" customFormat="1">
      <c r="A95" s="1"/>
      <c r="B95" s="370" t="s">
        <v>90</v>
      </c>
      <c r="C95" s="205">
        <v>2922179.59</v>
      </c>
      <c r="D95" s="45"/>
      <c r="E95" s="45"/>
      <c r="K95" s="143"/>
      <c r="L95" s="143"/>
      <c r="M95" s="143"/>
    </row>
    <row r="96" spans="1:13" s="9" customFormat="1">
      <c r="A96" s="1"/>
      <c r="B96" s="370" t="s">
        <v>91</v>
      </c>
      <c r="C96" s="205">
        <v>996612.4</v>
      </c>
      <c r="D96" s="45"/>
      <c r="E96" s="45"/>
      <c r="K96" s="143"/>
      <c r="L96" s="143"/>
      <c r="M96" s="143"/>
    </row>
    <row r="97" spans="1:13" s="9" customFormat="1">
      <c r="A97" s="1"/>
      <c r="B97" s="370" t="s">
        <v>92</v>
      </c>
      <c r="C97" s="205">
        <v>1366737.74</v>
      </c>
      <c r="D97" s="45"/>
      <c r="E97" s="45"/>
      <c r="K97" s="143"/>
      <c r="L97" s="143"/>
      <c r="M97" s="143"/>
    </row>
    <row r="98" spans="1:13" s="9" customFormat="1">
      <c r="A98" s="1"/>
      <c r="B98" s="370" t="s">
        <v>93</v>
      </c>
      <c r="C98" s="205">
        <v>1565900.7</v>
      </c>
      <c r="D98" s="45"/>
      <c r="E98" s="45"/>
      <c r="K98" s="143"/>
      <c r="L98" s="143"/>
      <c r="M98" s="143"/>
    </row>
    <row r="99" spans="1:13" s="9" customFormat="1">
      <c r="A99" s="1"/>
      <c r="B99" s="370" t="s">
        <v>94</v>
      </c>
      <c r="C99" s="205">
        <v>199220</v>
      </c>
      <c r="D99" s="45"/>
      <c r="E99" s="45"/>
      <c r="K99" s="143"/>
      <c r="L99" s="143"/>
      <c r="M99" s="143"/>
    </row>
    <row r="100" spans="1:13" s="9" customFormat="1">
      <c r="A100" s="1"/>
      <c r="B100" s="370" t="s">
        <v>95</v>
      </c>
      <c r="C100" s="205">
        <v>409262.44</v>
      </c>
      <c r="D100" s="45"/>
      <c r="E100" s="45"/>
      <c r="K100" s="143"/>
      <c r="L100" s="143"/>
      <c r="M100" s="143"/>
    </row>
    <row r="101" spans="1:13" s="9" customFormat="1">
      <c r="A101" s="1"/>
      <c r="B101" s="370" t="s">
        <v>96</v>
      </c>
      <c r="C101" s="205">
        <v>1021420.6</v>
      </c>
      <c r="D101" s="45"/>
      <c r="E101" s="45"/>
      <c r="K101" s="143"/>
      <c r="L101" s="143"/>
      <c r="M101" s="143"/>
    </row>
    <row r="102" spans="1:13" s="9" customFormat="1">
      <c r="A102" s="1"/>
      <c r="B102" s="184"/>
      <c r="C102" s="50"/>
      <c r="D102" s="45"/>
      <c r="E102" s="45"/>
      <c r="K102" s="143"/>
      <c r="L102" s="143"/>
      <c r="M102" s="143"/>
    </row>
    <row r="103" spans="1:13" s="9" customFormat="1">
      <c r="A103" s="1"/>
      <c r="B103" s="182"/>
      <c r="C103" s="45"/>
      <c r="D103" s="45"/>
      <c r="E103" s="45"/>
      <c r="K103" s="143"/>
      <c r="L103" s="143"/>
      <c r="M103" s="143"/>
    </row>
    <row r="104" spans="1:13" s="9" customFormat="1">
      <c r="A104" s="1"/>
      <c r="B104" s="459" t="s">
        <v>97</v>
      </c>
      <c r="C104" s="460"/>
      <c r="D104" s="460"/>
      <c r="E104" s="460"/>
      <c r="K104" s="143"/>
      <c r="L104" s="143"/>
      <c r="M104" s="143"/>
    </row>
    <row r="105" spans="1:13" s="9" customFormat="1">
      <c r="A105" s="1"/>
      <c r="B105" s="177" t="s">
        <v>2</v>
      </c>
      <c r="C105" s="177" t="s">
        <v>88</v>
      </c>
      <c r="D105" s="45"/>
      <c r="E105" s="45"/>
      <c r="K105" s="143"/>
      <c r="L105" s="143"/>
      <c r="M105" s="143"/>
    </row>
    <row r="106" spans="1:13" s="9" customFormat="1">
      <c r="A106" s="1"/>
      <c r="B106" s="478" t="s">
        <v>1806</v>
      </c>
      <c r="C106" s="478"/>
      <c r="D106" s="183"/>
      <c r="E106" s="45"/>
      <c r="K106" s="143"/>
      <c r="L106" s="143"/>
      <c r="M106" s="143"/>
    </row>
    <row r="107" spans="1:13" s="9" customFormat="1">
      <c r="A107" s="1"/>
      <c r="B107" s="170" t="s">
        <v>1807</v>
      </c>
      <c r="C107" s="5">
        <f>SUM(C108:C114)</f>
        <v>54034616.259999998</v>
      </c>
      <c r="D107" s="45"/>
      <c r="E107" s="45"/>
      <c r="K107" s="143"/>
      <c r="L107" s="143"/>
      <c r="M107" s="143"/>
    </row>
    <row r="108" spans="1:13" s="9" customFormat="1">
      <c r="A108" s="1"/>
      <c r="B108" s="170" t="s">
        <v>98</v>
      </c>
      <c r="C108" s="205">
        <v>46287631.920000002</v>
      </c>
      <c r="D108" s="45"/>
      <c r="E108" s="45"/>
      <c r="K108" s="143"/>
      <c r="L108" s="143"/>
      <c r="M108" s="143"/>
    </row>
    <row r="109" spans="1:13" s="9" customFormat="1">
      <c r="A109" s="1"/>
      <c r="B109" s="170" t="s">
        <v>1483</v>
      </c>
      <c r="C109" s="205">
        <v>27530.400000000001</v>
      </c>
      <c r="D109" s="45"/>
      <c r="E109" s="45"/>
      <c r="K109" s="143"/>
      <c r="L109" s="143"/>
      <c r="M109" s="143"/>
    </row>
    <row r="110" spans="1:13" s="9" customFormat="1">
      <c r="A110" s="1"/>
      <c r="B110" s="170" t="s">
        <v>102</v>
      </c>
      <c r="C110" s="205">
        <v>539796</v>
      </c>
      <c r="D110" s="45"/>
      <c r="E110" s="45"/>
      <c r="K110" s="143"/>
      <c r="L110" s="143"/>
      <c r="M110" s="143"/>
    </row>
    <row r="111" spans="1:13" s="9" customFormat="1">
      <c r="A111" s="1"/>
      <c r="B111" s="170" t="s">
        <v>100</v>
      </c>
      <c r="C111" s="205">
        <v>2505560</v>
      </c>
      <c r="D111" s="45"/>
      <c r="E111" s="45"/>
      <c r="K111" s="143"/>
      <c r="L111" s="143"/>
      <c r="M111" s="143"/>
    </row>
    <row r="112" spans="1:13" s="9" customFormat="1">
      <c r="A112" s="1"/>
      <c r="B112" s="170" t="s">
        <v>99</v>
      </c>
      <c r="C112" s="205">
        <v>1100000</v>
      </c>
      <c r="D112" s="45"/>
      <c r="E112" s="45"/>
      <c r="K112" s="143"/>
      <c r="L112" s="143"/>
      <c r="M112" s="143"/>
    </row>
    <row r="113" spans="1:13" s="9" customFormat="1">
      <c r="A113" s="1"/>
      <c r="B113" s="170" t="s">
        <v>101</v>
      </c>
      <c r="C113" s="205">
        <v>560000</v>
      </c>
      <c r="D113" s="45"/>
      <c r="E113" s="45"/>
      <c r="K113" s="143"/>
      <c r="L113" s="143"/>
      <c r="M113" s="143"/>
    </row>
    <row r="114" spans="1:13" s="9" customFormat="1">
      <c r="A114" s="1"/>
      <c r="B114" s="170" t="s">
        <v>103</v>
      </c>
      <c r="C114" s="205">
        <v>3014097.94</v>
      </c>
      <c r="D114" s="45"/>
      <c r="E114" s="45"/>
      <c r="K114" s="143"/>
      <c r="L114" s="143"/>
      <c r="M114" s="143"/>
    </row>
    <row r="115" spans="1:13" s="9" customFormat="1">
      <c r="A115" s="1"/>
      <c r="B115" s="182"/>
      <c r="C115" s="45"/>
      <c r="D115" s="45"/>
      <c r="E115" s="45"/>
      <c r="K115" s="143"/>
      <c r="L115" s="143"/>
      <c r="M115" s="143"/>
    </row>
    <row r="116" spans="1:13" s="9" customFormat="1">
      <c r="A116" s="1"/>
      <c r="B116" s="459" t="s">
        <v>104</v>
      </c>
      <c r="C116" s="460"/>
      <c r="D116" s="460"/>
      <c r="E116" s="460"/>
      <c r="K116" s="143"/>
      <c r="L116" s="143"/>
      <c r="M116" s="143"/>
    </row>
    <row r="117" spans="1:13" s="9" customFormat="1">
      <c r="A117" s="1"/>
      <c r="B117" s="177" t="s">
        <v>2</v>
      </c>
      <c r="C117" s="177" t="s">
        <v>88</v>
      </c>
      <c r="D117" s="45"/>
      <c r="E117" s="45"/>
      <c r="K117" s="143"/>
      <c r="L117" s="143"/>
      <c r="M117" s="143"/>
    </row>
    <row r="118" spans="1:13" s="9" customFormat="1">
      <c r="A118" s="1"/>
      <c r="B118" s="170" t="s">
        <v>1808</v>
      </c>
      <c r="C118" s="205">
        <v>1275106.56</v>
      </c>
      <c r="D118" s="45"/>
      <c r="E118" s="45"/>
      <c r="K118" s="143"/>
      <c r="L118" s="143"/>
      <c r="M118" s="143"/>
    </row>
    <row r="119" spans="1:13" s="9" customFormat="1">
      <c r="A119" s="1"/>
      <c r="B119" s="170" t="s">
        <v>1809</v>
      </c>
      <c r="C119" s="205">
        <v>2022723.44</v>
      </c>
      <c r="D119" s="45"/>
      <c r="E119" s="45"/>
      <c r="K119" s="143"/>
      <c r="L119" s="143"/>
      <c r="M119" s="143"/>
    </row>
    <row r="120" spans="1:13" s="9" customFormat="1">
      <c r="A120" s="1"/>
      <c r="B120" s="170" t="s">
        <v>1810</v>
      </c>
      <c r="C120" s="205">
        <v>28887800</v>
      </c>
      <c r="D120" s="45"/>
      <c r="E120" s="45"/>
      <c r="K120" s="143"/>
      <c r="L120" s="143"/>
      <c r="M120" s="143"/>
    </row>
    <row r="121" spans="1:13" s="9" customFormat="1">
      <c r="A121" s="1"/>
      <c r="B121" s="170" t="s">
        <v>1811</v>
      </c>
      <c r="C121" s="206">
        <v>0</v>
      </c>
      <c r="D121" s="45"/>
      <c r="E121" s="45"/>
      <c r="K121" s="143"/>
      <c r="L121" s="143"/>
      <c r="M121" s="143"/>
    </row>
    <row r="122" spans="1:13" s="9" customFormat="1">
      <c r="A122" s="1"/>
      <c r="B122" s="170" t="s">
        <v>1812</v>
      </c>
      <c r="C122" s="206">
        <v>0</v>
      </c>
      <c r="D122" s="45"/>
      <c r="E122" s="45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32185630</v>
      </c>
      <c r="D123" s="45"/>
      <c r="E123" s="45"/>
      <c r="K123" s="143"/>
      <c r="L123" s="143"/>
      <c r="M123" s="143"/>
    </row>
    <row r="124" spans="1:13" s="9" customFormat="1">
      <c r="A124" s="1"/>
      <c r="B124" s="186"/>
      <c r="C124" s="128"/>
      <c r="D124" s="45"/>
      <c r="E124" s="45"/>
      <c r="K124" s="143"/>
      <c r="L124" s="143"/>
      <c r="M124" s="143"/>
    </row>
    <row r="125" spans="1:13" s="9" customFormat="1">
      <c r="A125" s="1"/>
      <c r="B125" s="459" t="s">
        <v>105</v>
      </c>
      <c r="C125" s="460"/>
      <c r="D125" s="460"/>
      <c r="E125" s="460"/>
      <c r="I125" s="143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143"/>
    </row>
    <row r="127" spans="1:13" s="9" customFormat="1" ht="25.5">
      <c r="A127" s="1"/>
      <c r="B127" s="371" t="s">
        <v>162</v>
      </c>
      <c r="C127" s="205">
        <v>1488000</v>
      </c>
      <c r="D127" s="45"/>
      <c r="E127" s="45"/>
      <c r="I127" s="143"/>
    </row>
    <row r="128" spans="1:13" s="9" customFormat="1">
      <c r="A128" s="1"/>
      <c r="B128" s="371" t="s">
        <v>1484</v>
      </c>
      <c r="C128" s="205">
        <v>10487960</v>
      </c>
      <c r="D128" s="45"/>
      <c r="E128" s="45"/>
      <c r="I128" s="143"/>
    </row>
    <row r="129" spans="1:13" s="9" customFormat="1">
      <c r="A129" s="1"/>
      <c r="B129" s="372" t="s">
        <v>1210</v>
      </c>
      <c r="C129" s="205">
        <v>1097054.93</v>
      </c>
      <c r="D129" s="45"/>
      <c r="E129" s="45"/>
      <c r="I129" s="143"/>
    </row>
    <row r="130" spans="1:13" s="9" customFormat="1">
      <c r="A130" s="1"/>
      <c r="B130" s="372" t="s">
        <v>1485</v>
      </c>
      <c r="C130" s="205">
        <v>386745.94</v>
      </c>
      <c r="D130" s="45"/>
      <c r="E130" s="45"/>
      <c r="I130" s="143"/>
    </row>
    <row r="131" spans="1:13" s="9" customFormat="1">
      <c r="A131" s="1"/>
      <c r="B131" s="372" t="s">
        <v>1486</v>
      </c>
      <c r="C131" s="205">
        <v>31648.15</v>
      </c>
      <c r="D131" s="45"/>
      <c r="E131" s="45"/>
      <c r="I131" s="143"/>
    </row>
    <row r="132" spans="1:13" s="9" customFormat="1">
      <c r="A132" s="1"/>
      <c r="B132" s="372" t="s">
        <v>86</v>
      </c>
      <c r="C132" s="206">
        <v>0</v>
      </c>
      <c r="D132" s="45"/>
      <c r="E132" s="45"/>
      <c r="I132" s="143"/>
    </row>
    <row r="133" spans="1:13" s="9" customFormat="1">
      <c r="A133" s="1"/>
      <c r="B133" s="372" t="s">
        <v>1487</v>
      </c>
      <c r="C133" s="150">
        <v>1744900</v>
      </c>
      <c r="D133" s="45"/>
      <c r="E133" s="45"/>
      <c r="I133" s="143"/>
    </row>
    <row r="134" spans="1:13" s="9" customFormat="1">
      <c r="A134" s="1"/>
      <c r="B134" s="188" t="s">
        <v>1410</v>
      </c>
      <c r="C134" s="189">
        <f>SUM(C127:C133)</f>
        <v>15236309.02</v>
      </c>
      <c r="D134" s="45"/>
      <c r="E134" s="45"/>
      <c r="I134" s="143"/>
    </row>
    <row r="135" spans="1:13" s="9" customFormat="1">
      <c r="A135" s="1"/>
      <c r="B135" s="8"/>
      <c r="C135" s="1"/>
      <c r="D135" s="1"/>
      <c r="E135" s="1"/>
      <c r="K135" s="143"/>
      <c r="L135" s="143"/>
      <c r="M135" s="143"/>
    </row>
    <row r="136" spans="1:13" s="9" customFormat="1">
      <c r="A136" s="1"/>
      <c r="B136" s="8"/>
      <c r="C136" s="1"/>
      <c r="D136" s="1"/>
      <c r="E136" s="1"/>
      <c r="K136" s="143"/>
      <c r="L136" s="143"/>
      <c r="M136" s="143"/>
    </row>
    <row r="137" spans="1:13" s="9" customFormat="1">
      <c r="A137" s="1"/>
      <c r="B137" s="8"/>
      <c r="C137" s="1"/>
      <c r="D137" s="1"/>
      <c r="E137" s="1"/>
      <c r="K137" s="143"/>
      <c r="L137" s="143"/>
      <c r="M137" s="143"/>
    </row>
    <row r="138" spans="1:13" s="9" customFormat="1">
      <c r="A138" s="1"/>
      <c r="B138" s="8"/>
      <c r="C138" s="1"/>
      <c r="D138" s="1"/>
      <c r="E138" s="1"/>
      <c r="K138" s="143"/>
      <c r="L138" s="143"/>
      <c r="M138" s="143"/>
    </row>
    <row r="139" spans="1:13" s="207" customFormat="1" ht="12.75" customHeight="1">
      <c r="B139" s="15" t="s">
        <v>1816</v>
      </c>
      <c r="C139" s="479" t="s">
        <v>1814</v>
      </c>
      <c r="D139" s="479"/>
      <c r="E139" s="479" t="s">
        <v>157</v>
      </c>
      <c r="F139" s="479"/>
      <c r="G139" s="479"/>
    </row>
    <row r="140" spans="1:13" s="208" customFormat="1">
      <c r="B140" s="15" t="s">
        <v>167</v>
      </c>
      <c r="C140" s="480" t="s">
        <v>159</v>
      </c>
      <c r="D140" s="480"/>
      <c r="E140" s="480" t="s">
        <v>160</v>
      </c>
      <c r="F140" s="480"/>
      <c r="G140" s="480"/>
    </row>
    <row r="141" spans="1:13" s="207" customFormat="1">
      <c r="B141" s="15" t="s">
        <v>107</v>
      </c>
      <c r="C141" s="479" t="s">
        <v>108</v>
      </c>
      <c r="D141" s="479"/>
      <c r="E141" s="479" t="s">
        <v>109</v>
      </c>
      <c r="F141" s="479"/>
      <c r="G141" s="479"/>
    </row>
    <row r="142" spans="1:13" s="207" customFormat="1">
      <c r="B142" s="15" t="s">
        <v>110</v>
      </c>
      <c r="C142" s="479" t="s">
        <v>111</v>
      </c>
      <c r="D142" s="479"/>
      <c r="E142" s="479" t="s">
        <v>112</v>
      </c>
      <c r="F142" s="479"/>
      <c r="G142" s="479"/>
    </row>
    <row r="143" spans="1:13" s="207" customFormat="1">
      <c r="B143" s="213"/>
      <c r="H143" s="214"/>
    </row>
  </sheetData>
  <mergeCells count="28">
    <mergeCell ref="C139:D139"/>
    <mergeCell ref="E139:G139"/>
    <mergeCell ref="C140:D140"/>
    <mergeCell ref="E140:G140"/>
    <mergeCell ref="C141:D141"/>
    <mergeCell ref="E141:G141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15748031496062992" right="0.35433070866141736" top="0.59055118110236227" bottom="0.33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43"/>
  <sheetViews>
    <sheetView showGridLines="0" zoomScale="70" zoomScaleNormal="70" workbookViewId="0">
      <pane xSplit="2" ySplit="10" topLeftCell="C20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.625" style="1" bestFit="1" customWidth="1"/>
    <col min="2" max="2" width="38.37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6.75" style="1" bestFit="1" customWidth="1"/>
    <col min="10" max="10" width="16.125" style="1" bestFit="1" customWidth="1"/>
    <col min="11" max="11" width="17.125" style="45" bestFit="1" customWidth="1"/>
    <col min="12" max="12" width="20.125" style="45" bestFit="1" customWidth="1"/>
    <col min="13" max="13" width="15.875" style="45" bestFit="1" customWidth="1"/>
    <col min="14" max="16384" width="9" style="1"/>
  </cols>
  <sheetData>
    <row r="1" spans="1:13" ht="12.75" customHeight="1">
      <c r="B1" s="461" t="s">
        <v>139</v>
      </c>
      <c r="C1" s="461"/>
      <c r="D1" s="461"/>
      <c r="E1" s="461"/>
      <c r="F1" s="9" t="s">
        <v>1849</v>
      </c>
      <c r="G1" s="9" t="s">
        <v>173</v>
      </c>
      <c r="I1" s="120"/>
    </row>
    <row r="2" spans="1:13">
      <c r="B2" s="461" t="s">
        <v>119</v>
      </c>
      <c r="C2" s="461"/>
      <c r="D2" s="461"/>
      <c r="E2" s="461"/>
      <c r="F2" s="9" t="s">
        <v>1850</v>
      </c>
      <c r="G2" s="9" t="s">
        <v>176</v>
      </c>
      <c r="I2" s="106" t="s">
        <v>1866</v>
      </c>
    </row>
    <row r="3" spans="1:13" ht="12.75" customHeight="1">
      <c r="B3" s="461" t="s">
        <v>1873</v>
      </c>
      <c r="C3" s="461"/>
      <c r="D3" s="461"/>
      <c r="E3" s="461"/>
      <c r="F3" s="9" t="s">
        <v>1851</v>
      </c>
      <c r="G3" s="9" t="s">
        <v>1480</v>
      </c>
    </row>
    <row r="4" spans="1:13">
      <c r="B4" s="461"/>
      <c r="C4" s="461"/>
      <c r="D4" s="461"/>
      <c r="E4" s="9"/>
      <c r="F4" s="9" t="s">
        <v>1852</v>
      </c>
      <c r="G4" s="9" t="s">
        <v>1876</v>
      </c>
    </row>
    <row r="5" spans="1:13" ht="12.75" customHeight="1">
      <c r="B5" s="462" t="s">
        <v>1527</v>
      </c>
      <c r="C5" s="463"/>
      <c r="D5" s="463"/>
      <c r="E5" s="463"/>
    </row>
    <row r="6" spans="1:13" s="15" customFormat="1">
      <c r="A6" s="11" t="s">
        <v>121</v>
      </c>
      <c r="B6" s="456" t="s">
        <v>2</v>
      </c>
      <c r="C6" s="173" t="s">
        <v>1529</v>
      </c>
      <c r="D6" s="12" t="s">
        <v>1530</v>
      </c>
      <c r="E6" s="216" t="s">
        <v>122</v>
      </c>
      <c r="F6" s="472" t="s">
        <v>1411</v>
      </c>
      <c r="G6" s="473"/>
      <c r="H6" s="382" t="s">
        <v>123</v>
      </c>
      <c r="I6" s="13" t="s">
        <v>124</v>
      </c>
      <c r="J6" s="14" t="s">
        <v>125</v>
      </c>
      <c r="K6" s="144" t="s">
        <v>122</v>
      </c>
      <c r="L6" s="145" t="s">
        <v>126</v>
      </c>
      <c r="M6" s="145" t="s">
        <v>126</v>
      </c>
    </row>
    <row r="7" spans="1:13" s="15" customFormat="1">
      <c r="A7" s="16" t="s">
        <v>2</v>
      </c>
      <c r="B7" s="457"/>
      <c r="C7" s="174" t="s">
        <v>3</v>
      </c>
      <c r="D7" s="17" t="s">
        <v>4</v>
      </c>
      <c r="E7" s="18" t="s">
        <v>1531</v>
      </c>
      <c r="F7" s="474" t="s">
        <v>173</v>
      </c>
      <c r="G7" s="475"/>
      <c r="H7" s="383" t="s">
        <v>127</v>
      </c>
      <c r="I7" s="387" t="s">
        <v>1879</v>
      </c>
      <c r="J7" s="19" t="s">
        <v>1880</v>
      </c>
      <c r="K7" s="146" t="s">
        <v>125</v>
      </c>
      <c r="L7" s="147" t="s">
        <v>128</v>
      </c>
      <c r="M7" s="147" t="s">
        <v>129</v>
      </c>
    </row>
    <row r="8" spans="1:13" s="15" customFormat="1">
      <c r="A8" s="16"/>
      <c r="B8" s="457"/>
      <c r="C8" s="175" t="s">
        <v>1528</v>
      </c>
      <c r="D8" s="122" t="s">
        <v>1406</v>
      </c>
      <c r="E8" s="217" t="s">
        <v>1532</v>
      </c>
      <c r="F8" s="67" t="s">
        <v>151</v>
      </c>
      <c r="G8" s="67" t="s">
        <v>150</v>
      </c>
      <c r="H8" s="383">
        <v>2564</v>
      </c>
      <c r="I8" s="20"/>
      <c r="J8" s="19"/>
      <c r="K8" s="146"/>
      <c r="L8" s="147" t="s">
        <v>130</v>
      </c>
      <c r="M8" s="147" t="s">
        <v>130</v>
      </c>
    </row>
    <row r="9" spans="1:13" s="15" customFormat="1">
      <c r="A9" s="21"/>
      <c r="B9" s="458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48" t="s">
        <v>136</v>
      </c>
      <c r="L9" s="149" t="s">
        <v>137</v>
      </c>
      <c r="M9" s="149" t="s">
        <v>138</v>
      </c>
    </row>
    <row r="10" spans="1:13">
      <c r="A10" s="466" t="s">
        <v>5</v>
      </c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8"/>
    </row>
    <row r="11" spans="1:13">
      <c r="A11" s="2" t="s">
        <v>6</v>
      </c>
      <c r="B11" s="85" t="s">
        <v>7</v>
      </c>
      <c r="C11" s="3">
        <v>39926598.149999999</v>
      </c>
      <c r="D11" s="3">
        <v>59152000</v>
      </c>
      <c r="E11" s="26">
        <f>D11-C11</f>
        <v>19225401.850000001</v>
      </c>
      <c r="F11" s="375">
        <v>39508010.529166661</v>
      </c>
      <c r="G11" s="376">
        <v>6319656.610283074</v>
      </c>
      <c r="H11" s="47">
        <v>4</v>
      </c>
      <c r="I11" s="390">
        <f>(D11/12)*5</f>
        <v>24646666.666666664</v>
      </c>
      <c r="J11" s="27">
        <f>'ผลการดำเนินงาน Planfin 64'!K6</f>
        <v>13792011.74</v>
      </c>
      <c r="K11" s="150">
        <f>J11-I11</f>
        <v>-10854654.926666664</v>
      </c>
      <c r="L11" s="425">
        <f t="shared" ref="L11:L25" si="0">K11/I11</f>
        <v>-0.44041066783878813</v>
      </c>
      <c r="M11" s="419">
        <f>(J11/D11)</f>
        <v>0.23316222173383824</v>
      </c>
    </row>
    <row r="12" spans="1:13">
      <c r="A12" s="2" t="s">
        <v>8</v>
      </c>
      <c r="B12" s="85" t="s">
        <v>9</v>
      </c>
      <c r="C12" s="3">
        <v>254650</v>
      </c>
      <c r="D12" s="3">
        <v>250000</v>
      </c>
      <c r="E12" s="26">
        <f t="shared" ref="E12:E22" si="1">D12-C12</f>
        <v>-4650</v>
      </c>
      <c r="F12" s="375">
        <v>140233.75</v>
      </c>
      <c r="G12" s="376">
        <v>117836.26249868539</v>
      </c>
      <c r="H12" s="47">
        <v>1</v>
      </c>
      <c r="I12" s="390">
        <f t="shared" ref="I12:I22" si="2">(D12/12)*5</f>
        <v>104166.66666666666</v>
      </c>
      <c r="J12" s="27">
        <f>'ผลการดำเนินงาน Planfin 64'!K7</f>
        <v>60150</v>
      </c>
      <c r="K12" s="150">
        <f>J12-I12</f>
        <v>-44016.666666666657</v>
      </c>
      <c r="L12" s="425">
        <f t="shared" si="0"/>
        <v>-0.42255999999999994</v>
      </c>
      <c r="M12" s="419">
        <f t="shared" ref="M12:M25" si="3">(J12/D12)</f>
        <v>0.24060000000000001</v>
      </c>
    </row>
    <row r="13" spans="1:13">
      <c r="A13" s="2" t="s">
        <v>10</v>
      </c>
      <c r="B13" s="85" t="s">
        <v>11</v>
      </c>
      <c r="C13" s="3">
        <v>18331.5</v>
      </c>
      <c r="D13" s="3">
        <v>20000</v>
      </c>
      <c r="E13" s="26">
        <f t="shared" si="1"/>
        <v>1668.5</v>
      </c>
      <c r="F13" s="375">
        <v>12743.104166666666</v>
      </c>
      <c r="G13" s="376">
        <v>15714.243590051705</v>
      </c>
      <c r="H13" s="47">
        <v>1</v>
      </c>
      <c r="I13" s="390">
        <f t="shared" si="2"/>
        <v>8333.3333333333339</v>
      </c>
      <c r="J13" s="27">
        <f>'ผลการดำเนินงาน Planfin 64'!K8</f>
        <v>0</v>
      </c>
      <c r="K13" s="150">
        <f t="shared" ref="K13:K25" si="4">J13-I13</f>
        <v>-8333.3333333333339</v>
      </c>
      <c r="L13" s="425">
        <f t="shared" si="0"/>
        <v>-1</v>
      </c>
      <c r="M13" s="419">
        <f t="shared" si="3"/>
        <v>0</v>
      </c>
    </row>
    <row r="14" spans="1:13">
      <c r="A14" s="2" t="s">
        <v>12</v>
      </c>
      <c r="B14" s="85" t="s">
        <v>13</v>
      </c>
      <c r="C14" s="3">
        <v>262748</v>
      </c>
      <c r="D14" s="3">
        <v>250000</v>
      </c>
      <c r="E14" s="26">
        <f t="shared" si="1"/>
        <v>-12748</v>
      </c>
      <c r="F14" s="375">
        <v>419462.92750000005</v>
      </c>
      <c r="G14" s="376">
        <v>259257.90979516169</v>
      </c>
      <c r="H14" s="47">
        <v>0</v>
      </c>
      <c r="I14" s="390">
        <f t="shared" si="2"/>
        <v>104166.66666666666</v>
      </c>
      <c r="J14" s="27">
        <f>'ผลการดำเนินงาน Planfin 64'!K9</f>
        <v>117647.77</v>
      </c>
      <c r="K14" s="150">
        <f t="shared" si="4"/>
        <v>13481.103333333347</v>
      </c>
      <c r="L14" s="425">
        <f t="shared" si="0"/>
        <v>0.12941859200000014</v>
      </c>
      <c r="M14" s="419">
        <f t="shared" si="3"/>
        <v>0.47059107999999999</v>
      </c>
    </row>
    <row r="15" spans="1:13">
      <c r="A15" s="2" t="s">
        <v>14</v>
      </c>
      <c r="B15" s="85" t="s">
        <v>15</v>
      </c>
      <c r="C15" s="3">
        <v>1376363.1</v>
      </c>
      <c r="D15" s="3">
        <v>1500000</v>
      </c>
      <c r="E15" s="26">
        <f t="shared" si="1"/>
        <v>123636.89999999991</v>
      </c>
      <c r="F15" s="375">
        <v>2307867.2600000002</v>
      </c>
      <c r="G15" s="376">
        <v>1170323.4344781633</v>
      </c>
      <c r="H15" s="47">
        <v>0</v>
      </c>
      <c r="I15" s="390">
        <f t="shared" si="2"/>
        <v>625000</v>
      </c>
      <c r="J15" s="27">
        <f>'ผลการดำเนินงาน Planfin 64'!K10</f>
        <v>1210001.82</v>
      </c>
      <c r="K15" s="150">
        <f t="shared" si="4"/>
        <v>585001.82000000007</v>
      </c>
      <c r="L15" s="425">
        <f t="shared" si="0"/>
        <v>0.93600291200000008</v>
      </c>
      <c r="M15" s="419">
        <f t="shared" si="3"/>
        <v>0.80666788</v>
      </c>
    </row>
    <row r="16" spans="1:13">
      <c r="A16" s="2" t="s">
        <v>16</v>
      </c>
      <c r="B16" s="85" t="s">
        <v>17</v>
      </c>
      <c r="C16" s="3">
        <v>1622963.41</v>
      </c>
      <c r="D16" s="3">
        <v>1700000</v>
      </c>
      <c r="E16" s="26">
        <f t="shared" si="1"/>
        <v>77036.590000000084</v>
      </c>
      <c r="F16" s="375">
        <v>1373228.5358333334</v>
      </c>
      <c r="G16" s="376">
        <v>1230078.5412074726</v>
      </c>
      <c r="H16" s="47">
        <v>1</v>
      </c>
      <c r="I16" s="390">
        <f t="shared" si="2"/>
        <v>708333.33333333326</v>
      </c>
      <c r="J16" s="27">
        <f>'ผลการดำเนินงาน Planfin 64'!K11</f>
        <v>553360.15999999992</v>
      </c>
      <c r="K16" s="150">
        <f t="shared" si="4"/>
        <v>-154973.17333333334</v>
      </c>
      <c r="L16" s="425">
        <f t="shared" si="0"/>
        <v>-0.21878565647058826</v>
      </c>
      <c r="M16" s="419">
        <f t="shared" si="3"/>
        <v>0.32550597647058821</v>
      </c>
    </row>
    <row r="17" spans="1:13">
      <c r="A17" s="2" t="s">
        <v>18</v>
      </c>
      <c r="B17" s="85" t="s">
        <v>19</v>
      </c>
      <c r="C17" s="3">
        <v>127273</v>
      </c>
      <c r="D17" s="3">
        <v>350000</v>
      </c>
      <c r="E17" s="26">
        <f t="shared" si="1"/>
        <v>222727</v>
      </c>
      <c r="F17" s="375">
        <v>65876.108333333337</v>
      </c>
      <c r="G17" s="376">
        <v>90892.438029337907</v>
      </c>
      <c r="H17" s="47">
        <v>4</v>
      </c>
      <c r="I17" s="390">
        <f t="shared" si="2"/>
        <v>145833.33333333334</v>
      </c>
      <c r="J17" s="27">
        <f>'ผลการดำเนินงาน Planfin 64'!K12</f>
        <v>63330</v>
      </c>
      <c r="K17" s="150">
        <f t="shared" si="4"/>
        <v>-82503.333333333343</v>
      </c>
      <c r="L17" s="425">
        <f t="shared" si="0"/>
        <v>-0.56573714285714294</v>
      </c>
      <c r="M17" s="419">
        <f t="shared" si="3"/>
        <v>0.18094285714285716</v>
      </c>
    </row>
    <row r="18" spans="1:13">
      <c r="A18" s="2" t="s">
        <v>20</v>
      </c>
      <c r="B18" s="85" t="s">
        <v>21</v>
      </c>
      <c r="C18" s="3">
        <v>2589979.75</v>
      </c>
      <c r="D18" s="3">
        <v>2650000</v>
      </c>
      <c r="E18" s="26">
        <f t="shared" si="1"/>
        <v>60020.25</v>
      </c>
      <c r="F18" s="375">
        <v>3072568.4358333335</v>
      </c>
      <c r="G18" s="376">
        <v>1411200.8821871567</v>
      </c>
      <c r="H18" s="47">
        <v>0</v>
      </c>
      <c r="I18" s="390">
        <f t="shared" si="2"/>
        <v>1104166.6666666667</v>
      </c>
      <c r="J18" s="27">
        <f>'ผลการดำเนินงาน Planfin 64'!K13</f>
        <v>1521011.34</v>
      </c>
      <c r="K18" s="150">
        <f t="shared" si="4"/>
        <v>416844.67333333334</v>
      </c>
      <c r="L18" s="425">
        <f t="shared" si="0"/>
        <v>0.37751970415094338</v>
      </c>
      <c r="M18" s="419">
        <f t="shared" si="3"/>
        <v>0.57396654339622644</v>
      </c>
    </row>
    <row r="19" spans="1:13">
      <c r="A19" s="2" t="s">
        <v>22</v>
      </c>
      <c r="B19" s="85" t="s">
        <v>23</v>
      </c>
      <c r="C19" s="3">
        <v>11327394.960000001</v>
      </c>
      <c r="D19" s="3">
        <v>12232725.630000001</v>
      </c>
      <c r="E19" s="26">
        <f t="shared" si="1"/>
        <v>905330.66999999993</v>
      </c>
      <c r="F19" s="375">
        <v>11528370.014999999</v>
      </c>
      <c r="G19" s="376">
        <v>4870529.095432709</v>
      </c>
      <c r="H19" s="47">
        <v>1</v>
      </c>
      <c r="I19" s="390">
        <f t="shared" si="2"/>
        <v>5096969.0125000002</v>
      </c>
      <c r="J19" s="27">
        <f>'ผลการดำเนินงาน Planfin 64'!K14</f>
        <v>6059252.2599999998</v>
      </c>
      <c r="K19" s="150">
        <f t="shared" si="4"/>
        <v>962283.24749999959</v>
      </c>
      <c r="L19" s="425">
        <f t="shared" si="0"/>
        <v>0.18879519281754698</v>
      </c>
      <c r="M19" s="419">
        <f t="shared" si="3"/>
        <v>0.49533133034064458</v>
      </c>
    </row>
    <row r="20" spans="1:13">
      <c r="A20" s="2" t="s">
        <v>24</v>
      </c>
      <c r="B20" s="85" t="s">
        <v>25</v>
      </c>
      <c r="C20" s="3">
        <v>4434053.8099999996</v>
      </c>
      <c r="D20" s="3">
        <v>3252096.85</v>
      </c>
      <c r="E20" s="26">
        <f t="shared" si="1"/>
        <v>-1181956.9599999995</v>
      </c>
      <c r="F20" s="375">
        <v>5566020.5991666662</v>
      </c>
      <c r="G20" s="376">
        <v>2184639.0083936816</v>
      </c>
      <c r="H20" s="47">
        <v>0</v>
      </c>
      <c r="I20" s="390">
        <f t="shared" si="2"/>
        <v>1355040.3541666667</v>
      </c>
      <c r="J20" s="27">
        <f>'ผลการดำเนินงาน Planfin 64'!K15</f>
        <v>17302453.34</v>
      </c>
      <c r="K20" s="150">
        <f t="shared" si="4"/>
        <v>15947412.985833334</v>
      </c>
      <c r="L20" s="425">
        <f t="shared" si="0"/>
        <v>11.768957977373891</v>
      </c>
      <c r="M20" s="419">
        <f t="shared" si="3"/>
        <v>5.3203991572391205</v>
      </c>
    </row>
    <row r="21" spans="1:13" s="9" customFormat="1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si="1"/>
        <v>0</v>
      </c>
      <c r="F21" s="375">
        <v>0</v>
      </c>
      <c r="G21" s="376">
        <v>0</v>
      </c>
      <c r="H21" s="47">
        <v>0</v>
      </c>
      <c r="I21" s="390">
        <f t="shared" si="2"/>
        <v>0</v>
      </c>
      <c r="J21" s="27">
        <f>'ผลการดำเนินงาน Planfin 64'!K16</f>
        <v>0</v>
      </c>
      <c r="K21" s="150">
        <f t="shared" si="4"/>
        <v>0</v>
      </c>
      <c r="L21" s="425" t="e">
        <f t="shared" si="0"/>
        <v>#DIV/0!</v>
      </c>
      <c r="M21" s="419" t="e">
        <f t="shared" si="3"/>
        <v>#DIV/0!</v>
      </c>
    </row>
    <row r="22" spans="1:13">
      <c r="A22" s="2" t="s">
        <v>26</v>
      </c>
      <c r="B22" s="85" t="s">
        <v>27</v>
      </c>
      <c r="C22" s="3">
        <v>3113194.09</v>
      </c>
      <c r="D22" s="3">
        <v>11590258.039999999</v>
      </c>
      <c r="E22" s="26">
        <f t="shared" si="1"/>
        <v>8477063.9499999993</v>
      </c>
      <c r="F22" s="375">
        <v>2950959.6266666674</v>
      </c>
      <c r="G22" s="376">
        <v>2244776.4138905071</v>
      </c>
      <c r="H22" s="47">
        <v>4</v>
      </c>
      <c r="I22" s="390">
        <f t="shared" si="2"/>
        <v>4829274.1833333327</v>
      </c>
      <c r="J22" s="27">
        <f>'ผลการดำเนินงาน Planfin 64'!K17</f>
        <v>1802724.12</v>
      </c>
      <c r="K22" s="150">
        <f t="shared" si="4"/>
        <v>-3026550.0633333325</v>
      </c>
      <c r="L22" s="425">
        <f t="shared" si="0"/>
        <v>-0.62670909715138656</v>
      </c>
      <c r="M22" s="419">
        <f t="shared" si="3"/>
        <v>0.15553787618692225</v>
      </c>
    </row>
    <row r="23" spans="1:13">
      <c r="A23" s="96" t="s">
        <v>28</v>
      </c>
      <c r="B23" s="58" t="s">
        <v>29</v>
      </c>
      <c r="C23" s="5">
        <f>SUM(C11:C22)</f>
        <v>65053549.769999996</v>
      </c>
      <c r="D23" s="5">
        <f>SUM(D11:D22)</f>
        <v>92947080.519999981</v>
      </c>
      <c r="E23" s="28">
        <f>D23-C23</f>
        <v>27893530.749999985</v>
      </c>
      <c r="F23" s="377">
        <v>66945340.891666666</v>
      </c>
      <c r="G23" s="378">
        <v>19914904.839786001</v>
      </c>
      <c r="H23" s="48">
        <v>2</v>
      </c>
      <c r="I23" s="5">
        <f>SUM(I11:I22)</f>
        <v>38727950.216666661</v>
      </c>
      <c r="J23" s="31">
        <f>'ผลการดำเนินงาน Planfin 64'!K18</f>
        <v>42481942.550000004</v>
      </c>
      <c r="K23" s="29">
        <f t="shared" si="4"/>
        <v>3753992.3333333433</v>
      </c>
      <c r="L23" s="429">
        <f t="shared" si="0"/>
        <v>9.6932378613671225E-2</v>
      </c>
      <c r="M23" s="420">
        <f t="shared" si="3"/>
        <v>0.45705515775569638</v>
      </c>
    </row>
    <row r="24" spans="1:13" s="9" customFormat="1">
      <c r="A24" s="84" t="s">
        <v>1407</v>
      </c>
      <c r="B24" s="77" t="s">
        <v>155</v>
      </c>
      <c r="C24" s="78">
        <f>C23-C22</f>
        <v>61940355.679999992</v>
      </c>
      <c r="D24" s="78">
        <f>D23-D22</f>
        <v>81356822.479999989</v>
      </c>
      <c r="E24" s="79">
        <f>D24-C24</f>
        <v>19416466.799999997</v>
      </c>
      <c r="F24" s="80"/>
      <c r="G24" s="81"/>
      <c r="H24" s="82"/>
      <c r="I24" s="78">
        <f>I23-I22</f>
        <v>33898676.033333331</v>
      </c>
      <c r="J24" s="83">
        <f>'ผลการดำเนินงาน Planfin 64'!K19</f>
        <v>40679218.430000007</v>
      </c>
      <c r="K24" s="151">
        <f t="shared" si="4"/>
        <v>6780542.3966666758</v>
      </c>
      <c r="L24" s="430">
        <f t="shared" si="0"/>
        <v>0.20002381184442766</v>
      </c>
      <c r="M24" s="421">
        <f t="shared" si="3"/>
        <v>0.50000992160184488</v>
      </c>
    </row>
    <row r="25" spans="1:13" ht="25.5">
      <c r="A25" s="218"/>
      <c r="B25" s="219" t="s">
        <v>1524</v>
      </c>
      <c r="C25" s="220">
        <f>C24-C21</f>
        <v>61940355.679999992</v>
      </c>
      <c r="D25" s="220">
        <f>D24-D21</f>
        <v>81356822.479999989</v>
      </c>
      <c r="E25" s="221">
        <f>D25-C25</f>
        <v>19416466.799999997</v>
      </c>
      <c r="F25" s="220"/>
      <c r="G25" s="222"/>
      <c r="H25" s="223"/>
      <c r="I25" s="220">
        <f>I24-I21</f>
        <v>33898676.033333331</v>
      </c>
      <c r="J25" s="220">
        <f>J24-J21</f>
        <v>40679218.430000007</v>
      </c>
      <c r="K25" s="415">
        <f t="shared" si="4"/>
        <v>6780542.3966666758</v>
      </c>
      <c r="L25" s="431">
        <f t="shared" si="0"/>
        <v>0.20002381184442766</v>
      </c>
      <c r="M25" s="432">
        <f t="shared" si="3"/>
        <v>0.50000992160184488</v>
      </c>
    </row>
    <row r="26" spans="1:13">
      <c r="A26" s="466" t="s">
        <v>30</v>
      </c>
      <c r="B26" s="467"/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468"/>
    </row>
    <row r="27" spans="1:13">
      <c r="A27" s="2" t="s">
        <v>31</v>
      </c>
      <c r="B27" s="85" t="s">
        <v>32</v>
      </c>
      <c r="C27" s="3">
        <v>3784770.21</v>
      </c>
      <c r="D27" s="3">
        <v>4713483.5199999996</v>
      </c>
      <c r="E27" s="26">
        <f t="shared" ref="E27:E42" si="5">D27-C27</f>
        <v>928713.30999999959</v>
      </c>
      <c r="F27" s="375">
        <v>5743985.2775000008</v>
      </c>
      <c r="G27" s="376">
        <v>1178773.0133138802</v>
      </c>
      <c r="H27" s="47">
        <v>0</v>
      </c>
      <c r="I27" s="390">
        <f t="shared" ref="I27:I41" si="6">(D27/12)*5</f>
        <v>1963951.4666666663</v>
      </c>
      <c r="J27" s="27">
        <f>'ผลการดำเนินงาน Planfin 64'!K22</f>
        <v>1515651.2</v>
      </c>
      <c r="K27" s="150">
        <f t="shared" ref="K27:K44" si="7">J27-I27</f>
        <v>-448300.26666666637</v>
      </c>
      <c r="L27" s="425">
        <f t="shared" ref="L27:L44" si="8">K27/I27</f>
        <v>-0.22826443233220417</v>
      </c>
      <c r="M27" s="419">
        <f t="shared" ref="M27:M44" si="9">(J27/D27)</f>
        <v>0.32155648652824825</v>
      </c>
    </row>
    <row r="28" spans="1:13">
      <c r="A28" s="2" t="s">
        <v>33</v>
      </c>
      <c r="B28" s="85" t="s">
        <v>34</v>
      </c>
      <c r="C28" s="3">
        <v>1551326.82</v>
      </c>
      <c r="D28" s="3">
        <v>1905737.9</v>
      </c>
      <c r="E28" s="26">
        <f t="shared" si="5"/>
        <v>354411.07999999984</v>
      </c>
      <c r="F28" s="375">
        <v>1806144.9408333332</v>
      </c>
      <c r="G28" s="376">
        <v>761051.71626223018</v>
      </c>
      <c r="H28" s="47">
        <v>1</v>
      </c>
      <c r="I28" s="390">
        <f t="shared" si="6"/>
        <v>794057.45833333337</v>
      </c>
      <c r="J28" s="27">
        <f>'ผลการดำเนินงาน Planfin 64'!K23</f>
        <v>424847.48</v>
      </c>
      <c r="K28" s="150">
        <f t="shared" si="7"/>
        <v>-369209.97833333339</v>
      </c>
      <c r="L28" s="425">
        <f t="shared" si="8"/>
        <v>-0.46496632511742569</v>
      </c>
      <c r="M28" s="419">
        <f t="shared" si="9"/>
        <v>0.22293069786773931</v>
      </c>
    </row>
    <row r="29" spans="1:13">
      <c r="A29" s="2" t="s">
        <v>35</v>
      </c>
      <c r="B29" s="85" t="s">
        <v>36</v>
      </c>
      <c r="C29" s="3">
        <v>236027.51</v>
      </c>
      <c r="D29" s="3">
        <v>407447.11</v>
      </c>
      <c r="E29" s="26">
        <f t="shared" si="5"/>
        <v>171419.59999999998</v>
      </c>
      <c r="F29" s="375">
        <v>407073.49666666664</v>
      </c>
      <c r="G29" s="376">
        <v>189031.78458670981</v>
      </c>
      <c r="H29" s="47">
        <v>1</v>
      </c>
      <c r="I29" s="390">
        <f t="shared" si="6"/>
        <v>169769.62916666668</v>
      </c>
      <c r="J29" s="27">
        <f>'ผลการดำเนินงาน Planfin 64'!K24</f>
        <v>62439.95</v>
      </c>
      <c r="K29" s="150">
        <f t="shared" si="7"/>
        <v>-107329.67916666668</v>
      </c>
      <c r="L29" s="425">
        <f t="shared" si="8"/>
        <v>-0.63220777293033203</v>
      </c>
      <c r="M29" s="419">
        <f t="shared" si="9"/>
        <v>0.15324676127902834</v>
      </c>
    </row>
    <row r="30" spans="1:13">
      <c r="A30" s="2" t="s">
        <v>37</v>
      </c>
      <c r="B30" s="85" t="s">
        <v>38</v>
      </c>
      <c r="C30" s="3">
        <v>1676306.68</v>
      </c>
      <c r="D30" s="3">
        <v>1485949.8</v>
      </c>
      <c r="E30" s="26">
        <f t="shared" si="5"/>
        <v>-190356.87999999989</v>
      </c>
      <c r="F30" s="375">
        <v>2418659.664166667</v>
      </c>
      <c r="G30" s="376">
        <v>525076.14516788628</v>
      </c>
      <c r="H30" s="47">
        <v>0</v>
      </c>
      <c r="I30" s="390">
        <f t="shared" si="6"/>
        <v>619145.75</v>
      </c>
      <c r="J30" s="27">
        <f>'ผลการดำเนินงาน Planfin 64'!K25</f>
        <v>967208.8</v>
      </c>
      <c r="K30" s="150">
        <f t="shared" si="7"/>
        <v>348063.05000000005</v>
      </c>
      <c r="L30" s="425">
        <f t="shared" si="8"/>
        <v>0.56216658193971303</v>
      </c>
      <c r="M30" s="419">
        <f t="shared" si="9"/>
        <v>0.65090274247488034</v>
      </c>
    </row>
    <row r="31" spans="1:13">
      <c r="A31" s="2" t="s">
        <v>39</v>
      </c>
      <c r="B31" s="85" t="s">
        <v>40</v>
      </c>
      <c r="C31" s="3">
        <v>11327394.960000001</v>
      </c>
      <c r="D31" s="3">
        <v>12232725.630000001</v>
      </c>
      <c r="E31" s="26">
        <f t="shared" si="5"/>
        <v>905330.66999999993</v>
      </c>
      <c r="F31" s="375">
        <v>11558526.244166665</v>
      </c>
      <c r="G31" s="376">
        <v>4287362.8192361947</v>
      </c>
      <c r="H31" s="47">
        <v>1</v>
      </c>
      <c r="I31" s="390">
        <f t="shared" si="6"/>
        <v>5096969.0125000002</v>
      </c>
      <c r="J31" s="27">
        <f>'ผลการดำเนินงาน Planfin 64'!K26</f>
        <v>6059252.2599999998</v>
      </c>
      <c r="K31" s="150">
        <f t="shared" si="7"/>
        <v>962283.24749999959</v>
      </c>
      <c r="L31" s="425">
        <f t="shared" si="8"/>
        <v>0.18879519281754698</v>
      </c>
      <c r="M31" s="419">
        <f t="shared" si="9"/>
        <v>0.49533133034064458</v>
      </c>
    </row>
    <row r="32" spans="1:13">
      <c r="A32" s="2" t="s">
        <v>41</v>
      </c>
      <c r="B32" s="85" t="s">
        <v>42</v>
      </c>
      <c r="C32" s="3">
        <v>6831603.79</v>
      </c>
      <c r="D32" s="3">
        <v>5642580</v>
      </c>
      <c r="E32" s="26">
        <f t="shared" si="5"/>
        <v>-1189023.79</v>
      </c>
      <c r="F32" s="375">
        <v>7979839.0925000003</v>
      </c>
      <c r="G32" s="376">
        <v>1527039.0562026661</v>
      </c>
      <c r="H32" s="47">
        <v>0</v>
      </c>
      <c r="I32" s="390">
        <f t="shared" si="6"/>
        <v>2351075</v>
      </c>
      <c r="J32" s="27">
        <f>'ผลการดำเนินงาน Planfin 64'!K27</f>
        <v>2101361</v>
      </c>
      <c r="K32" s="150">
        <f t="shared" si="7"/>
        <v>-249714</v>
      </c>
      <c r="L32" s="425">
        <f t="shared" si="8"/>
        <v>-0.10621268993970844</v>
      </c>
      <c r="M32" s="419">
        <f t="shared" si="9"/>
        <v>0.37241137919178813</v>
      </c>
    </row>
    <row r="33" spans="1:13">
      <c r="A33" s="2" t="s">
        <v>43</v>
      </c>
      <c r="B33" s="85" t="s">
        <v>44</v>
      </c>
      <c r="C33" s="3">
        <v>11228672</v>
      </c>
      <c r="D33" s="3">
        <v>10846080</v>
      </c>
      <c r="E33" s="26">
        <f t="shared" si="5"/>
        <v>-382592</v>
      </c>
      <c r="F33" s="375">
        <v>12367101.948333336</v>
      </c>
      <c r="G33" s="376">
        <v>3282522.2800078602</v>
      </c>
      <c r="H33" s="47">
        <v>0</v>
      </c>
      <c r="I33" s="390">
        <f t="shared" si="6"/>
        <v>4519200</v>
      </c>
      <c r="J33" s="27">
        <f>'ผลการดำเนินงาน Planfin 64'!K28</f>
        <v>3355448</v>
      </c>
      <c r="K33" s="150">
        <f t="shared" si="7"/>
        <v>-1163752</v>
      </c>
      <c r="L33" s="425">
        <f t="shared" si="8"/>
        <v>-0.25751283412993448</v>
      </c>
      <c r="M33" s="419">
        <f t="shared" si="9"/>
        <v>0.30936965244586062</v>
      </c>
    </row>
    <row r="34" spans="1:13">
      <c r="A34" s="2" t="s">
        <v>45</v>
      </c>
      <c r="B34" s="85" t="s">
        <v>46</v>
      </c>
      <c r="C34" s="3">
        <v>1035591.95</v>
      </c>
      <c r="D34" s="3">
        <v>936672</v>
      </c>
      <c r="E34" s="26">
        <f t="shared" si="5"/>
        <v>-98919.949999999953</v>
      </c>
      <c r="F34" s="375">
        <v>1366859.729166667</v>
      </c>
      <c r="G34" s="376">
        <v>447592.00837046513</v>
      </c>
      <c r="H34" s="47">
        <v>0</v>
      </c>
      <c r="I34" s="390">
        <f t="shared" si="6"/>
        <v>390280</v>
      </c>
      <c r="J34" s="27">
        <f>'ผลการดำเนินงาน Planfin 64'!K29</f>
        <v>472073.62</v>
      </c>
      <c r="K34" s="150">
        <f t="shared" si="7"/>
        <v>81793.62</v>
      </c>
      <c r="L34" s="425">
        <f t="shared" si="8"/>
        <v>0.20957676539920056</v>
      </c>
      <c r="M34" s="419">
        <f t="shared" si="9"/>
        <v>0.50399031891633361</v>
      </c>
    </row>
    <row r="35" spans="1:13">
      <c r="A35" s="2" t="s">
        <v>47</v>
      </c>
      <c r="B35" s="85" t="s">
        <v>48</v>
      </c>
      <c r="C35" s="3">
        <v>8262805.29</v>
      </c>
      <c r="D35" s="3">
        <v>4717303.29</v>
      </c>
      <c r="E35" s="26">
        <f t="shared" si="5"/>
        <v>-3545502</v>
      </c>
      <c r="F35" s="375">
        <v>3552266.5808333326</v>
      </c>
      <c r="G35" s="376">
        <v>1679465.2096902211</v>
      </c>
      <c r="H35" s="47">
        <v>1</v>
      </c>
      <c r="I35" s="390">
        <f t="shared" si="6"/>
        <v>1965543.0374999999</v>
      </c>
      <c r="J35" s="27">
        <f>'ผลการดำเนินงาน Planfin 64'!K30</f>
        <v>1407191.6400000001</v>
      </c>
      <c r="K35" s="150">
        <f t="shared" si="7"/>
        <v>-558351.39749999973</v>
      </c>
      <c r="L35" s="425">
        <f t="shared" si="8"/>
        <v>-0.28406978979721259</v>
      </c>
      <c r="M35" s="419">
        <f t="shared" si="9"/>
        <v>0.29830425425116142</v>
      </c>
    </row>
    <row r="36" spans="1:13">
      <c r="A36" s="2" t="s">
        <v>49</v>
      </c>
      <c r="B36" s="85" t="s">
        <v>50</v>
      </c>
      <c r="C36" s="3">
        <v>1225585.78</v>
      </c>
      <c r="D36" s="3">
        <v>1366560</v>
      </c>
      <c r="E36" s="26">
        <f t="shared" si="5"/>
        <v>140974.21999999997</v>
      </c>
      <c r="F36" s="375">
        <v>1496139.7966666666</v>
      </c>
      <c r="G36" s="376">
        <v>534787.83291888051</v>
      </c>
      <c r="H36" s="47">
        <v>0</v>
      </c>
      <c r="I36" s="390">
        <f t="shared" si="6"/>
        <v>569400</v>
      </c>
      <c r="J36" s="27">
        <f>'ผลการดำเนินงาน Planfin 64'!K31</f>
        <v>467245</v>
      </c>
      <c r="K36" s="150">
        <f t="shared" si="7"/>
        <v>-102155</v>
      </c>
      <c r="L36" s="425">
        <f t="shared" si="8"/>
        <v>-0.17940814892869689</v>
      </c>
      <c r="M36" s="419">
        <f t="shared" si="9"/>
        <v>0.34191327127970966</v>
      </c>
    </row>
    <row r="37" spans="1:13">
      <c r="A37" s="2" t="s">
        <v>51</v>
      </c>
      <c r="B37" s="85" t="s">
        <v>52</v>
      </c>
      <c r="C37" s="3">
        <v>2971775.75</v>
      </c>
      <c r="D37" s="3">
        <v>2418146.9300000002</v>
      </c>
      <c r="E37" s="26">
        <f t="shared" si="5"/>
        <v>-553628.81999999983</v>
      </c>
      <c r="F37" s="375">
        <v>2241952.4491666663</v>
      </c>
      <c r="G37" s="376">
        <v>723494.27765015129</v>
      </c>
      <c r="H37" s="47">
        <v>1</v>
      </c>
      <c r="I37" s="390">
        <f t="shared" si="6"/>
        <v>1007561.2208333333</v>
      </c>
      <c r="J37" s="27">
        <f>'ผลการดำเนินงาน Planfin 64'!K32</f>
        <v>658017</v>
      </c>
      <c r="K37" s="150">
        <f t="shared" si="7"/>
        <v>-349544.22083333333</v>
      </c>
      <c r="L37" s="425">
        <f t="shared" si="8"/>
        <v>-0.34692107398122413</v>
      </c>
      <c r="M37" s="419">
        <f t="shared" si="9"/>
        <v>0.27211621917448992</v>
      </c>
    </row>
    <row r="38" spans="1:13">
      <c r="A38" s="2" t="s">
        <v>53</v>
      </c>
      <c r="B38" s="85" t="s">
        <v>54</v>
      </c>
      <c r="C38" s="3">
        <v>5014333.8600000003</v>
      </c>
      <c r="D38" s="3">
        <v>4958000</v>
      </c>
      <c r="E38" s="26">
        <f t="shared" si="5"/>
        <v>-56333.860000000335</v>
      </c>
      <c r="F38" s="375">
        <v>7145578.3158333311</v>
      </c>
      <c r="G38" s="376">
        <v>3181722.8376959031</v>
      </c>
      <c r="H38" s="47">
        <v>0</v>
      </c>
      <c r="I38" s="390">
        <f t="shared" si="6"/>
        <v>2065833.3333333335</v>
      </c>
      <c r="J38" s="27">
        <f>'ผลการดำเนินงาน Planfin 64'!K33</f>
        <v>3109168.03</v>
      </c>
      <c r="K38" s="150">
        <f t="shared" si="7"/>
        <v>1043334.6966666663</v>
      </c>
      <c r="L38" s="425">
        <f t="shared" si="8"/>
        <v>0.50504301573214982</v>
      </c>
      <c r="M38" s="419">
        <f t="shared" si="9"/>
        <v>0.62710125655506244</v>
      </c>
    </row>
    <row r="39" spans="1:13">
      <c r="A39" s="2" t="s">
        <v>55</v>
      </c>
      <c r="B39" s="85" t="s">
        <v>56</v>
      </c>
      <c r="C39" s="3">
        <v>699650.3</v>
      </c>
      <c r="D39" s="3">
        <v>699650.3</v>
      </c>
      <c r="E39" s="26">
        <f t="shared" si="5"/>
        <v>0</v>
      </c>
      <c r="F39" s="375">
        <v>634194.37416666665</v>
      </c>
      <c r="G39" s="376">
        <v>597287.24145924882</v>
      </c>
      <c r="H39" s="47">
        <v>1</v>
      </c>
      <c r="I39" s="390">
        <f t="shared" si="6"/>
        <v>291520.95833333337</v>
      </c>
      <c r="J39" s="27">
        <f>'ผลการดำเนินงาน Planfin 64'!K34</f>
        <v>184038.74000000002</v>
      </c>
      <c r="K39" s="150">
        <f t="shared" si="7"/>
        <v>-107482.21833333335</v>
      </c>
      <c r="L39" s="425">
        <f t="shared" si="8"/>
        <v>-0.3686946521712347</v>
      </c>
      <c r="M39" s="419">
        <f t="shared" si="9"/>
        <v>0.26304389492865221</v>
      </c>
    </row>
    <row r="40" spans="1:13" s="9" customFormat="1">
      <c r="A40" s="164" t="s">
        <v>57</v>
      </c>
      <c r="B40" s="165" t="s">
        <v>58</v>
      </c>
      <c r="C40" s="3">
        <v>6927007.4800000004</v>
      </c>
      <c r="D40" s="3">
        <v>6221633</v>
      </c>
      <c r="E40" s="26">
        <f>D40-C40</f>
        <v>-705374.48000000045</v>
      </c>
      <c r="F40" s="375">
        <v>8210315.1341666654</v>
      </c>
      <c r="G40" s="376">
        <v>4276499.1054908093</v>
      </c>
      <c r="H40" s="47">
        <v>0</v>
      </c>
      <c r="I40" s="390">
        <f t="shared" si="6"/>
        <v>2592347.0833333335</v>
      </c>
      <c r="J40" s="27">
        <f>'ผลการดำเนินงาน Planfin 64'!K35</f>
        <v>1651208.4</v>
      </c>
      <c r="K40" s="150">
        <f t="shared" si="7"/>
        <v>-941138.68333333358</v>
      </c>
      <c r="L40" s="425">
        <f t="shared" si="8"/>
        <v>-0.36304501406624279</v>
      </c>
      <c r="M40" s="419">
        <f t="shared" si="9"/>
        <v>0.26539791080573216</v>
      </c>
    </row>
    <row r="41" spans="1:13">
      <c r="A41" s="2" t="s">
        <v>1466</v>
      </c>
      <c r="B41" s="167" t="s">
        <v>1467</v>
      </c>
      <c r="C41" s="3">
        <v>0</v>
      </c>
      <c r="D41" s="6">
        <v>0</v>
      </c>
      <c r="E41" s="26">
        <f t="shared" si="5"/>
        <v>0</v>
      </c>
      <c r="F41" s="375">
        <v>759</v>
      </c>
      <c r="G41" s="376">
        <v>0</v>
      </c>
      <c r="H41" s="47">
        <v>0</v>
      </c>
      <c r="I41" s="390">
        <f t="shared" si="6"/>
        <v>0</v>
      </c>
      <c r="J41" s="27">
        <f>'ผลการดำเนินงาน Planfin 64'!K36</f>
        <v>0</v>
      </c>
      <c r="K41" s="150">
        <f t="shared" si="7"/>
        <v>0</v>
      </c>
      <c r="L41" s="425" t="e">
        <f t="shared" si="8"/>
        <v>#DIV/0!</v>
      </c>
      <c r="M41" s="419" t="e">
        <f t="shared" si="9"/>
        <v>#DIV/0!</v>
      </c>
    </row>
    <row r="42" spans="1:13">
      <c r="A42" s="30" t="s">
        <v>59</v>
      </c>
      <c r="B42" s="4" t="s">
        <v>60</v>
      </c>
      <c r="C42" s="5">
        <f>SUM(C27:C41)</f>
        <v>62772852.379999995</v>
      </c>
      <c r="D42" s="5">
        <f>SUM(D27:D41)</f>
        <v>58551969.479999997</v>
      </c>
      <c r="E42" s="28">
        <f t="shared" si="5"/>
        <v>-4220882.8999999985</v>
      </c>
      <c r="F42" s="377">
        <v>66929396.044166662</v>
      </c>
      <c r="G42" s="378">
        <v>23191705.328053109</v>
      </c>
      <c r="H42" s="48">
        <v>0</v>
      </c>
      <c r="I42" s="5">
        <f>SUM(I27:I41)</f>
        <v>24396653.949999999</v>
      </c>
      <c r="J42" s="31">
        <f>'ผลการดำเนินงาน Planfin 64'!K37</f>
        <v>22435151.119999997</v>
      </c>
      <c r="K42" s="29">
        <f t="shared" si="7"/>
        <v>-1961502.8300000019</v>
      </c>
      <c r="L42" s="429">
        <f t="shared" si="8"/>
        <v>-8.0400485821540371E-2</v>
      </c>
      <c r="M42" s="420">
        <f t="shared" si="9"/>
        <v>0.38316646424102485</v>
      </c>
    </row>
    <row r="43" spans="1:13" s="9" customFormat="1" ht="25.5">
      <c r="A43" s="84" t="s">
        <v>1408</v>
      </c>
      <c r="B43" s="77" t="s">
        <v>156</v>
      </c>
      <c r="C43" s="78">
        <f>C42-C38</f>
        <v>57758518.519999996</v>
      </c>
      <c r="D43" s="78">
        <f>D42-D38</f>
        <v>53593969.479999997</v>
      </c>
      <c r="E43" s="79">
        <f>D43-C43</f>
        <v>-4164549.0399999991</v>
      </c>
      <c r="F43" s="80"/>
      <c r="G43" s="81"/>
      <c r="H43" s="82"/>
      <c r="I43" s="78">
        <f>I42-I38</f>
        <v>22330820.616666667</v>
      </c>
      <c r="J43" s="83">
        <f>'ผลการดำเนินงาน Planfin 64'!K38</f>
        <v>19325983.089999996</v>
      </c>
      <c r="K43" s="151">
        <f t="shared" si="7"/>
        <v>-3004837.526666671</v>
      </c>
      <c r="L43" s="430">
        <f t="shared" si="8"/>
        <v>-0.13456010319764078</v>
      </c>
      <c r="M43" s="421">
        <f t="shared" si="9"/>
        <v>0.36059995700098302</v>
      </c>
    </row>
    <row r="44" spans="1:13" s="172" customFormat="1" ht="25.5">
      <c r="A44" s="224"/>
      <c r="B44" s="219" t="s">
        <v>1525</v>
      </c>
      <c r="C44" s="225">
        <f>C43-C41</f>
        <v>57758518.519999996</v>
      </c>
      <c r="D44" s="225">
        <f>D43-D41</f>
        <v>53593969.479999997</v>
      </c>
      <c r="E44" s="226">
        <f>D44-C44</f>
        <v>-4164549.0399999991</v>
      </c>
      <c r="F44" s="226"/>
      <c r="G44" s="227"/>
      <c r="H44" s="226"/>
      <c r="I44" s="225">
        <f>I43-I41</f>
        <v>22330820.616666667</v>
      </c>
      <c r="J44" s="225">
        <f>J43-J41</f>
        <v>19325983.089999996</v>
      </c>
      <c r="K44" s="415">
        <f t="shared" si="7"/>
        <v>-3004837.526666671</v>
      </c>
      <c r="L44" s="431">
        <f t="shared" si="8"/>
        <v>-0.13456010319764078</v>
      </c>
      <c r="M44" s="432">
        <f t="shared" si="9"/>
        <v>0.36059995700098302</v>
      </c>
    </row>
    <row r="45" spans="1:13">
      <c r="A45" s="469"/>
      <c r="B45" s="470"/>
      <c r="C45" s="470"/>
      <c r="D45" s="470"/>
      <c r="E45" s="470"/>
      <c r="F45" s="470"/>
      <c r="G45" s="470"/>
      <c r="H45" s="470"/>
      <c r="I45" s="470"/>
      <c r="J45" s="470"/>
      <c r="K45" s="470"/>
      <c r="L45" s="470"/>
      <c r="M45" s="471"/>
    </row>
    <row r="46" spans="1:13" s="9" customFormat="1">
      <c r="A46" s="162" t="s">
        <v>61</v>
      </c>
      <c r="B46" s="228" t="s">
        <v>62</v>
      </c>
      <c r="C46" s="5">
        <f t="shared" ref="C46:D48" si="10">C23-C42</f>
        <v>2280697.3900000006</v>
      </c>
      <c r="D46" s="5">
        <f t="shared" si="10"/>
        <v>34395111.039999984</v>
      </c>
      <c r="E46" s="28">
        <f t="shared" ref="E46:E48" si="11">D46-C46</f>
        <v>32114413.649999984</v>
      </c>
      <c r="F46" s="229"/>
      <c r="G46" s="230"/>
      <c r="H46" s="231"/>
      <c r="I46" s="5">
        <f t="shared" ref="I46:J48" si="12">I23-I42</f>
        <v>14331296.266666662</v>
      </c>
      <c r="J46" s="5">
        <f t="shared" si="12"/>
        <v>20046791.430000007</v>
      </c>
      <c r="K46" s="28">
        <f>J46-I46</f>
        <v>5715495.1633333452</v>
      </c>
      <c r="L46" s="429">
        <f t="shared" ref="L46:L48" si="13">K46/I46</f>
        <v>0.39881215606623704</v>
      </c>
      <c r="M46" s="420">
        <f t="shared" ref="M46:M48" si="14">(J46/D46)</f>
        <v>0.58283839836093221</v>
      </c>
    </row>
    <row r="47" spans="1:13" s="95" customFormat="1">
      <c r="A47" s="232" t="s">
        <v>63</v>
      </c>
      <c r="B47" s="233" t="s">
        <v>65</v>
      </c>
      <c r="C47" s="234">
        <f t="shared" si="10"/>
        <v>4181837.1599999964</v>
      </c>
      <c r="D47" s="234">
        <f t="shared" si="10"/>
        <v>27762852.999999993</v>
      </c>
      <c r="E47" s="235">
        <f t="shared" si="11"/>
        <v>23581015.839999996</v>
      </c>
      <c r="F47" s="236"/>
      <c r="G47" s="237"/>
      <c r="H47" s="238"/>
      <c r="I47" s="234">
        <f>I24-I43</f>
        <v>11567855.416666664</v>
      </c>
      <c r="J47" s="234">
        <f t="shared" si="12"/>
        <v>21353235.340000011</v>
      </c>
      <c r="K47" s="235">
        <f t="shared" ref="K47" si="15">J47-I47</f>
        <v>9785379.9233333468</v>
      </c>
      <c r="L47" s="433">
        <f t="shared" si="13"/>
        <v>0.84591132676458136</v>
      </c>
      <c r="M47" s="434">
        <f t="shared" si="14"/>
        <v>0.76912971948524222</v>
      </c>
    </row>
    <row r="48" spans="1:13" s="9" customFormat="1" ht="27.75" customHeight="1">
      <c r="A48" s="218" t="s">
        <v>64</v>
      </c>
      <c r="B48" s="239" t="s">
        <v>1526</v>
      </c>
      <c r="C48" s="240">
        <f>C25-C44</f>
        <v>4181837.1599999964</v>
      </c>
      <c r="D48" s="240">
        <f t="shared" si="10"/>
        <v>27762852.999999993</v>
      </c>
      <c r="E48" s="241">
        <f t="shared" si="11"/>
        <v>23581015.839999996</v>
      </c>
      <c r="F48" s="242"/>
      <c r="G48" s="242"/>
      <c r="H48" s="242"/>
      <c r="I48" s="240">
        <f>I25-I44</f>
        <v>11567855.416666664</v>
      </c>
      <c r="J48" s="240">
        <f t="shared" si="12"/>
        <v>21353235.340000011</v>
      </c>
      <c r="K48" s="241">
        <f>J48-I48</f>
        <v>9785379.9233333468</v>
      </c>
      <c r="L48" s="435">
        <f t="shared" si="13"/>
        <v>0.84591132676458136</v>
      </c>
      <c r="M48" s="436">
        <f t="shared" si="14"/>
        <v>0.76912971948524222</v>
      </c>
    </row>
    <row r="49" spans="1:13" s="9" customFormat="1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5552570.5999999996</v>
      </c>
      <c r="E49" s="51"/>
      <c r="H49" s="52"/>
      <c r="J49" s="52"/>
      <c r="K49" s="143"/>
      <c r="L49" s="143"/>
      <c r="M49" s="143"/>
    </row>
    <row r="50" spans="1:13" s="9" customFormat="1">
      <c r="A50" s="2"/>
      <c r="B50" s="170" t="s">
        <v>67</v>
      </c>
      <c r="C50" s="243" t="str">
        <f>IF(D50&gt;=0,"ไม่เกิน","เกิน")</f>
        <v>ไม่เกิน</v>
      </c>
      <c r="D50" s="243">
        <f>IF(D47&lt;0,0-C112,((D47*20%)-C112))</f>
        <v>1808901.6999999988</v>
      </c>
      <c r="E50" s="51"/>
      <c r="H50" s="52"/>
      <c r="J50" s="52"/>
      <c r="K50" s="143"/>
      <c r="L50" s="143"/>
      <c r="M50" s="143"/>
    </row>
    <row r="51" spans="1:13">
      <c r="A51" s="2" t="s">
        <v>68</v>
      </c>
      <c r="B51" s="170" t="s">
        <v>1800</v>
      </c>
      <c r="C51" s="3">
        <v>26433576.390000001</v>
      </c>
      <c r="D51" s="3">
        <f>C51</f>
        <v>26433576.390000001</v>
      </c>
      <c r="E51" s="51"/>
      <c r="F51" s="45"/>
    </row>
    <row r="52" spans="1:13">
      <c r="A52" s="2" t="s">
        <v>69</v>
      </c>
      <c r="B52" s="170" t="s">
        <v>1801</v>
      </c>
      <c r="C52" s="3">
        <v>24380085.82</v>
      </c>
      <c r="D52" s="3">
        <f>C52</f>
        <v>24380085.82</v>
      </c>
      <c r="E52" s="51"/>
    </row>
    <row r="53" spans="1:13">
      <c r="A53" s="2" t="s">
        <v>70</v>
      </c>
      <c r="B53" s="170" t="s">
        <v>1802</v>
      </c>
      <c r="C53" s="7">
        <v>-5812003.75</v>
      </c>
      <c r="D53" s="7">
        <f>C53</f>
        <v>-5812003.75</v>
      </c>
      <c r="E53" s="51"/>
    </row>
    <row r="54" spans="1:13">
      <c r="A54" s="2" t="s">
        <v>1482</v>
      </c>
      <c r="B54" s="176" t="s">
        <v>1803</v>
      </c>
      <c r="C54" s="3">
        <v>18568082.07</v>
      </c>
      <c r="D54" s="3">
        <f t="shared" ref="D54" si="16">C54</f>
        <v>18568082.07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76" t="s">
        <v>1881</v>
      </c>
      <c r="B56" s="476"/>
      <c r="C56" s="476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43"/>
      <c r="L64" s="143"/>
      <c r="M64" s="143"/>
    </row>
    <row r="65" spans="1:13" s="9" customFormat="1">
      <c r="A65" s="1"/>
      <c r="B65" s="464" t="s">
        <v>71</v>
      </c>
      <c r="C65" s="465"/>
      <c r="D65" s="465"/>
      <c r="E65" s="465"/>
      <c r="K65" s="143"/>
      <c r="L65" s="143"/>
      <c r="M65" s="143"/>
    </row>
    <row r="66" spans="1:13" s="9" customFormat="1">
      <c r="A66" s="1"/>
      <c r="B66" s="177" t="s">
        <v>2</v>
      </c>
      <c r="C66" s="10" t="s">
        <v>1799</v>
      </c>
      <c r="D66" s="45"/>
      <c r="E66" s="45"/>
      <c r="K66" s="143"/>
      <c r="L66" s="143"/>
      <c r="M66" s="143"/>
    </row>
    <row r="67" spans="1:13" s="9" customFormat="1">
      <c r="A67" s="1"/>
      <c r="B67" s="170" t="s">
        <v>72</v>
      </c>
      <c r="C67" s="205">
        <v>4713483.5199999996</v>
      </c>
      <c r="D67" s="45"/>
      <c r="E67" s="45"/>
      <c r="K67" s="143"/>
      <c r="L67" s="143"/>
      <c r="M67" s="143"/>
    </row>
    <row r="68" spans="1:13" s="9" customFormat="1" ht="25.5">
      <c r="A68" s="1"/>
      <c r="B68" s="170" t="s">
        <v>73</v>
      </c>
      <c r="C68" s="205">
        <v>2314760.0099999998</v>
      </c>
      <c r="D68" s="45"/>
      <c r="E68" s="45"/>
      <c r="K68" s="143"/>
      <c r="L68" s="143"/>
      <c r="M68" s="143"/>
    </row>
    <row r="69" spans="1:13" s="9" customFormat="1">
      <c r="A69" s="1"/>
      <c r="B69" s="170" t="s">
        <v>74</v>
      </c>
      <c r="C69" s="205">
        <v>1485949.8</v>
      </c>
      <c r="D69" s="45"/>
      <c r="E69" s="45"/>
      <c r="K69" s="143"/>
      <c r="L69" s="143"/>
      <c r="M69" s="143"/>
    </row>
    <row r="70" spans="1:13" s="9" customFormat="1">
      <c r="A70" s="1"/>
      <c r="B70" s="178" t="s">
        <v>161</v>
      </c>
      <c r="C70" s="87">
        <f>SUM(C67:C69)</f>
        <v>8514193.3300000001</v>
      </c>
      <c r="D70" s="45"/>
      <c r="E70" s="45"/>
      <c r="K70" s="143"/>
      <c r="L70" s="143"/>
      <c r="M70" s="143"/>
    </row>
    <row r="71" spans="1:13" s="9" customFormat="1">
      <c r="A71" s="1"/>
      <c r="B71" s="179"/>
      <c r="C71" s="91"/>
      <c r="D71" s="45"/>
      <c r="E71" s="45"/>
      <c r="K71" s="143"/>
      <c r="L71" s="143"/>
      <c r="M71" s="143"/>
    </row>
    <row r="72" spans="1:13" s="9" customFormat="1">
      <c r="A72" s="1"/>
      <c r="B72" s="179"/>
      <c r="C72" s="91"/>
      <c r="D72" s="45"/>
      <c r="E72" s="45"/>
      <c r="K72" s="143"/>
      <c r="L72" s="143"/>
      <c r="M72" s="143"/>
    </row>
    <row r="73" spans="1:13" s="9" customFormat="1">
      <c r="A73" s="1"/>
      <c r="B73" s="459" t="s">
        <v>75</v>
      </c>
      <c r="C73" s="460"/>
      <c r="D73" s="460"/>
      <c r="E73" s="460"/>
      <c r="K73" s="143"/>
      <c r="L73" s="143"/>
      <c r="M73" s="143"/>
    </row>
    <row r="74" spans="1:13" s="9" customFormat="1">
      <c r="A74" s="1"/>
      <c r="B74" s="177" t="s">
        <v>2</v>
      </c>
      <c r="C74" s="10" t="s">
        <v>1799</v>
      </c>
      <c r="D74" s="45"/>
      <c r="E74" s="45"/>
      <c r="K74" s="143"/>
      <c r="L74" s="143"/>
      <c r="M74" s="143"/>
    </row>
    <row r="75" spans="1:13" s="9" customFormat="1">
      <c r="A75" s="1"/>
      <c r="B75" s="170" t="s">
        <v>76</v>
      </c>
      <c r="C75" s="205">
        <v>577131.48</v>
      </c>
      <c r="D75" s="45"/>
      <c r="E75" s="45"/>
      <c r="K75" s="143"/>
      <c r="L75" s="143"/>
      <c r="M75" s="143"/>
    </row>
    <row r="76" spans="1:13" s="9" customFormat="1">
      <c r="A76" s="1"/>
      <c r="B76" s="170" t="s">
        <v>77</v>
      </c>
      <c r="C76" s="205">
        <v>82520</v>
      </c>
      <c r="D76" s="45"/>
      <c r="E76" s="45"/>
      <c r="K76" s="143"/>
      <c r="L76" s="143"/>
      <c r="M76" s="143"/>
    </row>
    <row r="77" spans="1:13" s="9" customFormat="1">
      <c r="A77" s="1"/>
      <c r="B77" s="170" t="s">
        <v>78</v>
      </c>
      <c r="C77" s="205">
        <v>620000</v>
      </c>
      <c r="D77" s="45"/>
      <c r="E77" s="45"/>
      <c r="K77" s="143"/>
      <c r="L77" s="143"/>
      <c r="M77" s="143"/>
    </row>
    <row r="78" spans="1:13" s="9" customFormat="1">
      <c r="A78" s="1"/>
      <c r="B78" s="170" t="s">
        <v>79</v>
      </c>
      <c r="C78" s="205">
        <v>22559.05</v>
      </c>
      <c r="D78" s="45"/>
      <c r="E78" s="45"/>
      <c r="K78" s="143"/>
      <c r="L78" s="143"/>
      <c r="M78" s="143"/>
    </row>
    <row r="79" spans="1:13" s="9" customFormat="1">
      <c r="A79" s="1"/>
      <c r="B79" s="170" t="s">
        <v>80</v>
      </c>
      <c r="C79" s="206">
        <v>0</v>
      </c>
      <c r="D79" s="45"/>
      <c r="E79" s="45"/>
      <c r="K79" s="143"/>
      <c r="L79" s="143"/>
      <c r="M79" s="143"/>
    </row>
    <row r="80" spans="1:13" s="9" customFormat="1">
      <c r="A80" s="1"/>
      <c r="B80" s="170" t="s">
        <v>81</v>
      </c>
      <c r="C80" s="205">
        <v>324230</v>
      </c>
      <c r="D80" s="45"/>
      <c r="E80" s="45"/>
      <c r="K80" s="143"/>
      <c r="L80" s="143"/>
      <c r="M80" s="143"/>
    </row>
    <row r="81" spans="1:13" s="9" customFormat="1">
      <c r="A81" s="1"/>
      <c r="B81" s="170" t="s">
        <v>82</v>
      </c>
      <c r="C81" s="205">
        <v>468011.3</v>
      </c>
      <c r="D81" s="45"/>
      <c r="E81" s="45"/>
      <c r="K81" s="143"/>
      <c r="L81" s="143"/>
      <c r="M81" s="143"/>
    </row>
    <row r="82" spans="1:13" s="9" customFormat="1">
      <c r="A82" s="1"/>
      <c r="B82" s="170" t="s">
        <v>83</v>
      </c>
      <c r="C82" s="205">
        <v>150000</v>
      </c>
      <c r="D82" s="45"/>
      <c r="E82" s="45"/>
      <c r="K82" s="143"/>
      <c r="L82" s="143"/>
      <c r="M82" s="143"/>
    </row>
    <row r="83" spans="1:13" s="9" customFormat="1">
      <c r="A83" s="1"/>
      <c r="B83" s="170" t="s">
        <v>84</v>
      </c>
      <c r="C83" s="205">
        <v>96150</v>
      </c>
      <c r="D83" s="45"/>
      <c r="E83" s="45"/>
      <c r="K83" s="143"/>
      <c r="L83" s="143"/>
      <c r="M83" s="143"/>
    </row>
    <row r="84" spans="1:13" s="9" customFormat="1">
      <c r="A84" s="1"/>
      <c r="B84" s="170" t="s">
        <v>85</v>
      </c>
      <c r="C84" s="205">
        <v>27795.1</v>
      </c>
      <c r="D84" s="45"/>
      <c r="E84" s="45"/>
      <c r="K84" s="143"/>
      <c r="L84" s="143"/>
      <c r="M84" s="143"/>
    </row>
    <row r="85" spans="1:13" s="9" customFormat="1">
      <c r="A85" s="1"/>
      <c r="B85" s="170" t="s">
        <v>86</v>
      </c>
      <c r="C85" s="205">
        <v>49750</v>
      </c>
      <c r="D85" s="45"/>
      <c r="E85" s="45"/>
      <c r="K85" s="143"/>
      <c r="L85" s="143"/>
      <c r="M85" s="143"/>
    </row>
    <row r="86" spans="1:13" s="9" customFormat="1">
      <c r="A86" s="1"/>
      <c r="B86" s="170" t="s">
        <v>924</v>
      </c>
      <c r="C86" s="206">
        <v>0</v>
      </c>
      <c r="D86" s="45"/>
      <c r="E86" s="45"/>
      <c r="K86" s="143"/>
      <c r="L86" s="143"/>
      <c r="M86" s="143"/>
    </row>
    <row r="87" spans="1:13" s="9" customFormat="1">
      <c r="A87" s="1"/>
      <c r="B87" s="178" t="s">
        <v>161</v>
      </c>
      <c r="C87" s="180">
        <f>SUM(C75:C86)</f>
        <v>2418146.9300000002</v>
      </c>
      <c r="D87" s="45"/>
      <c r="E87" s="45"/>
      <c r="K87" s="143"/>
      <c r="L87" s="143"/>
      <c r="M87" s="143"/>
    </row>
    <row r="88" spans="1:13" s="9" customFormat="1">
      <c r="A88" s="1"/>
      <c r="B88" s="179"/>
      <c r="C88" s="181"/>
      <c r="D88" s="45"/>
      <c r="E88" s="45"/>
      <c r="K88" s="143"/>
      <c r="L88" s="143"/>
      <c r="M88" s="143"/>
    </row>
    <row r="89" spans="1:13" s="9" customFormat="1">
      <c r="A89" s="1"/>
      <c r="B89" s="182"/>
      <c r="C89" s="45"/>
      <c r="D89" s="45"/>
      <c r="E89" s="45"/>
      <c r="K89" s="143"/>
      <c r="L89" s="143"/>
      <c r="M89" s="143"/>
    </row>
    <row r="90" spans="1:13" s="9" customFormat="1">
      <c r="A90" s="1"/>
      <c r="B90" s="459" t="s">
        <v>87</v>
      </c>
      <c r="C90" s="460"/>
      <c r="D90" s="460"/>
      <c r="E90" s="460"/>
      <c r="K90" s="143"/>
      <c r="L90" s="143"/>
      <c r="M90" s="143"/>
    </row>
    <row r="91" spans="1:13" s="9" customFormat="1">
      <c r="A91" s="1"/>
      <c r="B91" s="177" t="s">
        <v>2</v>
      </c>
      <c r="C91" s="177" t="s">
        <v>88</v>
      </c>
      <c r="D91" s="45"/>
      <c r="E91" s="45"/>
      <c r="K91" s="143"/>
      <c r="L91" s="143"/>
      <c r="M91" s="143"/>
    </row>
    <row r="92" spans="1:13" s="9" customFormat="1">
      <c r="A92" s="1"/>
      <c r="B92" s="477" t="s">
        <v>1804</v>
      </c>
      <c r="C92" s="477"/>
      <c r="D92" s="183"/>
      <c r="E92" s="45"/>
      <c r="K92" s="143"/>
      <c r="L92" s="143"/>
      <c r="M92" s="143"/>
    </row>
    <row r="93" spans="1:13" s="9" customFormat="1">
      <c r="A93" s="1"/>
      <c r="B93" s="370" t="s">
        <v>1805</v>
      </c>
      <c r="C93" s="5">
        <f>SUM(C94:C101)</f>
        <v>47770532.879999995</v>
      </c>
      <c r="D93" s="45"/>
      <c r="E93" s="45"/>
      <c r="K93" s="143"/>
      <c r="L93" s="143"/>
      <c r="M93" s="143"/>
    </row>
    <row r="94" spans="1:13" s="9" customFormat="1">
      <c r="A94" s="1"/>
      <c r="B94" s="370" t="s">
        <v>89</v>
      </c>
      <c r="C94" s="205">
        <v>5605896.5499999998</v>
      </c>
      <c r="D94" s="45"/>
      <c r="E94" s="45"/>
      <c r="K94" s="143"/>
      <c r="L94" s="143"/>
      <c r="M94" s="143"/>
    </row>
    <row r="95" spans="1:13" s="9" customFormat="1">
      <c r="A95" s="1"/>
      <c r="B95" s="370" t="s">
        <v>90</v>
      </c>
      <c r="C95" s="205">
        <v>2194353.04</v>
      </c>
      <c r="D95" s="45"/>
      <c r="E95" s="45"/>
      <c r="K95" s="143"/>
      <c r="L95" s="143"/>
      <c r="M95" s="143"/>
    </row>
    <row r="96" spans="1:13" s="9" customFormat="1">
      <c r="A96" s="1"/>
      <c r="B96" s="370" t="s">
        <v>91</v>
      </c>
      <c r="C96" s="205">
        <v>1478249.64</v>
      </c>
      <c r="D96" s="45"/>
      <c r="E96" s="45"/>
      <c r="K96" s="143"/>
      <c r="L96" s="143"/>
      <c r="M96" s="143"/>
    </row>
    <row r="97" spans="1:13" s="9" customFormat="1">
      <c r="A97" s="1"/>
      <c r="B97" s="370" t="s">
        <v>92</v>
      </c>
      <c r="C97" s="205">
        <v>3473063.1</v>
      </c>
      <c r="D97" s="45"/>
      <c r="E97" s="45"/>
      <c r="K97" s="143"/>
      <c r="L97" s="143"/>
      <c r="M97" s="143"/>
    </row>
    <row r="98" spans="1:13" s="9" customFormat="1">
      <c r="A98" s="1"/>
      <c r="B98" s="370" t="s">
        <v>93</v>
      </c>
      <c r="C98" s="205">
        <v>16564955.4</v>
      </c>
      <c r="D98" s="45"/>
      <c r="E98" s="45"/>
      <c r="K98" s="143"/>
      <c r="L98" s="143"/>
      <c r="M98" s="143"/>
    </row>
    <row r="99" spans="1:13" s="9" customFormat="1">
      <c r="A99" s="1"/>
      <c r="B99" s="370" t="s">
        <v>94</v>
      </c>
      <c r="C99" s="205">
        <v>14226861.6</v>
      </c>
      <c r="D99" s="45"/>
      <c r="E99" s="45"/>
      <c r="K99" s="143"/>
      <c r="L99" s="143"/>
      <c r="M99" s="143"/>
    </row>
    <row r="100" spans="1:13" s="9" customFormat="1">
      <c r="A100" s="1"/>
      <c r="B100" s="370" t="s">
        <v>95</v>
      </c>
      <c r="C100" s="205">
        <v>2570240.64</v>
      </c>
      <c r="D100" s="45"/>
      <c r="E100" s="45"/>
      <c r="K100" s="143"/>
      <c r="L100" s="143"/>
      <c r="M100" s="143"/>
    </row>
    <row r="101" spans="1:13" s="9" customFormat="1">
      <c r="A101" s="1"/>
      <c r="B101" s="370" t="s">
        <v>96</v>
      </c>
      <c r="C101" s="205">
        <v>1656912.91</v>
      </c>
      <c r="D101" s="45"/>
      <c r="E101" s="45"/>
      <c r="K101" s="143"/>
      <c r="L101" s="143"/>
      <c r="M101" s="143"/>
    </row>
    <row r="102" spans="1:13" s="9" customFormat="1">
      <c r="A102" s="1"/>
      <c r="B102" s="184"/>
      <c r="C102" s="50"/>
      <c r="D102" s="45"/>
      <c r="E102" s="45"/>
      <c r="K102" s="143"/>
      <c r="L102" s="143"/>
      <c r="M102" s="143"/>
    </row>
    <row r="103" spans="1:13" s="9" customFormat="1">
      <c r="A103" s="1"/>
      <c r="B103" s="182"/>
      <c r="C103" s="45"/>
      <c r="D103" s="45"/>
      <c r="E103" s="45"/>
      <c r="K103" s="143"/>
      <c r="L103" s="143"/>
      <c r="M103" s="143"/>
    </row>
    <row r="104" spans="1:13" s="9" customFormat="1">
      <c r="A104" s="1"/>
      <c r="B104" s="459" t="s">
        <v>97</v>
      </c>
      <c r="C104" s="460"/>
      <c r="D104" s="460"/>
      <c r="E104" s="460"/>
      <c r="K104" s="143"/>
      <c r="L104" s="143"/>
      <c r="M104" s="143"/>
    </row>
    <row r="105" spans="1:13" s="9" customFormat="1">
      <c r="A105" s="1"/>
      <c r="B105" s="177" t="s">
        <v>2</v>
      </c>
      <c r="C105" s="177" t="s">
        <v>88</v>
      </c>
      <c r="D105" s="45"/>
      <c r="E105" s="45"/>
      <c r="K105" s="143"/>
      <c r="L105" s="143"/>
      <c r="M105" s="143"/>
    </row>
    <row r="106" spans="1:13" s="9" customFormat="1">
      <c r="A106" s="1"/>
      <c r="B106" s="478" t="s">
        <v>1806</v>
      </c>
      <c r="C106" s="478"/>
      <c r="D106" s="183"/>
      <c r="E106" s="45"/>
      <c r="K106" s="143"/>
      <c r="L106" s="143"/>
      <c r="M106" s="143"/>
    </row>
    <row r="107" spans="1:13" s="9" customFormat="1">
      <c r="A107" s="1"/>
      <c r="B107" s="170" t="s">
        <v>1807</v>
      </c>
      <c r="C107" s="5">
        <f>SUM(C108:C114)</f>
        <v>22114420.460000001</v>
      </c>
      <c r="D107" s="45"/>
      <c r="E107" s="45"/>
      <c r="K107" s="143"/>
      <c r="L107" s="143"/>
      <c r="M107" s="143"/>
    </row>
    <row r="108" spans="1:13" s="9" customFormat="1">
      <c r="A108" s="1"/>
      <c r="B108" s="170" t="s">
        <v>98</v>
      </c>
      <c r="C108" s="205">
        <v>10872591.75</v>
      </c>
      <c r="D108" s="45"/>
      <c r="E108" s="45"/>
      <c r="K108" s="143"/>
      <c r="L108" s="143"/>
      <c r="M108" s="143"/>
    </row>
    <row r="109" spans="1:13" s="9" customFormat="1">
      <c r="A109" s="1"/>
      <c r="B109" s="170" t="s">
        <v>1483</v>
      </c>
      <c r="C109" s="205">
        <v>155963.88</v>
      </c>
      <c r="D109" s="45"/>
      <c r="E109" s="45"/>
      <c r="K109" s="143"/>
      <c r="L109" s="143"/>
      <c r="M109" s="143"/>
    </row>
    <row r="110" spans="1:13" s="9" customFormat="1">
      <c r="A110" s="1"/>
      <c r="B110" s="170" t="s">
        <v>102</v>
      </c>
      <c r="C110" s="205">
        <v>274384.34000000003</v>
      </c>
      <c r="D110" s="45"/>
      <c r="E110" s="45"/>
      <c r="K110" s="143"/>
      <c r="L110" s="143"/>
      <c r="M110" s="143"/>
    </row>
    <row r="111" spans="1:13" s="9" customFormat="1">
      <c r="A111" s="1"/>
      <c r="B111" s="170" t="s">
        <v>100</v>
      </c>
      <c r="C111" s="205">
        <v>2237451.56</v>
      </c>
      <c r="D111" s="45"/>
      <c r="E111" s="45"/>
      <c r="K111" s="143"/>
      <c r="L111" s="143"/>
      <c r="M111" s="143"/>
    </row>
    <row r="112" spans="1:13" s="9" customFormat="1">
      <c r="A112" s="1"/>
      <c r="B112" s="170" t="s">
        <v>99</v>
      </c>
      <c r="C112" s="205">
        <v>3743668.9</v>
      </c>
      <c r="D112" s="45"/>
      <c r="E112" s="45"/>
      <c r="K112" s="143"/>
      <c r="L112" s="143"/>
      <c r="M112" s="143"/>
    </row>
    <row r="113" spans="1:13" s="9" customFormat="1">
      <c r="A113" s="1"/>
      <c r="B113" s="170" t="s">
        <v>101</v>
      </c>
      <c r="C113" s="205">
        <v>332500</v>
      </c>
      <c r="D113" s="45"/>
      <c r="E113" s="45"/>
      <c r="K113" s="143"/>
      <c r="L113" s="143"/>
      <c r="M113" s="143"/>
    </row>
    <row r="114" spans="1:13" s="9" customFormat="1">
      <c r="A114" s="1"/>
      <c r="B114" s="170" t="s">
        <v>103</v>
      </c>
      <c r="C114" s="205">
        <v>4497860.03</v>
      </c>
      <c r="D114" s="45"/>
      <c r="E114" s="45"/>
      <c r="K114" s="143"/>
      <c r="L114" s="143"/>
      <c r="M114" s="143"/>
    </row>
    <row r="115" spans="1:13" s="9" customFormat="1">
      <c r="A115" s="1"/>
      <c r="B115" s="182"/>
      <c r="C115" s="45"/>
      <c r="D115" s="45"/>
      <c r="E115" s="45"/>
      <c r="K115" s="143"/>
      <c r="L115" s="143"/>
      <c r="M115" s="143"/>
    </row>
    <row r="116" spans="1:13" s="9" customFormat="1">
      <c r="A116" s="1"/>
      <c r="B116" s="459" t="s">
        <v>104</v>
      </c>
      <c r="C116" s="460"/>
      <c r="D116" s="460"/>
      <c r="E116" s="460"/>
      <c r="K116" s="143"/>
      <c r="L116" s="143"/>
      <c r="M116" s="143"/>
    </row>
    <row r="117" spans="1:13" s="9" customFormat="1">
      <c r="A117" s="1"/>
      <c r="B117" s="177" t="s">
        <v>2</v>
      </c>
      <c r="C117" s="177" t="s">
        <v>88</v>
      </c>
      <c r="D117" s="45"/>
      <c r="E117" s="45"/>
      <c r="K117" s="143"/>
      <c r="L117" s="143"/>
      <c r="M117" s="143"/>
    </row>
    <row r="118" spans="1:13" s="9" customFormat="1">
      <c r="A118" s="1"/>
      <c r="B118" s="170" t="s">
        <v>1808</v>
      </c>
      <c r="C118" s="205">
        <v>15670965.960000001</v>
      </c>
      <c r="D118" s="45"/>
      <c r="E118" s="45"/>
      <c r="K118" s="143"/>
      <c r="L118" s="143"/>
      <c r="M118" s="143"/>
    </row>
    <row r="119" spans="1:13" s="9" customFormat="1">
      <c r="A119" s="1"/>
      <c r="B119" s="170" t="s">
        <v>1809</v>
      </c>
      <c r="C119" s="205">
        <v>1454158.04</v>
      </c>
      <c r="D119" s="45"/>
      <c r="E119" s="45"/>
      <c r="K119" s="143"/>
      <c r="L119" s="143"/>
      <c r="M119" s="143"/>
    </row>
    <row r="120" spans="1:13" s="9" customFormat="1">
      <c r="A120" s="1"/>
      <c r="B120" s="170" t="s">
        <v>1810</v>
      </c>
      <c r="C120" s="205">
        <v>11590258.039999999</v>
      </c>
      <c r="D120" s="45"/>
      <c r="E120" s="45"/>
      <c r="K120" s="143"/>
      <c r="L120" s="143"/>
      <c r="M120" s="143"/>
    </row>
    <row r="121" spans="1:13" s="9" customFormat="1">
      <c r="A121" s="1"/>
      <c r="B121" s="170" t="s">
        <v>1811</v>
      </c>
      <c r="C121" s="206">
        <v>0</v>
      </c>
      <c r="D121" s="45"/>
      <c r="E121" s="45"/>
      <c r="K121" s="143"/>
      <c r="L121" s="143"/>
      <c r="M121" s="143"/>
    </row>
    <row r="122" spans="1:13" s="9" customFormat="1">
      <c r="A122" s="1"/>
      <c r="B122" s="170" t="s">
        <v>1812</v>
      </c>
      <c r="C122" s="206">
        <v>0</v>
      </c>
      <c r="D122" s="45"/>
      <c r="E122" s="45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28715382.039999999</v>
      </c>
      <c r="D123" s="45"/>
      <c r="E123" s="45"/>
      <c r="K123" s="143"/>
      <c r="L123" s="143"/>
      <c r="M123" s="143"/>
    </row>
    <row r="124" spans="1:13" s="9" customFormat="1">
      <c r="A124" s="1"/>
      <c r="B124" s="186"/>
      <c r="C124" s="128"/>
      <c r="D124" s="45"/>
      <c r="E124" s="45"/>
      <c r="K124" s="143"/>
      <c r="L124" s="143"/>
      <c r="M124" s="143"/>
    </row>
    <row r="125" spans="1:13" s="9" customFormat="1">
      <c r="A125" s="1"/>
      <c r="B125" s="459" t="s">
        <v>105</v>
      </c>
      <c r="C125" s="460"/>
      <c r="D125" s="460"/>
      <c r="E125" s="460"/>
      <c r="I125" s="143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143"/>
    </row>
    <row r="127" spans="1:13" s="9" customFormat="1" ht="25.5">
      <c r="A127" s="1"/>
      <c r="B127" s="371" t="s">
        <v>162</v>
      </c>
      <c r="C127" s="205">
        <v>1980000</v>
      </c>
      <c r="D127" s="45"/>
      <c r="E127" s="45"/>
      <c r="I127" s="143"/>
    </row>
    <row r="128" spans="1:13" s="9" customFormat="1">
      <c r="A128" s="1"/>
      <c r="B128" s="371" t="s">
        <v>1484</v>
      </c>
      <c r="C128" s="205">
        <v>6810245</v>
      </c>
      <c r="D128" s="45"/>
      <c r="E128" s="45"/>
      <c r="I128" s="143"/>
    </row>
    <row r="129" spans="1:13" s="9" customFormat="1">
      <c r="A129" s="1"/>
      <c r="B129" s="372" t="s">
        <v>1210</v>
      </c>
      <c r="C129" s="205">
        <v>1699033.36</v>
      </c>
      <c r="D129" s="45"/>
      <c r="E129" s="45"/>
      <c r="I129" s="143"/>
    </row>
    <row r="130" spans="1:13" s="9" customFormat="1">
      <c r="A130" s="1"/>
      <c r="B130" s="372" t="s">
        <v>1485</v>
      </c>
      <c r="C130" s="205">
        <v>349372.92</v>
      </c>
      <c r="D130" s="45"/>
      <c r="E130" s="45"/>
      <c r="I130" s="143"/>
    </row>
    <row r="131" spans="1:13" s="9" customFormat="1">
      <c r="A131" s="1"/>
      <c r="B131" s="372" t="s">
        <v>1486</v>
      </c>
      <c r="C131" s="205">
        <v>49993.599999999999</v>
      </c>
      <c r="D131" s="45"/>
      <c r="E131" s="45"/>
      <c r="I131" s="143"/>
    </row>
    <row r="132" spans="1:13" s="9" customFormat="1">
      <c r="A132" s="1"/>
      <c r="B132" s="372" t="s">
        <v>86</v>
      </c>
      <c r="C132" s="205">
        <v>155612.59</v>
      </c>
      <c r="D132" s="45"/>
      <c r="E132" s="45"/>
      <c r="I132" s="143"/>
    </row>
    <row r="133" spans="1:13" s="9" customFormat="1">
      <c r="A133" s="1"/>
      <c r="B133" s="372" t="s">
        <v>1487</v>
      </c>
      <c r="C133" s="150">
        <v>1470000</v>
      </c>
      <c r="D133" s="45"/>
      <c r="E133" s="45"/>
      <c r="I133" s="143"/>
    </row>
    <row r="134" spans="1:13" s="9" customFormat="1">
      <c r="A134" s="1"/>
      <c r="B134" s="188" t="s">
        <v>1410</v>
      </c>
      <c r="C134" s="189">
        <f>SUM(C127:C133)</f>
        <v>12514257.469999999</v>
      </c>
      <c r="D134" s="45"/>
      <c r="E134" s="45"/>
      <c r="I134" s="143"/>
    </row>
    <row r="135" spans="1:13" s="9" customFormat="1">
      <c r="A135" s="1"/>
      <c r="B135" s="8"/>
      <c r="C135" s="1"/>
      <c r="D135" s="1"/>
      <c r="E135" s="1"/>
      <c r="K135" s="143"/>
      <c r="L135" s="143"/>
      <c r="M135" s="143"/>
    </row>
    <row r="136" spans="1:13" s="9" customFormat="1">
      <c r="A136" s="1"/>
      <c r="B136" s="8"/>
      <c r="C136" s="1"/>
      <c r="D136" s="1"/>
      <c r="E136" s="1"/>
      <c r="K136" s="143"/>
      <c r="L136" s="143"/>
      <c r="M136" s="143"/>
    </row>
    <row r="137" spans="1:13" s="9" customFormat="1">
      <c r="A137" s="1"/>
      <c r="B137" s="8"/>
      <c r="C137" s="1"/>
      <c r="D137" s="1"/>
      <c r="E137" s="1"/>
      <c r="K137" s="143"/>
      <c r="L137" s="143"/>
      <c r="M137" s="143"/>
    </row>
    <row r="138" spans="1:13" s="9" customFormat="1">
      <c r="A138" s="1"/>
      <c r="B138" s="8"/>
      <c r="C138" s="1"/>
      <c r="D138" s="1"/>
      <c r="E138" s="1"/>
      <c r="K138" s="143"/>
      <c r="L138" s="143"/>
      <c r="M138" s="143"/>
    </row>
    <row r="139" spans="1:13" s="207" customFormat="1" ht="12.75" customHeight="1">
      <c r="B139" s="15" t="s">
        <v>1817</v>
      </c>
      <c r="C139" s="479" t="s">
        <v>1814</v>
      </c>
      <c r="D139" s="479"/>
      <c r="E139" s="479" t="s">
        <v>157</v>
      </c>
      <c r="F139" s="479"/>
      <c r="G139" s="479"/>
    </row>
    <row r="140" spans="1:13" s="208" customFormat="1">
      <c r="B140" s="15" t="s">
        <v>168</v>
      </c>
      <c r="C140" s="480" t="s">
        <v>159</v>
      </c>
      <c r="D140" s="480"/>
      <c r="E140" s="480" t="s">
        <v>160</v>
      </c>
      <c r="F140" s="480"/>
      <c r="G140" s="480"/>
    </row>
    <row r="141" spans="1:13" s="207" customFormat="1">
      <c r="B141" s="15" t="s">
        <v>107</v>
      </c>
      <c r="C141" s="479" t="s">
        <v>108</v>
      </c>
      <c r="D141" s="479"/>
      <c r="E141" s="479" t="s">
        <v>109</v>
      </c>
      <c r="F141" s="479"/>
      <c r="G141" s="479"/>
    </row>
    <row r="142" spans="1:13" s="207" customFormat="1">
      <c r="B142" s="15" t="s">
        <v>110</v>
      </c>
      <c r="C142" s="479" t="s">
        <v>111</v>
      </c>
      <c r="D142" s="479"/>
      <c r="E142" s="479" t="s">
        <v>112</v>
      </c>
      <c r="F142" s="479"/>
      <c r="G142" s="479"/>
    </row>
    <row r="143" spans="1:13" s="207" customFormat="1">
      <c r="B143" s="213"/>
      <c r="H143" s="214"/>
    </row>
  </sheetData>
  <mergeCells count="28">
    <mergeCell ref="C139:D139"/>
    <mergeCell ref="E139:G139"/>
    <mergeCell ref="C140:D140"/>
    <mergeCell ref="E140:G140"/>
    <mergeCell ref="C141:D141"/>
    <mergeCell ref="E141:G141"/>
    <mergeCell ref="C142:D142"/>
    <mergeCell ref="E142:G142"/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B104:E104"/>
  </mergeCells>
  <pageMargins left="0.15748031496062992" right="0.27559055118110237" top="0.51181102362204722" bottom="0.34" header="0.51181102362204722" footer="0.19685039370078741"/>
  <pageSetup paperSize="5" scale="70" orientation="landscape" blackAndWhite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42"/>
  <sheetViews>
    <sheetView showGridLines="0" zoomScale="80" zoomScaleNormal="80" workbookViewId="0">
      <pane xSplit="2" ySplit="10" topLeftCell="C29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.625" style="1" bestFit="1" customWidth="1"/>
    <col min="2" max="2" width="38.87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7.125" style="45" bestFit="1" customWidth="1"/>
    <col min="12" max="12" width="17.25" style="45" customWidth="1"/>
    <col min="13" max="13" width="15" style="45" customWidth="1"/>
    <col min="14" max="16384" width="9" style="1"/>
  </cols>
  <sheetData>
    <row r="1" spans="1:13" ht="12.75" customHeight="1">
      <c r="B1" s="461" t="s">
        <v>139</v>
      </c>
      <c r="C1" s="461"/>
      <c r="D1" s="461"/>
      <c r="E1" s="461"/>
      <c r="F1" s="9" t="s">
        <v>1853</v>
      </c>
      <c r="G1" s="9" t="s">
        <v>170</v>
      </c>
      <c r="I1" s="120"/>
    </row>
    <row r="2" spans="1:13">
      <c r="B2" s="461" t="s">
        <v>120</v>
      </c>
      <c r="C2" s="461"/>
      <c r="D2" s="461"/>
      <c r="E2" s="461"/>
      <c r="F2" s="9" t="s">
        <v>1854</v>
      </c>
      <c r="G2" s="9" t="s">
        <v>177</v>
      </c>
      <c r="I2" s="106" t="s">
        <v>1867</v>
      </c>
    </row>
    <row r="3" spans="1:13" ht="12.75" customHeight="1">
      <c r="B3" s="461" t="s">
        <v>1873</v>
      </c>
      <c r="C3" s="461"/>
      <c r="D3" s="461"/>
      <c r="E3" s="461"/>
      <c r="F3" s="9" t="s">
        <v>1855</v>
      </c>
      <c r="G3" s="9" t="s">
        <v>1481</v>
      </c>
    </row>
    <row r="4" spans="1:13">
      <c r="B4" s="461"/>
      <c r="C4" s="461"/>
      <c r="D4" s="461"/>
      <c r="E4" s="9"/>
      <c r="F4" s="9" t="s">
        <v>1856</v>
      </c>
      <c r="G4" s="9" t="s">
        <v>1876</v>
      </c>
    </row>
    <row r="5" spans="1:13" ht="12.75" customHeight="1">
      <c r="B5" s="462" t="s">
        <v>1527</v>
      </c>
      <c r="C5" s="463"/>
      <c r="D5" s="463"/>
      <c r="E5" s="463"/>
    </row>
    <row r="6" spans="1:13" s="15" customFormat="1">
      <c r="A6" s="11" t="s">
        <v>121</v>
      </c>
      <c r="B6" s="456" t="s">
        <v>2</v>
      </c>
      <c r="C6" s="173" t="s">
        <v>1529</v>
      </c>
      <c r="D6" s="12" t="s">
        <v>1530</v>
      </c>
      <c r="E6" s="216" t="s">
        <v>122</v>
      </c>
      <c r="F6" s="472" t="s">
        <v>1411</v>
      </c>
      <c r="G6" s="473"/>
      <c r="H6" s="382" t="s">
        <v>123</v>
      </c>
      <c r="I6" s="13" t="s">
        <v>124</v>
      </c>
      <c r="J6" s="14" t="s">
        <v>125</v>
      </c>
      <c r="K6" s="144" t="s">
        <v>122</v>
      </c>
      <c r="L6" s="145" t="s">
        <v>126</v>
      </c>
      <c r="M6" s="145" t="s">
        <v>126</v>
      </c>
    </row>
    <row r="7" spans="1:13" s="15" customFormat="1">
      <c r="A7" s="16" t="s">
        <v>2</v>
      </c>
      <c r="B7" s="457"/>
      <c r="C7" s="174" t="s">
        <v>3</v>
      </c>
      <c r="D7" s="17" t="s">
        <v>4</v>
      </c>
      <c r="E7" s="18" t="s">
        <v>1531</v>
      </c>
      <c r="F7" s="474" t="s">
        <v>170</v>
      </c>
      <c r="G7" s="475"/>
      <c r="H7" s="383" t="s">
        <v>127</v>
      </c>
      <c r="I7" s="387" t="s">
        <v>1879</v>
      </c>
      <c r="J7" s="19" t="s">
        <v>1880</v>
      </c>
      <c r="K7" s="146" t="s">
        <v>125</v>
      </c>
      <c r="L7" s="147" t="s">
        <v>128</v>
      </c>
      <c r="M7" s="147" t="s">
        <v>129</v>
      </c>
    </row>
    <row r="8" spans="1:13" s="15" customFormat="1">
      <c r="A8" s="16"/>
      <c r="B8" s="457"/>
      <c r="C8" s="175" t="s">
        <v>1528</v>
      </c>
      <c r="D8" s="122" t="s">
        <v>1406</v>
      </c>
      <c r="E8" s="217" t="s">
        <v>1532</v>
      </c>
      <c r="F8" s="67" t="s">
        <v>151</v>
      </c>
      <c r="G8" s="67" t="s">
        <v>150</v>
      </c>
      <c r="H8" s="383">
        <v>2564</v>
      </c>
      <c r="I8" s="20"/>
      <c r="J8" s="19"/>
      <c r="K8" s="146"/>
      <c r="L8" s="147" t="s">
        <v>130</v>
      </c>
      <c r="M8" s="147" t="s">
        <v>130</v>
      </c>
    </row>
    <row r="9" spans="1:13" s="15" customFormat="1">
      <c r="A9" s="21"/>
      <c r="B9" s="458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48" t="s">
        <v>136</v>
      </c>
      <c r="L9" s="149" t="s">
        <v>137</v>
      </c>
      <c r="M9" s="149" t="s">
        <v>138</v>
      </c>
    </row>
    <row r="10" spans="1:13">
      <c r="A10" s="466" t="s">
        <v>5</v>
      </c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8"/>
    </row>
    <row r="11" spans="1:13">
      <c r="A11" s="2" t="s">
        <v>6</v>
      </c>
      <c r="B11" s="85" t="s">
        <v>7</v>
      </c>
      <c r="C11" s="3">
        <v>35450385.079999998</v>
      </c>
      <c r="D11" s="3">
        <v>36494106.93</v>
      </c>
      <c r="E11" s="26">
        <f>D11-C11</f>
        <v>1043721.8500000015</v>
      </c>
      <c r="F11" s="375">
        <v>31261605.365578946</v>
      </c>
      <c r="G11" s="376">
        <v>7995042.0041824235</v>
      </c>
      <c r="H11" s="47">
        <v>1</v>
      </c>
      <c r="I11" s="390">
        <f>(D11/12)*5</f>
        <v>15205877.887500001</v>
      </c>
      <c r="J11" s="27">
        <f>'ผลการดำเนินงาน Planfin 64'!J6</f>
        <v>26991140.670000002</v>
      </c>
      <c r="K11" s="150">
        <f>J11-I11</f>
        <v>11785262.782500001</v>
      </c>
      <c r="L11" s="425">
        <f>K11/I11</f>
        <v>0.77504652277841068</v>
      </c>
      <c r="M11" s="419">
        <f>(J11/D11)</f>
        <v>0.73960271782433784</v>
      </c>
    </row>
    <row r="12" spans="1:13">
      <c r="A12" s="2" t="s">
        <v>8</v>
      </c>
      <c r="B12" s="85" t="s">
        <v>9</v>
      </c>
      <c r="C12" s="3">
        <v>90950</v>
      </c>
      <c r="D12" s="3">
        <v>120000</v>
      </c>
      <c r="E12" s="26">
        <f t="shared" ref="E12:E22" si="0">D12-C12</f>
        <v>29050</v>
      </c>
      <c r="F12" s="375">
        <v>76567.894736842107</v>
      </c>
      <c r="G12" s="376">
        <v>97083.463984511109</v>
      </c>
      <c r="H12" s="47">
        <v>1</v>
      </c>
      <c r="I12" s="390">
        <f t="shared" ref="I12:I22" si="1">(D12/12)*5</f>
        <v>50000</v>
      </c>
      <c r="J12" s="27">
        <f>'ผลการดำเนินงาน Planfin 64'!J7</f>
        <v>127350</v>
      </c>
      <c r="K12" s="150">
        <f>J12-I12</f>
        <v>77350</v>
      </c>
      <c r="L12" s="425">
        <f t="shared" ref="L12:L25" si="2">K12/I12</f>
        <v>1.5469999999999999</v>
      </c>
      <c r="M12" s="419">
        <f t="shared" ref="M12:M25" si="3">(J12/D12)</f>
        <v>1.06125</v>
      </c>
    </row>
    <row r="13" spans="1:13">
      <c r="A13" s="2" t="s">
        <v>10</v>
      </c>
      <c r="B13" s="85" t="s">
        <v>11</v>
      </c>
      <c r="C13" s="3">
        <v>35227</v>
      </c>
      <c r="D13" s="6">
        <v>0</v>
      </c>
      <c r="E13" s="26">
        <f t="shared" si="0"/>
        <v>-35227</v>
      </c>
      <c r="F13" s="375">
        <v>9158.3316216216226</v>
      </c>
      <c r="G13" s="376">
        <v>16917.959751395116</v>
      </c>
      <c r="H13" s="47">
        <v>0</v>
      </c>
      <c r="I13" s="390">
        <f t="shared" si="1"/>
        <v>0</v>
      </c>
      <c r="J13" s="27">
        <f>'ผลการดำเนินงาน Planfin 64'!J8</f>
        <v>2575</v>
      </c>
      <c r="K13" s="150">
        <f t="shared" ref="K13:K25" si="4">J13-I13</f>
        <v>2575</v>
      </c>
      <c r="L13" s="425" t="e">
        <f t="shared" si="2"/>
        <v>#DIV/0!</v>
      </c>
      <c r="M13" s="419" t="e">
        <f t="shared" si="3"/>
        <v>#DIV/0!</v>
      </c>
    </row>
    <row r="14" spans="1:13">
      <c r="A14" s="2" t="s">
        <v>12</v>
      </c>
      <c r="B14" s="85" t="s">
        <v>13</v>
      </c>
      <c r="C14" s="3">
        <v>203699.51</v>
      </c>
      <c r="D14" s="3">
        <v>219000</v>
      </c>
      <c r="E14" s="26">
        <f t="shared" si="0"/>
        <v>15300.489999999991</v>
      </c>
      <c r="F14" s="375">
        <v>392820.51631578949</v>
      </c>
      <c r="G14" s="376">
        <v>195567.15917149142</v>
      </c>
      <c r="H14" s="47">
        <v>0</v>
      </c>
      <c r="I14" s="390">
        <f t="shared" si="1"/>
        <v>91250</v>
      </c>
      <c r="J14" s="27">
        <f>'ผลการดำเนินงาน Planfin 64'!J9</f>
        <v>106339.25</v>
      </c>
      <c r="K14" s="150">
        <f t="shared" si="4"/>
        <v>15089.25</v>
      </c>
      <c r="L14" s="425">
        <f t="shared" si="2"/>
        <v>0.16536164383561644</v>
      </c>
      <c r="M14" s="419">
        <f t="shared" si="3"/>
        <v>0.48556735159817349</v>
      </c>
    </row>
    <row r="15" spans="1:13">
      <c r="A15" s="2" t="s">
        <v>14</v>
      </c>
      <c r="B15" s="85" t="s">
        <v>15</v>
      </c>
      <c r="C15" s="3">
        <v>2463399.21</v>
      </c>
      <c r="D15" s="3">
        <v>2550000</v>
      </c>
      <c r="E15" s="26">
        <f t="shared" si="0"/>
        <v>86600.790000000037</v>
      </c>
      <c r="F15" s="375">
        <v>2315151.4770270274</v>
      </c>
      <c r="G15" s="376">
        <v>1115299.6629195998</v>
      </c>
      <c r="H15" s="47">
        <v>1</v>
      </c>
      <c r="I15" s="390">
        <f t="shared" si="1"/>
        <v>1062500</v>
      </c>
      <c r="J15" s="27">
        <f>'ผลการดำเนินงาน Planfin 64'!J10</f>
        <v>668490.70000000007</v>
      </c>
      <c r="K15" s="150">
        <f t="shared" si="4"/>
        <v>-394009.29999999993</v>
      </c>
      <c r="L15" s="425">
        <f t="shared" si="2"/>
        <v>-0.37083228235294113</v>
      </c>
      <c r="M15" s="419">
        <f t="shared" si="3"/>
        <v>0.26215321568627453</v>
      </c>
    </row>
    <row r="16" spans="1:13">
      <c r="A16" s="2" t="s">
        <v>16</v>
      </c>
      <c r="B16" s="85" t="s">
        <v>17</v>
      </c>
      <c r="C16" s="3">
        <v>1873144.02</v>
      </c>
      <c r="D16" s="3">
        <v>1557984</v>
      </c>
      <c r="E16" s="26">
        <f t="shared" si="0"/>
        <v>-315160.02</v>
      </c>
      <c r="F16" s="375">
        <v>668320.86421052646</v>
      </c>
      <c r="G16" s="376">
        <v>343906.58344802336</v>
      </c>
      <c r="H16" s="47">
        <v>3</v>
      </c>
      <c r="I16" s="390">
        <f t="shared" si="1"/>
        <v>649160</v>
      </c>
      <c r="J16" s="27">
        <f>'ผลการดำเนินงาน Planfin 64'!J11</f>
        <v>671791.23</v>
      </c>
      <c r="K16" s="150">
        <f t="shared" si="4"/>
        <v>22631.229999999981</v>
      </c>
      <c r="L16" s="425">
        <f t="shared" si="2"/>
        <v>3.4862329780023384E-2</v>
      </c>
      <c r="M16" s="419">
        <f t="shared" si="3"/>
        <v>0.43119263740834307</v>
      </c>
    </row>
    <row r="17" spans="1:13">
      <c r="A17" s="2" t="s">
        <v>18</v>
      </c>
      <c r="B17" s="85" t="s">
        <v>19</v>
      </c>
      <c r="C17" s="3">
        <v>0</v>
      </c>
      <c r="D17" s="3">
        <v>50000</v>
      </c>
      <c r="E17" s="26">
        <f t="shared" si="0"/>
        <v>50000</v>
      </c>
      <c r="F17" s="375">
        <v>130316.33916666667</v>
      </c>
      <c r="G17" s="376">
        <v>357226.07313616527</v>
      </c>
      <c r="H17" s="47">
        <v>0</v>
      </c>
      <c r="I17" s="390">
        <f t="shared" si="1"/>
        <v>20833.333333333336</v>
      </c>
      <c r="J17" s="27">
        <f>'ผลการดำเนินงาน Planfin 64'!J12</f>
        <v>135924.25</v>
      </c>
      <c r="K17" s="150">
        <f t="shared" si="4"/>
        <v>115090.91666666666</v>
      </c>
      <c r="L17" s="425">
        <f t="shared" si="2"/>
        <v>5.5243639999999985</v>
      </c>
      <c r="M17" s="419">
        <f t="shared" si="3"/>
        <v>2.7184849999999998</v>
      </c>
    </row>
    <row r="18" spans="1:13">
      <c r="A18" s="2" t="s">
        <v>20</v>
      </c>
      <c r="B18" s="85" t="s">
        <v>21</v>
      </c>
      <c r="C18" s="3">
        <v>4244798.5999999996</v>
      </c>
      <c r="D18" s="3">
        <v>3512900</v>
      </c>
      <c r="E18" s="26">
        <f t="shared" si="0"/>
        <v>-731898.59999999963</v>
      </c>
      <c r="F18" s="375">
        <v>1812813.7989473685</v>
      </c>
      <c r="G18" s="376">
        <v>944100.71242130385</v>
      </c>
      <c r="H18" s="47">
        <v>2</v>
      </c>
      <c r="I18" s="390">
        <f t="shared" si="1"/>
        <v>1463708.3333333335</v>
      </c>
      <c r="J18" s="27">
        <f>'ผลการดำเนินงาน Planfin 64'!J13</f>
        <v>1214238.28</v>
      </c>
      <c r="K18" s="150">
        <f t="shared" si="4"/>
        <v>-249470.05333333346</v>
      </c>
      <c r="L18" s="425">
        <f t="shared" si="2"/>
        <v>-0.17043699735261472</v>
      </c>
      <c r="M18" s="419">
        <f t="shared" si="3"/>
        <v>0.34565125110307726</v>
      </c>
    </row>
    <row r="19" spans="1:13">
      <c r="A19" s="2" t="s">
        <v>22</v>
      </c>
      <c r="B19" s="85" t="s">
        <v>23</v>
      </c>
      <c r="C19" s="3">
        <v>12357709.66</v>
      </c>
      <c r="D19" s="3">
        <v>14578578</v>
      </c>
      <c r="E19" s="26">
        <f t="shared" si="0"/>
        <v>2220868.34</v>
      </c>
      <c r="F19" s="375">
        <v>11253936.424736843</v>
      </c>
      <c r="G19" s="376">
        <v>6622341.828532056</v>
      </c>
      <c r="H19" s="47">
        <v>1</v>
      </c>
      <c r="I19" s="390">
        <f t="shared" si="1"/>
        <v>6074407.5</v>
      </c>
      <c r="J19" s="27">
        <f>'ผลการดำเนินงาน Planfin 64'!J14</f>
        <v>5541770</v>
      </c>
      <c r="K19" s="150">
        <f t="shared" si="4"/>
        <v>-532637.5</v>
      </c>
      <c r="L19" s="425">
        <f t="shared" si="2"/>
        <v>-8.7685506775763727E-2</v>
      </c>
      <c r="M19" s="419">
        <f t="shared" si="3"/>
        <v>0.3801310388434318</v>
      </c>
    </row>
    <row r="20" spans="1:13">
      <c r="A20" s="2" t="s">
        <v>24</v>
      </c>
      <c r="B20" s="85" t="s">
        <v>25</v>
      </c>
      <c r="C20" s="3">
        <v>7798593.9400000004</v>
      </c>
      <c r="D20" s="3">
        <v>3561617.07</v>
      </c>
      <c r="E20" s="26">
        <f t="shared" si="0"/>
        <v>-4236976.870000001</v>
      </c>
      <c r="F20" s="375">
        <v>5472894.4171052631</v>
      </c>
      <c r="G20" s="376">
        <v>3311080.592367243</v>
      </c>
      <c r="H20" s="47">
        <v>0</v>
      </c>
      <c r="I20" s="390">
        <f t="shared" si="1"/>
        <v>1484007.1124999998</v>
      </c>
      <c r="J20" s="27">
        <f>'ผลการดำเนินงาน Planfin 64'!J15</f>
        <v>8475049.3300000001</v>
      </c>
      <c r="K20" s="150">
        <f t="shared" si="4"/>
        <v>6991042.2175000003</v>
      </c>
      <c r="L20" s="425">
        <f t="shared" si="2"/>
        <v>4.7109223120384476</v>
      </c>
      <c r="M20" s="419">
        <f t="shared" si="3"/>
        <v>2.3795509633493532</v>
      </c>
    </row>
    <row r="21" spans="1:13" s="9" customFormat="1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si="0"/>
        <v>0</v>
      </c>
      <c r="F21" s="375">
        <v>1800000</v>
      </c>
      <c r="G21" s="376">
        <v>0</v>
      </c>
      <c r="H21" s="47">
        <v>0</v>
      </c>
      <c r="I21" s="390">
        <f t="shared" si="1"/>
        <v>0</v>
      </c>
      <c r="J21" s="27">
        <f>'ผลการดำเนินงาน Planfin 64'!J16</f>
        <v>0</v>
      </c>
      <c r="K21" s="150">
        <f t="shared" si="4"/>
        <v>0</v>
      </c>
      <c r="L21" s="425" t="e">
        <f t="shared" si="2"/>
        <v>#DIV/0!</v>
      </c>
      <c r="M21" s="419" t="e">
        <f t="shared" si="3"/>
        <v>#DIV/0!</v>
      </c>
    </row>
    <row r="22" spans="1:13">
      <c r="A22" s="2" t="s">
        <v>26</v>
      </c>
      <c r="B22" s="85" t="s">
        <v>27</v>
      </c>
      <c r="C22" s="3">
        <v>1447212.68</v>
      </c>
      <c r="D22" s="3">
        <v>10005824.119999999</v>
      </c>
      <c r="E22" s="26">
        <f t="shared" si="0"/>
        <v>8558611.4399999995</v>
      </c>
      <c r="F22" s="375">
        <v>2231051.0434210524</v>
      </c>
      <c r="G22" s="376">
        <v>1368077.642269701</v>
      </c>
      <c r="H22" s="47">
        <v>4</v>
      </c>
      <c r="I22" s="390">
        <f t="shared" si="1"/>
        <v>4169093.3833333333</v>
      </c>
      <c r="J22" s="27">
        <f>'ผลการดำเนินงาน Planfin 64'!J17</f>
        <v>1454158.04</v>
      </c>
      <c r="K22" s="150">
        <f t="shared" si="4"/>
        <v>-2714935.3433333333</v>
      </c>
      <c r="L22" s="425">
        <f t="shared" si="2"/>
        <v>-0.65120521266967857</v>
      </c>
      <c r="M22" s="419">
        <f t="shared" si="3"/>
        <v>0.14533116138763391</v>
      </c>
    </row>
    <row r="23" spans="1:13">
      <c r="A23" s="96" t="s">
        <v>28</v>
      </c>
      <c r="B23" s="58" t="s">
        <v>29</v>
      </c>
      <c r="C23" s="5">
        <f>SUM(C11:C22)</f>
        <v>65965119.699999996</v>
      </c>
      <c r="D23" s="5">
        <f>SUM(D11:D22)</f>
        <v>72650010.120000005</v>
      </c>
      <c r="E23" s="28">
        <f>D23-C23</f>
        <v>6684890.4200000092</v>
      </c>
      <c r="F23" s="377">
        <v>57424636.472867943</v>
      </c>
      <c r="G23" s="378">
        <v>22366643.682183914</v>
      </c>
      <c r="H23" s="48">
        <v>1</v>
      </c>
      <c r="I23" s="5">
        <f>SUM(I11:I22)</f>
        <v>30270837.550000001</v>
      </c>
      <c r="J23" s="5">
        <f>SUM(J11:J22)</f>
        <v>45388826.75</v>
      </c>
      <c r="K23" s="29">
        <f t="shared" si="4"/>
        <v>15117989.199999999</v>
      </c>
      <c r="L23" s="429">
        <f t="shared" si="2"/>
        <v>0.49942421233072221</v>
      </c>
      <c r="M23" s="420">
        <f t="shared" si="3"/>
        <v>0.62476008847113418</v>
      </c>
    </row>
    <row r="24" spans="1:13" s="9" customFormat="1">
      <c r="A24" s="84" t="s">
        <v>1407</v>
      </c>
      <c r="B24" s="77" t="s">
        <v>155</v>
      </c>
      <c r="C24" s="78">
        <f>C23-C22</f>
        <v>64517907.019999996</v>
      </c>
      <c r="D24" s="78">
        <f>D23-D22</f>
        <v>62644186.000000007</v>
      </c>
      <c r="E24" s="79">
        <f>D24-C24</f>
        <v>-1873721.0199999884</v>
      </c>
      <c r="F24" s="80"/>
      <c r="G24" s="81"/>
      <c r="H24" s="82"/>
      <c r="I24" s="78">
        <f>I23-I22</f>
        <v>26101744.166666668</v>
      </c>
      <c r="J24" s="78">
        <f>J23-J22</f>
        <v>43934668.710000001</v>
      </c>
      <c r="K24" s="151">
        <f t="shared" si="4"/>
        <v>17832924.543333333</v>
      </c>
      <c r="L24" s="430">
        <f t="shared" si="2"/>
        <v>0.68320815764131726</v>
      </c>
      <c r="M24" s="421">
        <f t="shared" si="3"/>
        <v>0.70133673235054883</v>
      </c>
    </row>
    <row r="25" spans="1:13" ht="25.5">
      <c r="A25" s="218"/>
      <c r="B25" s="219" t="s">
        <v>1524</v>
      </c>
      <c r="C25" s="220">
        <f>C24-C21</f>
        <v>64517907.019999996</v>
      </c>
      <c r="D25" s="220">
        <f>D24-D21</f>
        <v>62644186.000000007</v>
      </c>
      <c r="E25" s="221">
        <f>D25-C25</f>
        <v>-1873721.0199999884</v>
      </c>
      <c r="F25" s="220"/>
      <c r="G25" s="222"/>
      <c r="H25" s="223"/>
      <c r="I25" s="220">
        <f>I24-I21</f>
        <v>26101744.166666668</v>
      </c>
      <c r="J25" s="220">
        <f>J24-J21</f>
        <v>43934668.710000001</v>
      </c>
      <c r="K25" s="415">
        <f t="shared" si="4"/>
        <v>17832924.543333333</v>
      </c>
      <c r="L25" s="431">
        <f t="shared" si="2"/>
        <v>0.68320815764131726</v>
      </c>
      <c r="M25" s="432">
        <f t="shared" si="3"/>
        <v>0.70133673235054883</v>
      </c>
    </row>
    <row r="26" spans="1:13">
      <c r="A26" s="466" t="s">
        <v>30</v>
      </c>
      <c r="B26" s="467"/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468"/>
    </row>
    <row r="27" spans="1:13">
      <c r="A27" s="2" t="s">
        <v>31</v>
      </c>
      <c r="B27" s="85" t="s">
        <v>32</v>
      </c>
      <c r="C27" s="3">
        <v>4850661.42</v>
      </c>
      <c r="D27" s="3">
        <v>4900000</v>
      </c>
      <c r="E27" s="26">
        <f t="shared" ref="E27:E42" si="5">D27-C27</f>
        <v>49338.580000000075</v>
      </c>
      <c r="F27" s="375">
        <v>4585714.7208815785</v>
      </c>
      <c r="G27" s="376">
        <v>1160312.6071052863</v>
      </c>
      <c r="H27" s="47">
        <v>1</v>
      </c>
      <c r="I27" s="390">
        <f t="shared" ref="I27:I41" si="6">(D27/12)*5</f>
        <v>2041666.6666666665</v>
      </c>
      <c r="J27" s="27">
        <f>'ผลการดำเนินงาน Planfin 64'!J22</f>
        <v>1765955.22</v>
      </c>
      <c r="K27" s="150">
        <f t="shared" ref="K27:K44" si="7">J27-I27</f>
        <v>-275711.44666666654</v>
      </c>
      <c r="L27" s="425">
        <f t="shared" ref="L27:L44" si="8">K27/I27</f>
        <v>-0.13504234122448974</v>
      </c>
      <c r="M27" s="419">
        <f t="shared" ref="M27:M44" si="9">(J27/D27)</f>
        <v>0.36039902448979594</v>
      </c>
    </row>
    <row r="28" spans="1:13">
      <c r="A28" s="2" t="s">
        <v>33</v>
      </c>
      <c r="B28" s="85" t="s">
        <v>34</v>
      </c>
      <c r="C28" s="3">
        <v>1476186.99</v>
      </c>
      <c r="D28" s="3">
        <v>1741113</v>
      </c>
      <c r="E28" s="26">
        <f t="shared" si="5"/>
        <v>264926.01</v>
      </c>
      <c r="F28" s="375">
        <v>1482749.0739921052</v>
      </c>
      <c r="G28" s="376">
        <v>556020.09752585122</v>
      </c>
      <c r="H28" s="47">
        <v>1</v>
      </c>
      <c r="I28" s="390">
        <f t="shared" si="6"/>
        <v>725463.75</v>
      </c>
      <c r="J28" s="27">
        <f>'ผลการดำเนินงาน Planfin 64'!J23</f>
        <v>586316.17000000004</v>
      </c>
      <c r="K28" s="150">
        <f t="shared" si="7"/>
        <v>-139147.57999999996</v>
      </c>
      <c r="L28" s="425">
        <f t="shared" si="8"/>
        <v>-0.19180500748659041</v>
      </c>
      <c r="M28" s="419">
        <f t="shared" si="9"/>
        <v>0.33674791354725397</v>
      </c>
    </row>
    <row r="29" spans="1:13">
      <c r="A29" s="2" t="s">
        <v>35</v>
      </c>
      <c r="B29" s="85" t="s">
        <v>36</v>
      </c>
      <c r="C29" s="3">
        <v>238341.59</v>
      </c>
      <c r="D29" s="3">
        <v>444271.61</v>
      </c>
      <c r="E29" s="26">
        <f t="shared" si="5"/>
        <v>205930.02</v>
      </c>
      <c r="F29" s="375">
        <v>331225.72421052633</v>
      </c>
      <c r="G29" s="376">
        <v>161452.32158664748</v>
      </c>
      <c r="H29" s="47">
        <v>1</v>
      </c>
      <c r="I29" s="390">
        <f t="shared" si="6"/>
        <v>185113.17083333331</v>
      </c>
      <c r="J29" s="27">
        <f>'ผลการดำเนินงาน Planfin 64'!J24</f>
        <v>123483.06</v>
      </c>
      <c r="K29" s="150">
        <f t="shared" si="7"/>
        <v>-61630.11083333331</v>
      </c>
      <c r="L29" s="425">
        <f t="shared" si="8"/>
        <v>-0.33293206829038652</v>
      </c>
      <c r="M29" s="419">
        <f t="shared" si="9"/>
        <v>0.27794497154567227</v>
      </c>
    </row>
    <row r="30" spans="1:13">
      <c r="A30" s="2" t="s">
        <v>37</v>
      </c>
      <c r="B30" s="85" t="s">
        <v>38</v>
      </c>
      <c r="C30" s="3">
        <v>1417246</v>
      </c>
      <c r="D30" s="3">
        <v>1577960.7</v>
      </c>
      <c r="E30" s="26">
        <f t="shared" si="5"/>
        <v>160714.69999999995</v>
      </c>
      <c r="F30" s="375">
        <v>1854803.5365789477</v>
      </c>
      <c r="G30" s="376">
        <v>585246.22081273294</v>
      </c>
      <c r="H30" s="47">
        <v>0</v>
      </c>
      <c r="I30" s="390">
        <f t="shared" si="6"/>
        <v>657483.625</v>
      </c>
      <c r="J30" s="27">
        <f>'ผลการดำเนินงาน Planfin 64'!J25</f>
        <v>726549.7</v>
      </c>
      <c r="K30" s="150">
        <f t="shared" si="7"/>
        <v>69066.074999999953</v>
      </c>
      <c r="L30" s="425">
        <f t="shared" si="8"/>
        <v>0.10504607624258315</v>
      </c>
      <c r="M30" s="419">
        <f t="shared" si="9"/>
        <v>0.46043586510107631</v>
      </c>
    </row>
    <row r="31" spans="1:13">
      <c r="A31" s="2" t="s">
        <v>39</v>
      </c>
      <c r="B31" s="85" t="s">
        <v>40</v>
      </c>
      <c r="C31" s="3">
        <v>12357709.66</v>
      </c>
      <c r="D31" s="3">
        <v>14578578</v>
      </c>
      <c r="E31" s="26">
        <f t="shared" si="5"/>
        <v>2220868.34</v>
      </c>
      <c r="F31" s="375">
        <v>11284205.543157892</v>
      </c>
      <c r="G31" s="376">
        <v>6555545.2547901003</v>
      </c>
      <c r="H31" s="47">
        <v>1</v>
      </c>
      <c r="I31" s="390">
        <f t="shared" si="6"/>
        <v>6074407.5</v>
      </c>
      <c r="J31" s="27">
        <f>'ผลการดำเนินงาน Planfin 64'!J26</f>
        <v>5541770</v>
      </c>
      <c r="K31" s="150">
        <f t="shared" si="7"/>
        <v>-532637.5</v>
      </c>
      <c r="L31" s="425">
        <f t="shared" si="8"/>
        <v>-8.7685506775763727E-2</v>
      </c>
      <c r="M31" s="419">
        <f t="shared" si="9"/>
        <v>0.3801310388434318</v>
      </c>
    </row>
    <row r="32" spans="1:13">
      <c r="A32" s="2" t="s">
        <v>41</v>
      </c>
      <c r="B32" s="85" t="s">
        <v>42</v>
      </c>
      <c r="C32" s="3">
        <v>6343271</v>
      </c>
      <c r="D32" s="3">
        <v>5504460</v>
      </c>
      <c r="E32" s="26">
        <f t="shared" si="5"/>
        <v>-838811</v>
      </c>
      <c r="F32" s="375">
        <v>5916323.8489473695</v>
      </c>
      <c r="G32" s="376">
        <v>1451576.0309944269</v>
      </c>
      <c r="H32" s="47">
        <v>0</v>
      </c>
      <c r="I32" s="390">
        <f t="shared" si="6"/>
        <v>2293525</v>
      </c>
      <c r="J32" s="27">
        <f>'ผลการดำเนินงาน Planfin 64'!J27</f>
        <v>2416015</v>
      </c>
      <c r="K32" s="150">
        <f t="shared" si="7"/>
        <v>122490</v>
      </c>
      <c r="L32" s="425">
        <f t="shared" si="8"/>
        <v>5.3406873698782442E-2</v>
      </c>
      <c r="M32" s="419">
        <f t="shared" si="9"/>
        <v>0.43891953070782602</v>
      </c>
    </row>
    <row r="33" spans="1:13">
      <c r="A33" s="2" t="s">
        <v>43</v>
      </c>
      <c r="B33" s="85" t="s">
        <v>44</v>
      </c>
      <c r="C33" s="3">
        <v>9228593.5</v>
      </c>
      <c r="D33" s="3">
        <v>9973200</v>
      </c>
      <c r="E33" s="26">
        <f t="shared" si="5"/>
        <v>744606.5</v>
      </c>
      <c r="F33" s="375">
        <v>9851130.1852631588</v>
      </c>
      <c r="G33" s="376">
        <v>2512613.0915070432</v>
      </c>
      <c r="H33" s="47">
        <v>1</v>
      </c>
      <c r="I33" s="390">
        <f t="shared" si="6"/>
        <v>4155500</v>
      </c>
      <c r="J33" s="27">
        <f>'ผลการดำเนินงาน Planfin 64'!J28</f>
        <v>5331516</v>
      </c>
      <c r="K33" s="150">
        <f t="shared" si="7"/>
        <v>1176016</v>
      </c>
      <c r="L33" s="425">
        <f t="shared" si="8"/>
        <v>0.28300228612681988</v>
      </c>
      <c r="M33" s="419">
        <f t="shared" si="9"/>
        <v>0.5345842858861749</v>
      </c>
    </row>
    <row r="34" spans="1:13">
      <c r="A34" s="2" t="s">
        <v>45</v>
      </c>
      <c r="B34" s="85" t="s">
        <v>46</v>
      </c>
      <c r="C34" s="3">
        <v>1195159.97</v>
      </c>
      <c r="D34" s="3">
        <v>1074451.07</v>
      </c>
      <c r="E34" s="26">
        <f t="shared" si="5"/>
        <v>-120708.89999999991</v>
      </c>
      <c r="F34" s="375">
        <v>1108802.3684210528</v>
      </c>
      <c r="G34" s="376">
        <v>441417.47862056183</v>
      </c>
      <c r="H34" s="47">
        <v>0</v>
      </c>
      <c r="I34" s="390">
        <f t="shared" si="6"/>
        <v>447687.94583333336</v>
      </c>
      <c r="J34" s="27">
        <f>'ผลการดำเนินงาน Planfin 64'!J29</f>
        <v>481740</v>
      </c>
      <c r="K34" s="150">
        <f t="shared" si="7"/>
        <v>34052.05416666664</v>
      </c>
      <c r="L34" s="425">
        <f t="shared" si="8"/>
        <v>7.6062030446858719E-2</v>
      </c>
      <c r="M34" s="419">
        <f t="shared" si="9"/>
        <v>0.4483591793528578</v>
      </c>
    </row>
    <row r="35" spans="1:13">
      <c r="A35" s="2" t="s">
        <v>47</v>
      </c>
      <c r="B35" s="85" t="s">
        <v>48</v>
      </c>
      <c r="C35" s="3">
        <v>4743680.5199999996</v>
      </c>
      <c r="D35" s="3">
        <v>3824000</v>
      </c>
      <c r="E35" s="26">
        <f t="shared" si="5"/>
        <v>-919680.51999999955</v>
      </c>
      <c r="F35" s="375">
        <v>3020784.9399999995</v>
      </c>
      <c r="G35" s="376">
        <v>1200567.3972111801</v>
      </c>
      <c r="H35" s="47">
        <v>1</v>
      </c>
      <c r="I35" s="390">
        <f t="shared" si="6"/>
        <v>1593333.3333333335</v>
      </c>
      <c r="J35" s="27">
        <f>'ผลการดำเนินงาน Planfin 64'!J30</f>
        <v>3299022.44</v>
      </c>
      <c r="K35" s="150">
        <f t="shared" si="7"/>
        <v>1705689.1066666665</v>
      </c>
      <c r="L35" s="425">
        <f t="shared" si="8"/>
        <v>1.0705161757322172</v>
      </c>
      <c r="M35" s="419">
        <f t="shared" si="9"/>
        <v>0.86271507322175733</v>
      </c>
    </row>
    <row r="36" spans="1:13">
      <c r="A36" s="2" t="s">
        <v>49</v>
      </c>
      <c r="B36" s="85" t="s">
        <v>50</v>
      </c>
      <c r="C36" s="3">
        <v>1119211.23</v>
      </c>
      <c r="D36" s="3">
        <v>1286400</v>
      </c>
      <c r="E36" s="26">
        <f t="shared" si="5"/>
        <v>167188.77000000002</v>
      </c>
      <c r="F36" s="375">
        <v>1223218.5768421057</v>
      </c>
      <c r="G36" s="376">
        <v>346017.19271498086</v>
      </c>
      <c r="H36" s="47">
        <v>1</v>
      </c>
      <c r="I36" s="390">
        <f t="shared" si="6"/>
        <v>536000</v>
      </c>
      <c r="J36" s="27">
        <f>'ผลการดำเนินงาน Planfin 64'!J31</f>
        <v>476031.49</v>
      </c>
      <c r="K36" s="150">
        <f t="shared" si="7"/>
        <v>-59968.510000000009</v>
      </c>
      <c r="L36" s="425">
        <f t="shared" si="8"/>
        <v>-0.11188154850746271</v>
      </c>
      <c r="M36" s="419">
        <f t="shared" si="9"/>
        <v>0.37004935478855722</v>
      </c>
    </row>
    <row r="37" spans="1:13">
      <c r="A37" s="2" t="s">
        <v>51</v>
      </c>
      <c r="B37" s="85" t="s">
        <v>52</v>
      </c>
      <c r="C37" s="3">
        <v>1981469.34</v>
      </c>
      <c r="D37" s="3">
        <v>2332699</v>
      </c>
      <c r="E37" s="26">
        <f t="shared" si="5"/>
        <v>351229.65999999992</v>
      </c>
      <c r="F37" s="375">
        <v>1760721.6415789477</v>
      </c>
      <c r="G37" s="376">
        <v>584554.8853839431</v>
      </c>
      <c r="H37" s="47">
        <v>1</v>
      </c>
      <c r="I37" s="390">
        <f t="shared" si="6"/>
        <v>971957.91666666674</v>
      </c>
      <c r="J37" s="27">
        <f>'ผลการดำเนินงาน Planfin 64'!J32</f>
        <v>1023439.47</v>
      </c>
      <c r="K37" s="150">
        <f t="shared" si="7"/>
        <v>51481.553333333228</v>
      </c>
      <c r="L37" s="425">
        <f t="shared" si="8"/>
        <v>5.2966854274812028E-2</v>
      </c>
      <c r="M37" s="419">
        <f t="shared" si="9"/>
        <v>0.4387361892811717</v>
      </c>
    </row>
    <row r="38" spans="1:13">
      <c r="A38" s="2" t="s">
        <v>53</v>
      </c>
      <c r="B38" s="85" t="s">
        <v>54</v>
      </c>
      <c r="C38" s="3">
        <v>6159015.0300000003</v>
      </c>
      <c r="D38" s="3">
        <v>5963753.4000000004</v>
      </c>
      <c r="E38" s="26">
        <f t="shared" si="5"/>
        <v>-195261.62999999989</v>
      </c>
      <c r="F38" s="375">
        <v>4957823.3102631588</v>
      </c>
      <c r="G38" s="376">
        <v>1921145.5660190163</v>
      </c>
      <c r="H38" s="47">
        <v>1</v>
      </c>
      <c r="I38" s="390">
        <f t="shared" si="6"/>
        <v>2484897.25</v>
      </c>
      <c r="J38" s="27">
        <f>'ผลการดำเนินงาน Planfin 64'!J33</f>
        <v>2302743.6100000003</v>
      </c>
      <c r="K38" s="150">
        <f t="shared" si="7"/>
        <v>-182153.63999999966</v>
      </c>
      <c r="L38" s="425">
        <f t="shared" si="8"/>
        <v>-7.330429457395056E-2</v>
      </c>
      <c r="M38" s="419">
        <f t="shared" si="9"/>
        <v>0.38612321059418725</v>
      </c>
    </row>
    <row r="39" spans="1:13">
      <c r="A39" s="2" t="s">
        <v>55</v>
      </c>
      <c r="B39" s="85" t="s">
        <v>56</v>
      </c>
      <c r="C39" s="3">
        <v>315745.59000000003</v>
      </c>
      <c r="D39" s="3">
        <v>275500</v>
      </c>
      <c r="E39" s="26">
        <f t="shared" si="5"/>
        <v>-40245.590000000026</v>
      </c>
      <c r="F39" s="375">
        <v>176690.92108108109</v>
      </c>
      <c r="G39" s="376">
        <v>271282.21670033917</v>
      </c>
      <c r="H39" s="47">
        <v>1</v>
      </c>
      <c r="I39" s="390">
        <f t="shared" si="6"/>
        <v>114791.66666666666</v>
      </c>
      <c r="J39" s="27">
        <f>'ผลการดำเนินงาน Planfin 64'!J34</f>
        <v>339787.45</v>
      </c>
      <c r="K39" s="150">
        <f t="shared" si="7"/>
        <v>224995.78333333335</v>
      </c>
      <c r="L39" s="425">
        <f t="shared" si="8"/>
        <v>1.960035862068966</v>
      </c>
      <c r="M39" s="419">
        <f t="shared" si="9"/>
        <v>1.2333482758620691</v>
      </c>
    </row>
    <row r="40" spans="1:13" s="9" customFormat="1">
      <c r="A40" s="164" t="s">
        <v>57</v>
      </c>
      <c r="B40" s="165" t="s">
        <v>58</v>
      </c>
      <c r="C40" s="3">
        <v>4385559.95</v>
      </c>
      <c r="D40" s="3">
        <v>4503857</v>
      </c>
      <c r="E40" s="26">
        <f>D40-C40</f>
        <v>118297.04999999981</v>
      </c>
      <c r="F40" s="375">
        <v>5723586.0639473675</v>
      </c>
      <c r="G40" s="376">
        <v>4073839.3644940308</v>
      </c>
      <c r="H40" s="47">
        <v>0</v>
      </c>
      <c r="I40" s="390">
        <f t="shared" si="6"/>
        <v>1876607.0833333335</v>
      </c>
      <c r="J40" s="27">
        <f>'ผลการดำเนินงาน Planfin 64'!J35</f>
        <v>3250855.84</v>
      </c>
      <c r="K40" s="150">
        <f t="shared" si="7"/>
        <v>1374248.7566666664</v>
      </c>
      <c r="L40" s="425">
        <f t="shared" si="8"/>
        <v>0.7323050034670282</v>
      </c>
      <c r="M40" s="419">
        <f t="shared" si="9"/>
        <v>0.72179375144459512</v>
      </c>
    </row>
    <row r="41" spans="1:13">
      <c r="A41" s="2" t="s">
        <v>1466</v>
      </c>
      <c r="B41" s="167" t="s">
        <v>1467</v>
      </c>
      <c r="C41" s="3">
        <v>0</v>
      </c>
      <c r="D41" s="6">
        <v>0</v>
      </c>
      <c r="E41" s="26">
        <f t="shared" si="5"/>
        <v>0</v>
      </c>
      <c r="F41" s="375">
        <v>0</v>
      </c>
      <c r="G41" s="376">
        <v>0</v>
      </c>
      <c r="H41" s="47">
        <v>0</v>
      </c>
      <c r="I41" s="390">
        <f t="shared" si="6"/>
        <v>0</v>
      </c>
      <c r="J41" s="27">
        <f>'ผลการดำเนินงาน Planfin 64'!J36</f>
        <v>0</v>
      </c>
      <c r="K41" s="150">
        <f t="shared" si="7"/>
        <v>0</v>
      </c>
      <c r="L41" s="425" t="e">
        <f t="shared" si="8"/>
        <v>#DIV/0!</v>
      </c>
      <c r="M41" s="419" t="e">
        <f t="shared" si="9"/>
        <v>#DIV/0!</v>
      </c>
    </row>
    <row r="42" spans="1:13">
      <c r="A42" s="30" t="s">
        <v>59</v>
      </c>
      <c r="B42" s="4" t="s">
        <v>60</v>
      </c>
      <c r="C42" s="5">
        <f>SUM(C27:C41)</f>
        <v>55811851.789999999</v>
      </c>
      <c r="D42" s="5">
        <f>SUM(D27:D41)</f>
        <v>57980243.780000001</v>
      </c>
      <c r="E42" s="28">
        <f t="shared" si="5"/>
        <v>2168391.9900000021</v>
      </c>
      <c r="F42" s="377">
        <v>53277780.455165289</v>
      </c>
      <c r="G42" s="378">
        <v>21821589.72546614</v>
      </c>
      <c r="H42" s="48">
        <v>1</v>
      </c>
      <c r="I42" s="5">
        <f>SUM(I27:I41)</f>
        <v>24158434.908333335</v>
      </c>
      <c r="J42" s="5">
        <f>SUM(J27:J41)</f>
        <v>27665225.449999996</v>
      </c>
      <c r="K42" s="29">
        <f t="shared" si="7"/>
        <v>3506790.5416666605</v>
      </c>
      <c r="L42" s="429">
        <f t="shared" si="8"/>
        <v>0.145158018512905</v>
      </c>
      <c r="M42" s="420">
        <f t="shared" si="9"/>
        <v>0.47714917438037713</v>
      </c>
    </row>
    <row r="43" spans="1:13" s="9" customFormat="1" ht="25.5">
      <c r="A43" s="84" t="s">
        <v>1408</v>
      </c>
      <c r="B43" s="77" t="s">
        <v>156</v>
      </c>
      <c r="C43" s="78">
        <f>C42-C38</f>
        <v>49652836.759999998</v>
      </c>
      <c r="D43" s="78">
        <f>D42-D38</f>
        <v>52016490.380000003</v>
      </c>
      <c r="E43" s="79">
        <f>D43-C43</f>
        <v>2363653.6200000048</v>
      </c>
      <c r="F43" s="80"/>
      <c r="G43" s="81"/>
      <c r="H43" s="82"/>
      <c r="I43" s="78">
        <f>I42-I38</f>
        <v>21673537.658333335</v>
      </c>
      <c r="J43" s="78">
        <f>J42-J38</f>
        <v>25362481.839999996</v>
      </c>
      <c r="K43" s="151">
        <f t="shared" si="7"/>
        <v>3688944.1816666611</v>
      </c>
      <c r="L43" s="430">
        <f t="shared" si="8"/>
        <v>0.17020498636724798</v>
      </c>
      <c r="M43" s="421">
        <f t="shared" si="9"/>
        <v>0.48758541098635333</v>
      </c>
    </row>
    <row r="44" spans="1:13" s="172" customFormat="1" ht="25.5">
      <c r="A44" s="224"/>
      <c r="B44" s="219" t="s">
        <v>1525</v>
      </c>
      <c r="C44" s="225">
        <f>C43-C41</f>
        <v>49652836.759999998</v>
      </c>
      <c r="D44" s="225">
        <f>D43-D41</f>
        <v>52016490.380000003</v>
      </c>
      <c r="E44" s="226">
        <f>D44-C44</f>
        <v>2363653.6200000048</v>
      </c>
      <c r="F44" s="226"/>
      <c r="G44" s="227"/>
      <c r="H44" s="226"/>
      <c r="I44" s="225">
        <f>I43-I41</f>
        <v>21673537.658333335</v>
      </c>
      <c r="J44" s="225">
        <f>J43-J41</f>
        <v>25362481.839999996</v>
      </c>
      <c r="K44" s="415">
        <f t="shared" si="7"/>
        <v>3688944.1816666611</v>
      </c>
      <c r="L44" s="431">
        <f t="shared" si="8"/>
        <v>0.17020498636724798</v>
      </c>
      <c r="M44" s="432">
        <f t="shared" si="9"/>
        <v>0.48758541098635333</v>
      </c>
    </row>
    <row r="45" spans="1:13">
      <c r="A45" s="469"/>
      <c r="B45" s="470"/>
      <c r="C45" s="470"/>
      <c r="D45" s="470"/>
      <c r="E45" s="470"/>
      <c r="F45" s="470"/>
      <c r="G45" s="470"/>
      <c r="H45" s="470"/>
      <c r="I45" s="470"/>
      <c r="J45" s="470"/>
      <c r="K45" s="470"/>
      <c r="L45" s="470"/>
      <c r="M45" s="471"/>
    </row>
    <row r="46" spans="1:13" s="9" customFormat="1">
      <c r="A46" s="162" t="s">
        <v>61</v>
      </c>
      <c r="B46" s="228" t="s">
        <v>62</v>
      </c>
      <c r="C46" s="5">
        <f t="shared" ref="C46:D48" si="10">C23-C42</f>
        <v>10153267.909999996</v>
      </c>
      <c r="D46" s="5">
        <f t="shared" si="10"/>
        <v>14669766.340000004</v>
      </c>
      <c r="E46" s="28">
        <f t="shared" ref="E46:E48" si="11">D46-C46</f>
        <v>4516498.4300000072</v>
      </c>
      <c r="F46" s="229"/>
      <c r="G46" s="230"/>
      <c r="H46" s="231"/>
      <c r="I46" s="5">
        <f t="shared" ref="I46:J48" si="12">I23-I42</f>
        <v>6112402.6416666657</v>
      </c>
      <c r="J46" s="5">
        <f t="shared" si="12"/>
        <v>17723601.300000004</v>
      </c>
      <c r="K46" s="28">
        <f>J46-I46</f>
        <v>11611198.658333339</v>
      </c>
      <c r="L46" s="429">
        <f t="shared" ref="L46:L47" si="13">K46/I46</f>
        <v>1.8996128591370609</v>
      </c>
      <c r="M46" s="420">
        <f t="shared" ref="M46:M48" si="14">(J46/D46)</f>
        <v>1.2081720246404415</v>
      </c>
    </row>
    <row r="47" spans="1:13" s="95" customFormat="1">
      <c r="A47" s="232" t="s">
        <v>63</v>
      </c>
      <c r="B47" s="233" t="s">
        <v>65</v>
      </c>
      <c r="C47" s="234">
        <f t="shared" si="10"/>
        <v>14865070.259999998</v>
      </c>
      <c r="D47" s="234">
        <f t="shared" si="10"/>
        <v>10627695.620000005</v>
      </c>
      <c r="E47" s="235">
        <f t="shared" si="11"/>
        <v>-4237374.6399999931</v>
      </c>
      <c r="F47" s="236"/>
      <c r="G47" s="237"/>
      <c r="H47" s="238"/>
      <c r="I47" s="234">
        <f>I24-I43</f>
        <v>4428206.5083333328</v>
      </c>
      <c r="J47" s="234">
        <f t="shared" si="12"/>
        <v>18572186.870000005</v>
      </c>
      <c r="K47" s="235">
        <f t="shared" ref="K47" si="15">J47-I47</f>
        <v>14143980.361666672</v>
      </c>
      <c r="L47" s="433">
        <f t="shared" si="13"/>
        <v>3.1940652124171409</v>
      </c>
      <c r="M47" s="434">
        <f t="shared" si="14"/>
        <v>1.7475271718404743</v>
      </c>
    </row>
    <row r="48" spans="1:13" s="9" customFormat="1" ht="27.75" customHeight="1">
      <c r="A48" s="218" t="s">
        <v>64</v>
      </c>
      <c r="B48" s="239" t="s">
        <v>1526</v>
      </c>
      <c r="C48" s="240">
        <f>C25-C44</f>
        <v>14865070.259999998</v>
      </c>
      <c r="D48" s="240">
        <f t="shared" si="10"/>
        <v>10627695.620000005</v>
      </c>
      <c r="E48" s="241">
        <f t="shared" si="11"/>
        <v>-4237374.6399999931</v>
      </c>
      <c r="F48" s="242"/>
      <c r="G48" s="242"/>
      <c r="H48" s="242"/>
      <c r="I48" s="240">
        <f>I25-I44</f>
        <v>4428206.5083333328</v>
      </c>
      <c r="J48" s="240">
        <f t="shared" si="12"/>
        <v>18572186.870000005</v>
      </c>
      <c r="K48" s="241">
        <f>J48-I48</f>
        <v>14143980.361666672</v>
      </c>
      <c r="L48" s="435">
        <f>K48/I48</f>
        <v>3.1940652124171409</v>
      </c>
      <c r="M48" s="436">
        <f t="shared" si="14"/>
        <v>1.7475271718404743</v>
      </c>
    </row>
    <row r="49" spans="1:13" s="9" customFormat="1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2125539.13</v>
      </c>
      <c r="E49" s="51"/>
      <c r="H49" s="52"/>
      <c r="J49" s="52"/>
      <c r="K49" s="143"/>
      <c r="L49" s="143"/>
      <c r="M49" s="143"/>
    </row>
    <row r="50" spans="1:13" s="9" customFormat="1">
      <c r="A50" s="2"/>
      <c r="B50" s="170" t="s">
        <v>67</v>
      </c>
      <c r="C50" s="243" t="str">
        <f>IF(D50&gt;=0,"ไม่เกิน","เกิน")</f>
        <v>ไม่เกิน</v>
      </c>
      <c r="D50" s="243">
        <f>IF(D47&lt;0,0-C112,((D47*20%)-C112))</f>
        <v>1499211.8540000012</v>
      </c>
      <c r="E50" s="51"/>
      <c r="H50" s="52"/>
      <c r="J50" s="52"/>
      <c r="K50" s="143"/>
      <c r="L50" s="143"/>
      <c r="M50" s="143"/>
    </row>
    <row r="51" spans="1:13">
      <c r="A51" s="2" t="s">
        <v>68</v>
      </c>
      <c r="B51" s="170" t="s">
        <v>1800</v>
      </c>
      <c r="C51" s="3">
        <v>19180796.359999999</v>
      </c>
      <c r="D51" s="3">
        <f>C51</f>
        <v>19180796.359999999</v>
      </c>
      <c r="E51" s="51"/>
    </row>
    <row r="52" spans="1:13">
      <c r="A52" s="2" t="s">
        <v>69</v>
      </c>
      <c r="B52" s="170" t="s">
        <v>1801</v>
      </c>
      <c r="C52" s="3">
        <v>21535425.149999999</v>
      </c>
      <c r="D52" s="3">
        <f>C52</f>
        <v>21535425.149999999</v>
      </c>
      <c r="E52" s="51"/>
    </row>
    <row r="53" spans="1:13">
      <c r="A53" s="2" t="s">
        <v>70</v>
      </c>
      <c r="B53" s="170" t="s">
        <v>1802</v>
      </c>
      <c r="C53" s="7">
        <v>-10201544.789999999</v>
      </c>
      <c r="D53" s="7">
        <f>C53</f>
        <v>-10201544.789999999</v>
      </c>
      <c r="E53" s="51"/>
    </row>
    <row r="54" spans="1:13">
      <c r="A54" s="2" t="s">
        <v>1482</v>
      </c>
      <c r="B54" s="176" t="s">
        <v>1803</v>
      </c>
      <c r="C54" s="3">
        <v>11333880.359999999</v>
      </c>
      <c r="D54" s="3">
        <f t="shared" ref="D54" si="16">C54</f>
        <v>11333880.359999999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76" t="s">
        <v>1882</v>
      </c>
      <c r="B56" s="476"/>
      <c r="C56" s="476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43"/>
      <c r="L64" s="143"/>
      <c r="M64" s="143"/>
    </row>
    <row r="65" spans="1:13" s="9" customFormat="1">
      <c r="A65" s="1"/>
      <c r="B65" s="464" t="s">
        <v>71</v>
      </c>
      <c r="C65" s="465"/>
      <c r="D65" s="465"/>
      <c r="E65" s="465"/>
      <c r="K65" s="143"/>
      <c r="L65" s="143"/>
      <c r="M65" s="143"/>
    </row>
    <row r="66" spans="1:13" s="9" customFormat="1">
      <c r="A66" s="1"/>
      <c r="B66" s="177" t="s">
        <v>2</v>
      </c>
      <c r="C66" s="10" t="s">
        <v>1799</v>
      </c>
      <c r="D66" s="45"/>
      <c r="E66" s="45"/>
      <c r="K66" s="143"/>
      <c r="L66" s="143"/>
      <c r="M66" s="143"/>
    </row>
    <row r="67" spans="1:13" s="9" customFormat="1">
      <c r="A67" s="1"/>
      <c r="B67" s="170" t="s">
        <v>72</v>
      </c>
      <c r="C67" s="205">
        <v>3349380.88</v>
      </c>
      <c r="D67" s="45"/>
      <c r="E67" s="45"/>
      <c r="K67" s="143"/>
      <c r="L67" s="143"/>
      <c r="M67" s="143"/>
    </row>
    <row r="68" spans="1:13" s="9" customFormat="1" ht="25.5">
      <c r="A68" s="1"/>
      <c r="B68" s="170" t="s">
        <v>73</v>
      </c>
      <c r="C68" s="205">
        <v>2143125</v>
      </c>
      <c r="D68" s="45"/>
      <c r="E68" s="45"/>
      <c r="K68" s="143"/>
      <c r="L68" s="143"/>
      <c r="M68" s="143"/>
    </row>
    <row r="69" spans="1:13" s="9" customFormat="1">
      <c r="A69" s="1"/>
      <c r="B69" s="170" t="s">
        <v>74</v>
      </c>
      <c r="C69" s="205">
        <v>1491498.7</v>
      </c>
      <c r="D69" s="45"/>
      <c r="E69" s="45"/>
      <c r="K69" s="143"/>
      <c r="L69" s="143"/>
      <c r="M69" s="143"/>
    </row>
    <row r="70" spans="1:13" s="9" customFormat="1">
      <c r="A70" s="1"/>
      <c r="B70" s="178" t="s">
        <v>161</v>
      </c>
      <c r="C70" s="87">
        <f>SUM(C67:C69)</f>
        <v>6984004.5800000001</v>
      </c>
      <c r="D70" s="45"/>
      <c r="E70" s="45"/>
      <c r="K70" s="143"/>
      <c r="L70" s="143"/>
      <c r="M70" s="143"/>
    </row>
    <row r="71" spans="1:13" s="9" customFormat="1">
      <c r="A71" s="1"/>
      <c r="B71" s="179"/>
      <c r="C71" s="91"/>
      <c r="D71" s="45"/>
      <c r="E71" s="45"/>
      <c r="K71" s="143"/>
      <c r="L71" s="143"/>
      <c r="M71" s="143"/>
    </row>
    <row r="72" spans="1:13" s="9" customFormat="1">
      <c r="A72" s="1"/>
      <c r="B72" s="179"/>
      <c r="C72" s="91"/>
      <c r="D72" s="45"/>
      <c r="E72" s="45"/>
      <c r="K72" s="143"/>
      <c r="L72" s="143"/>
      <c r="M72" s="143"/>
    </row>
    <row r="73" spans="1:13" s="9" customFormat="1">
      <c r="A73" s="1"/>
      <c r="B73" s="459" t="s">
        <v>75</v>
      </c>
      <c r="C73" s="460"/>
      <c r="D73" s="460"/>
      <c r="E73" s="460"/>
      <c r="K73" s="143"/>
      <c r="L73" s="143"/>
      <c r="M73" s="143"/>
    </row>
    <row r="74" spans="1:13" s="9" customFormat="1">
      <c r="A74" s="1"/>
      <c r="B74" s="177" t="s">
        <v>2</v>
      </c>
      <c r="C74" s="10" t="s">
        <v>1799</v>
      </c>
      <c r="D74" s="45"/>
      <c r="E74" s="45"/>
      <c r="K74" s="143"/>
      <c r="L74" s="143"/>
      <c r="M74" s="143"/>
    </row>
    <row r="75" spans="1:13" s="9" customFormat="1">
      <c r="A75" s="1"/>
      <c r="B75" s="170" t="s">
        <v>76</v>
      </c>
      <c r="C75" s="205">
        <v>575501</v>
      </c>
      <c r="D75" s="45"/>
      <c r="E75" s="45"/>
      <c r="K75" s="143"/>
      <c r="L75" s="143"/>
      <c r="M75" s="143"/>
    </row>
    <row r="76" spans="1:13" s="9" customFormat="1">
      <c r="A76" s="1"/>
      <c r="B76" s="170" t="s">
        <v>77</v>
      </c>
      <c r="C76" s="205">
        <v>6880</v>
      </c>
      <c r="D76" s="45"/>
      <c r="E76" s="45"/>
      <c r="K76" s="143"/>
      <c r="L76" s="143"/>
      <c r="M76" s="143"/>
    </row>
    <row r="77" spans="1:13" s="9" customFormat="1">
      <c r="A77" s="1"/>
      <c r="B77" s="170" t="s">
        <v>78</v>
      </c>
      <c r="C77" s="205">
        <v>417000</v>
      </c>
      <c r="D77" s="45"/>
      <c r="E77" s="45"/>
      <c r="K77" s="143"/>
      <c r="L77" s="143"/>
      <c r="M77" s="143"/>
    </row>
    <row r="78" spans="1:13" s="9" customFormat="1">
      <c r="A78" s="1"/>
      <c r="B78" s="170" t="s">
        <v>79</v>
      </c>
      <c r="C78" s="205">
        <v>42000</v>
      </c>
      <c r="D78" s="45"/>
      <c r="E78" s="45"/>
      <c r="K78" s="143"/>
      <c r="L78" s="143"/>
      <c r="M78" s="143"/>
    </row>
    <row r="79" spans="1:13" s="9" customFormat="1">
      <c r="A79" s="1"/>
      <c r="B79" s="170" t="s">
        <v>80</v>
      </c>
      <c r="C79" s="206">
        <v>0</v>
      </c>
      <c r="D79" s="45"/>
      <c r="E79" s="45"/>
      <c r="K79" s="143"/>
      <c r="L79" s="143"/>
      <c r="M79" s="143"/>
    </row>
    <row r="80" spans="1:13" s="9" customFormat="1">
      <c r="A80" s="1"/>
      <c r="B80" s="170" t="s">
        <v>81</v>
      </c>
      <c r="C80" s="205">
        <v>201132</v>
      </c>
      <c r="D80" s="45"/>
      <c r="E80" s="45"/>
      <c r="K80" s="143"/>
      <c r="L80" s="143"/>
      <c r="M80" s="143"/>
    </row>
    <row r="81" spans="1:13" s="9" customFormat="1">
      <c r="A81" s="1"/>
      <c r="B81" s="170" t="s">
        <v>82</v>
      </c>
      <c r="C81" s="205">
        <v>657556</v>
      </c>
      <c r="D81" s="45"/>
      <c r="E81" s="45"/>
      <c r="K81" s="143"/>
      <c r="L81" s="143"/>
      <c r="M81" s="143"/>
    </row>
    <row r="82" spans="1:13" s="9" customFormat="1">
      <c r="A82" s="1"/>
      <c r="B82" s="170" t="s">
        <v>83</v>
      </c>
      <c r="C82" s="205">
        <v>32560</v>
      </c>
      <c r="D82" s="45"/>
      <c r="E82" s="45"/>
      <c r="K82" s="143"/>
      <c r="L82" s="143"/>
      <c r="M82" s="143"/>
    </row>
    <row r="83" spans="1:13" s="9" customFormat="1">
      <c r="A83" s="1"/>
      <c r="B83" s="170" t="s">
        <v>84</v>
      </c>
      <c r="C83" s="205">
        <v>19850</v>
      </c>
      <c r="D83" s="45"/>
      <c r="E83" s="45"/>
      <c r="K83" s="143"/>
      <c r="L83" s="143"/>
      <c r="M83" s="143"/>
    </row>
    <row r="84" spans="1:13" s="9" customFormat="1">
      <c r="A84" s="1"/>
      <c r="B84" s="170" t="s">
        <v>85</v>
      </c>
      <c r="C84" s="205">
        <v>42000</v>
      </c>
      <c r="D84" s="45"/>
      <c r="E84" s="45"/>
      <c r="K84" s="143"/>
      <c r="L84" s="143"/>
      <c r="M84" s="143"/>
    </row>
    <row r="85" spans="1:13" s="9" customFormat="1">
      <c r="A85" s="1"/>
      <c r="B85" s="170" t="s">
        <v>86</v>
      </c>
      <c r="C85" s="205">
        <v>53070</v>
      </c>
      <c r="D85" s="45"/>
      <c r="E85" s="45"/>
      <c r="K85" s="143"/>
      <c r="L85" s="143"/>
      <c r="M85" s="143"/>
    </row>
    <row r="86" spans="1:13" s="9" customFormat="1">
      <c r="A86" s="1"/>
      <c r="B86" s="170" t="s">
        <v>924</v>
      </c>
      <c r="C86" s="205">
        <v>167900</v>
      </c>
      <c r="D86" s="45"/>
      <c r="E86" s="45"/>
      <c r="K86" s="143"/>
      <c r="L86" s="143"/>
      <c r="M86" s="143"/>
    </row>
    <row r="87" spans="1:13" s="9" customFormat="1">
      <c r="A87" s="1"/>
      <c r="B87" s="178" t="s">
        <v>161</v>
      </c>
      <c r="C87" s="180">
        <f>SUM(C75:C86)</f>
        <v>2215449</v>
      </c>
      <c r="D87" s="45"/>
      <c r="E87" s="45"/>
      <c r="K87" s="143"/>
      <c r="L87" s="143"/>
      <c r="M87" s="143"/>
    </row>
    <row r="88" spans="1:13" s="9" customFormat="1">
      <c r="A88" s="1"/>
      <c r="B88" s="179"/>
      <c r="C88" s="181"/>
      <c r="D88" s="45"/>
      <c r="E88" s="45"/>
      <c r="K88" s="143"/>
      <c r="L88" s="143"/>
      <c r="M88" s="143"/>
    </row>
    <row r="89" spans="1:13" s="9" customFormat="1">
      <c r="A89" s="1"/>
      <c r="B89" s="182"/>
      <c r="C89" s="45"/>
      <c r="D89" s="45"/>
      <c r="E89" s="45"/>
      <c r="K89" s="143"/>
      <c r="L89" s="143"/>
      <c r="M89" s="143"/>
    </row>
    <row r="90" spans="1:13" s="9" customFormat="1">
      <c r="A90" s="1"/>
      <c r="B90" s="459" t="s">
        <v>87</v>
      </c>
      <c r="C90" s="460"/>
      <c r="D90" s="460"/>
      <c r="E90" s="460"/>
      <c r="K90" s="143"/>
      <c r="L90" s="143"/>
      <c r="M90" s="143"/>
    </row>
    <row r="91" spans="1:13" s="9" customFormat="1">
      <c r="A91" s="1"/>
      <c r="B91" s="177" t="s">
        <v>2</v>
      </c>
      <c r="C91" s="177" t="s">
        <v>88</v>
      </c>
      <c r="D91" s="45"/>
      <c r="E91" s="45"/>
      <c r="K91" s="143"/>
      <c r="L91" s="143"/>
      <c r="M91" s="143"/>
    </row>
    <row r="92" spans="1:13" s="9" customFormat="1">
      <c r="A92" s="1"/>
      <c r="B92" s="477" t="s">
        <v>1804</v>
      </c>
      <c r="C92" s="477"/>
      <c r="D92" s="183"/>
      <c r="E92" s="45"/>
      <c r="K92" s="143"/>
      <c r="L92" s="143"/>
      <c r="M92" s="143"/>
    </row>
    <row r="93" spans="1:13" s="9" customFormat="1">
      <c r="A93" s="1"/>
      <c r="B93" s="370" t="s">
        <v>1805</v>
      </c>
      <c r="C93" s="5">
        <f>SUM(C94:C101)</f>
        <v>16344129.85</v>
      </c>
      <c r="D93" s="45"/>
      <c r="E93" s="45"/>
      <c r="K93" s="143"/>
      <c r="L93" s="143"/>
      <c r="M93" s="143"/>
    </row>
    <row r="94" spans="1:13" s="9" customFormat="1">
      <c r="A94" s="1"/>
      <c r="B94" s="370" t="s">
        <v>89</v>
      </c>
      <c r="C94" s="205">
        <v>2833132.25</v>
      </c>
      <c r="D94" s="45"/>
      <c r="E94" s="45"/>
      <c r="K94" s="143"/>
      <c r="L94" s="143"/>
      <c r="M94" s="143"/>
    </row>
    <row r="95" spans="1:13" s="9" customFormat="1">
      <c r="A95" s="1"/>
      <c r="B95" s="370" t="s">
        <v>90</v>
      </c>
      <c r="C95" s="205">
        <v>2240658.12</v>
      </c>
      <c r="D95" s="45"/>
      <c r="E95" s="45"/>
      <c r="K95" s="143"/>
      <c r="L95" s="143"/>
      <c r="M95" s="143"/>
    </row>
    <row r="96" spans="1:13" s="9" customFormat="1">
      <c r="A96" s="1"/>
      <c r="B96" s="370" t="s">
        <v>91</v>
      </c>
      <c r="C96" s="205">
        <v>1280972.03</v>
      </c>
      <c r="D96" s="45"/>
      <c r="E96" s="45"/>
      <c r="K96" s="143"/>
      <c r="L96" s="143"/>
      <c r="M96" s="143"/>
    </row>
    <row r="97" spans="1:13" s="9" customFormat="1">
      <c r="A97" s="1"/>
      <c r="B97" s="370" t="s">
        <v>92</v>
      </c>
      <c r="C97" s="205">
        <v>2457206.5</v>
      </c>
      <c r="D97" s="45"/>
      <c r="E97" s="45"/>
      <c r="K97" s="143"/>
      <c r="L97" s="143"/>
      <c r="M97" s="143"/>
    </row>
    <row r="98" spans="1:13" s="9" customFormat="1">
      <c r="A98" s="1"/>
      <c r="B98" s="370" t="s">
        <v>93</v>
      </c>
      <c r="C98" s="206">
        <v>0</v>
      </c>
      <c r="D98" s="45"/>
      <c r="E98" s="45"/>
      <c r="K98" s="143"/>
      <c r="L98" s="143"/>
      <c r="M98" s="143"/>
    </row>
    <row r="99" spans="1:13" s="9" customFormat="1">
      <c r="A99" s="1"/>
      <c r="B99" s="370" t="s">
        <v>94</v>
      </c>
      <c r="C99" s="205">
        <v>2912296.3</v>
      </c>
      <c r="D99" s="45"/>
      <c r="E99" s="45"/>
      <c r="K99" s="143"/>
      <c r="L99" s="143"/>
      <c r="M99" s="143"/>
    </row>
    <row r="100" spans="1:13" s="9" customFormat="1">
      <c r="A100" s="1"/>
      <c r="B100" s="370" t="s">
        <v>95</v>
      </c>
      <c r="C100" s="205">
        <v>1895026.89</v>
      </c>
      <c r="D100" s="45"/>
      <c r="E100" s="45"/>
      <c r="K100" s="143"/>
      <c r="L100" s="143"/>
      <c r="M100" s="143"/>
    </row>
    <row r="101" spans="1:13" s="9" customFormat="1">
      <c r="A101" s="1"/>
      <c r="B101" s="370" t="s">
        <v>96</v>
      </c>
      <c r="C101" s="205">
        <v>2724837.76</v>
      </c>
      <c r="D101" s="45"/>
      <c r="E101" s="45"/>
      <c r="K101" s="143"/>
      <c r="L101" s="143"/>
      <c r="M101" s="143"/>
    </row>
    <row r="102" spans="1:13" s="9" customFormat="1">
      <c r="A102" s="1"/>
      <c r="B102" s="184"/>
      <c r="C102" s="50"/>
      <c r="D102" s="45"/>
      <c r="E102" s="45"/>
      <c r="K102" s="143"/>
      <c r="L102" s="143"/>
      <c r="M102" s="143"/>
    </row>
    <row r="103" spans="1:13" s="9" customFormat="1">
      <c r="A103" s="1"/>
      <c r="B103" s="182"/>
      <c r="C103" s="45"/>
      <c r="D103" s="45"/>
      <c r="E103" s="45"/>
      <c r="K103" s="143"/>
      <c r="L103" s="143"/>
      <c r="M103" s="143"/>
    </row>
    <row r="104" spans="1:13" s="9" customFormat="1">
      <c r="A104" s="1"/>
      <c r="B104" s="459" t="s">
        <v>97</v>
      </c>
      <c r="C104" s="460"/>
      <c r="D104" s="460"/>
      <c r="E104" s="460"/>
      <c r="K104" s="143"/>
      <c r="L104" s="143"/>
      <c r="M104" s="143"/>
    </row>
    <row r="105" spans="1:13" s="9" customFormat="1">
      <c r="A105" s="1"/>
      <c r="B105" s="177" t="s">
        <v>2</v>
      </c>
      <c r="C105" s="177" t="s">
        <v>88</v>
      </c>
      <c r="D105" s="45"/>
      <c r="E105" s="45"/>
      <c r="K105" s="143"/>
      <c r="L105" s="143"/>
      <c r="M105" s="143"/>
    </row>
    <row r="106" spans="1:13" s="9" customFormat="1">
      <c r="A106" s="1"/>
      <c r="B106" s="478" t="s">
        <v>1806</v>
      </c>
      <c r="C106" s="478"/>
      <c r="D106" s="183"/>
      <c r="E106" s="45"/>
      <c r="K106" s="143"/>
      <c r="L106" s="143"/>
      <c r="M106" s="143"/>
    </row>
    <row r="107" spans="1:13" s="9" customFormat="1">
      <c r="A107" s="1"/>
      <c r="B107" s="170" t="s">
        <v>1807</v>
      </c>
      <c r="C107" s="5">
        <f>SUM(C108:C114)</f>
        <v>29925623.370000001</v>
      </c>
      <c r="D107" s="45"/>
      <c r="E107" s="45"/>
      <c r="K107" s="143"/>
      <c r="L107" s="143"/>
      <c r="M107" s="143"/>
    </row>
    <row r="108" spans="1:13" s="9" customFormat="1">
      <c r="A108" s="1"/>
      <c r="B108" s="170" t="s">
        <v>98</v>
      </c>
      <c r="C108" s="205">
        <v>24275972.870000001</v>
      </c>
      <c r="D108" s="45"/>
      <c r="E108" s="45"/>
      <c r="K108" s="143"/>
      <c r="L108" s="143"/>
      <c r="M108" s="143"/>
    </row>
    <row r="109" spans="1:13" s="9" customFormat="1">
      <c r="A109" s="1"/>
      <c r="B109" s="170" t="s">
        <v>1483</v>
      </c>
      <c r="C109" s="205">
        <v>48905.599999999999</v>
      </c>
      <c r="D109" s="45"/>
      <c r="E109" s="45"/>
      <c r="K109" s="143"/>
      <c r="L109" s="143"/>
      <c r="M109" s="143"/>
    </row>
    <row r="110" spans="1:13" s="9" customFormat="1">
      <c r="A110" s="1"/>
      <c r="B110" s="170" t="s">
        <v>102</v>
      </c>
      <c r="C110" s="205">
        <v>195436.82</v>
      </c>
      <c r="D110" s="45"/>
      <c r="E110" s="45"/>
      <c r="K110" s="143"/>
      <c r="L110" s="143"/>
      <c r="M110" s="143"/>
    </row>
    <row r="111" spans="1:13" s="9" customFormat="1">
      <c r="A111" s="1"/>
      <c r="B111" s="170" t="s">
        <v>100</v>
      </c>
      <c r="C111" s="205">
        <v>2488660.81</v>
      </c>
      <c r="D111" s="45"/>
      <c r="E111" s="45"/>
      <c r="K111" s="143"/>
      <c r="L111" s="143"/>
      <c r="M111" s="143"/>
    </row>
    <row r="112" spans="1:13" s="9" customFormat="1">
      <c r="A112" s="1"/>
      <c r="B112" s="170" t="s">
        <v>99</v>
      </c>
      <c r="C112" s="205">
        <v>626327.27</v>
      </c>
      <c r="D112" s="45"/>
      <c r="E112" s="45"/>
      <c r="K112" s="143"/>
      <c r="L112" s="143"/>
      <c r="M112" s="143"/>
    </row>
    <row r="113" spans="1:13" s="9" customFormat="1">
      <c r="A113" s="1"/>
      <c r="B113" s="170" t="s">
        <v>101</v>
      </c>
      <c r="C113" s="206">
        <v>0</v>
      </c>
      <c r="D113" s="45"/>
      <c r="E113" s="45"/>
      <c r="K113" s="143"/>
      <c r="L113" s="143"/>
      <c r="M113" s="143"/>
    </row>
    <row r="114" spans="1:13" s="9" customFormat="1">
      <c r="A114" s="1"/>
      <c r="B114" s="170" t="s">
        <v>103</v>
      </c>
      <c r="C114" s="205">
        <v>2290320</v>
      </c>
      <c r="D114" s="45"/>
      <c r="E114" s="45"/>
      <c r="K114" s="143"/>
      <c r="L114" s="143"/>
      <c r="M114" s="143"/>
    </row>
    <row r="115" spans="1:13" s="9" customFormat="1">
      <c r="A115" s="1"/>
      <c r="B115" s="182"/>
      <c r="C115" s="45"/>
      <c r="D115" s="45"/>
      <c r="E115" s="45"/>
      <c r="K115" s="143"/>
      <c r="L115" s="143"/>
      <c r="M115" s="143"/>
    </row>
    <row r="116" spans="1:13" s="9" customFormat="1">
      <c r="A116" s="1"/>
      <c r="B116" s="459" t="s">
        <v>104</v>
      </c>
      <c r="C116" s="460"/>
      <c r="D116" s="460"/>
      <c r="E116" s="460"/>
      <c r="K116" s="143"/>
      <c r="L116" s="143"/>
      <c r="M116" s="143"/>
    </row>
    <row r="117" spans="1:13" s="9" customFormat="1">
      <c r="A117" s="1"/>
      <c r="B117" s="177" t="s">
        <v>2</v>
      </c>
      <c r="C117" s="177" t="s">
        <v>88</v>
      </c>
      <c r="D117" s="45"/>
      <c r="E117" s="45"/>
      <c r="K117" s="143"/>
      <c r="L117" s="143"/>
      <c r="M117" s="143"/>
    </row>
    <row r="118" spans="1:13" s="9" customFormat="1">
      <c r="A118" s="1"/>
      <c r="B118" s="170" t="s">
        <v>1808</v>
      </c>
      <c r="C118" s="205">
        <v>2075875</v>
      </c>
      <c r="D118" s="45"/>
      <c r="E118" s="45"/>
      <c r="K118" s="143"/>
      <c r="L118" s="143"/>
      <c r="M118" s="143"/>
    </row>
    <row r="119" spans="1:13" s="9" customFormat="1">
      <c r="A119" s="1"/>
      <c r="B119" s="170" t="s">
        <v>1809</v>
      </c>
      <c r="C119" s="205">
        <v>1802724.12</v>
      </c>
      <c r="D119" s="45"/>
      <c r="E119" s="45"/>
      <c r="K119" s="143"/>
      <c r="L119" s="143"/>
      <c r="M119" s="143"/>
    </row>
    <row r="120" spans="1:13" s="9" customFormat="1">
      <c r="A120" s="1"/>
      <c r="B120" s="170" t="s">
        <v>1810</v>
      </c>
      <c r="C120" s="205">
        <v>8023100</v>
      </c>
      <c r="D120" s="45"/>
      <c r="E120" s="45"/>
      <c r="K120" s="143"/>
      <c r="L120" s="143"/>
      <c r="M120" s="143"/>
    </row>
    <row r="121" spans="1:13" s="9" customFormat="1">
      <c r="A121" s="1"/>
      <c r="B121" s="170" t="s">
        <v>1811</v>
      </c>
      <c r="C121" s="206">
        <v>0</v>
      </c>
      <c r="D121" s="45"/>
      <c r="E121" s="45"/>
      <c r="K121" s="143"/>
      <c r="L121" s="143"/>
      <c r="M121" s="143"/>
    </row>
    <row r="122" spans="1:13" s="9" customFormat="1">
      <c r="A122" s="1"/>
      <c r="B122" s="170" t="s">
        <v>1812</v>
      </c>
      <c r="C122" s="206">
        <v>0</v>
      </c>
      <c r="D122" s="45"/>
      <c r="E122" s="45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11901699.120000001</v>
      </c>
      <c r="D123" s="45"/>
      <c r="E123" s="45"/>
      <c r="K123" s="143"/>
      <c r="L123" s="143"/>
      <c r="M123" s="143"/>
    </row>
    <row r="124" spans="1:13" s="9" customFormat="1">
      <c r="A124" s="1"/>
      <c r="B124" s="186"/>
      <c r="C124" s="128"/>
      <c r="D124" s="45"/>
      <c r="E124" s="45"/>
      <c r="K124" s="143"/>
      <c r="L124" s="143"/>
      <c r="M124" s="143"/>
    </row>
    <row r="125" spans="1:13" s="9" customFormat="1">
      <c r="A125" s="1"/>
      <c r="B125" s="459" t="s">
        <v>105</v>
      </c>
      <c r="C125" s="460"/>
      <c r="D125" s="460"/>
      <c r="E125" s="460"/>
      <c r="I125" s="143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143"/>
    </row>
    <row r="127" spans="1:13" s="9" customFormat="1" ht="25.5">
      <c r="A127" s="1"/>
      <c r="B127" s="371" t="s">
        <v>162</v>
      </c>
      <c r="C127" s="205">
        <v>2016000</v>
      </c>
      <c r="D127" s="45"/>
      <c r="E127" s="45"/>
      <c r="I127" s="143"/>
    </row>
    <row r="128" spans="1:13" s="9" customFormat="1">
      <c r="A128" s="1"/>
      <c r="B128" s="371" t="s">
        <v>1484</v>
      </c>
      <c r="C128" s="205">
        <v>6229452.2400000002</v>
      </c>
      <c r="D128" s="45"/>
      <c r="E128" s="45"/>
      <c r="I128" s="143"/>
    </row>
    <row r="129" spans="1:13" s="9" customFormat="1">
      <c r="A129" s="1"/>
      <c r="B129" s="372" t="s">
        <v>1210</v>
      </c>
      <c r="C129" s="205">
        <v>450000</v>
      </c>
      <c r="D129" s="45"/>
      <c r="E129" s="45"/>
      <c r="I129" s="143"/>
    </row>
    <row r="130" spans="1:13" s="9" customFormat="1">
      <c r="A130" s="1"/>
      <c r="B130" s="372" t="s">
        <v>1485</v>
      </c>
      <c r="C130" s="205">
        <v>276930</v>
      </c>
      <c r="D130" s="45"/>
      <c r="E130" s="45"/>
      <c r="I130" s="143"/>
    </row>
    <row r="131" spans="1:13" s="9" customFormat="1">
      <c r="A131" s="1"/>
      <c r="B131" s="372" t="s">
        <v>1486</v>
      </c>
      <c r="C131" s="205">
        <v>25000</v>
      </c>
      <c r="D131" s="45"/>
      <c r="E131" s="45"/>
      <c r="I131" s="143"/>
    </row>
    <row r="132" spans="1:13" s="9" customFormat="1">
      <c r="A132" s="1"/>
      <c r="B132" s="372" t="s">
        <v>86</v>
      </c>
      <c r="C132" s="205">
        <v>51000</v>
      </c>
      <c r="D132" s="45"/>
      <c r="E132" s="45"/>
      <c r="I132" s="143"/>
    </row>
    <row r="133" spans="1:13" s="9" customFormat="1">
      <c r="A133" s="1"/>
      <c r="B133" s="372" t="s">
        <v>1487</v>
      </c>
      <c r="C133" s="150">
        <v>477800</v>
      </c>
      <c r="D133" s="45"/>
      <c r="E133" s="45"/>
      <c r="I133" s="143"/>
    </row>
    <row r="134" spans="1:13" s="9" customFormat="1">
      <c r="A134" s="1"/>
      <c r="B134" s="188" t="s">
        <v>1410</v>
      </c>
      <c r="C134" s="189">
        <f>SUM(C127:C133)</f>
        <v>9526182.2400000002</v>
      </c>
      <c r="D134" s="45"/>
      <c r="E134" s="45"/>
      <c r="I134" s="143"/>
    </row>
    <row r="135" spans="1:13" s="9" customFormat="1">
      <c r="A135" s="1"/>
      <c r="B135" s="8"/>
      <c r="C135" s="1"/>
      <c r="D135" s="1"/>
      <c r="E135" s="1"/>
      <c r="K135" s="143"/>
      <c r="L135" s="143"/>
      <c r="M135" s="143"/>
    </row>
    <row r="136" spans="1:13" s="9" customFormat="1">
      <c r="A136" s="1"/>
      <c r="B136" s="8"/>
      <c r="C136" s="1"/>
      <c r="D136" s="1"/>
      <c r="E136" s="1"/>
      <c r="K136" s="143"/>
      <c r="L136" s="143"/>
      <c r="M136" s="143"/>
    </row>
    <row r="137" spans="1:13" s="9" customFormat="1">
      <c r="A137" s="1"/>
      <c r="B137" s="8"/>
      <c r="C137" s="1"/>
      <c r="D137" s="1"/>
      <c r="E137" s="1"/>
      <c r="K137" s="143"/>
      <c r="L137" s="143"/>
      <c r="M137" s="143"/>
    </row>
    <row r="138" spans="1:13" s="9" customFormat="1">
      <c r="A138" s="1"/>
      <c r="B138" s="8"/>
      <c r="C138" s="1"/>
      <c r="D138" s="1"/>
      <c r="E138" s="1"/>
      <c r="K138" s="143"/>
      <c r="L138" s="143"/>
      <c r="M138" s="143"/>
    </row>
    <row r="139" spans="1:13" s="207" customFormat="1" ht="12.75" customHeight="1">
      <c r="B139" s="15" t="s">
        <v>1523</v>
      </c>
      <c r="C139" s="479" t="s">
        <v>1814</v>
      </c>
      <c r="D139" s="479"/>
      <c r="E139" s="479" t="s">
        <v>157</v>
      </c>
      <c r="F139" s="479"/>
      <c r="G139" s="479"/>
    </row>
    <row r="140" spans="1:13" s="208" customFormat="1">
      <c r="B140" s="15" t="s">
        <v>169</v>
      </c>
      <c r="C140" s="480" t="s">
        <v>159</v>
      </c>
      <c r="D140" s="480"/>
      <c r="E140" s="480" t="s">
        <v>160</v>
      </c>
      <c r="F140" s="480"/>
      <c r="G140" s="480"/>
    </row>
    <row r="141" spans="1:13" s="207" customFormat="1">
      <c r="B141" s="15" t="s">
        <v>107</v>
      </c>
      <c r="C141" s="479" t="s">
        <v>108</v>
      </c>
      <c r="D141" s="479"/>
      <c r="E141" s="479" t="s">
        <v>109</v>
      </c>
      <c r="F141" s="479"/>
      <c r="G141" s="479"/>
    </row>
    <row r="142" spans="1:13" s="207" customFormat="1">
      <c r="B142" s="15" t="s">
        <v>110</v>
      </c>
      <c r="C142" s="479" t="s">
        <v>111</v>
      </c>
      <c r="D142" s="479"/>
      <c r="E142" s="479" t="s">
        <v>112</v>
      </c>
      <c r="F142" s="479"/>
      <c r="G142" s="479"/>
    </row>
  </sheetData>
  <mergeCells count="28">
    <mergeCell ref="C139:D139"/>
    <mergeCell ref="E139:G139"/>
    <mergeCell ref="C140:D140"/>
    <mergeCell ref="E140:G140"/>
    <mergeCell ref="C141:D141"/>
    <mergeCell ref="E141:G141"/>
    <mergeCell ref="C142:D142"/>
    <mergeCell ref="E142:G142"/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B104:E104"/>
  </mergeCells>
  <pageMargins left="0.15748031496062992" right="0.27559055118110237" top="0.55118110236220474" bottom="0.34" header="0.35433070866141736" footer="0.19685039370078741"/>
  <pageSetup paperSize="5" scale="70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15</vt:i4>
      </vt:variant>
      <vt:variant>
        <vt:lpstr>ช่วงที่มีชื่อ</vt:lpstr>
      </vt:variant>
      <vt:variant>
        <vt:i4>1</vt:i4>
      </vt:variant>
    </vt:vector>
  </HeadingPairs>
  <TitlesOfParts>
    <vt:vector size="16" baseType="lpstr">
      <vt:lpstr>10699</vt:lpstr>
      <vt:lpstr>10866</vt:lpstr>
      <vt:lpstr>10867</vt:lpstr>
      <vt:lpstr>10868</vt:lpstr>
      <vt:lpstr>10869</vt:lpstr>
      <vt:lpstr>10870</vt:lpstr>
      <vt:lpstr>13817</vt:lpstr>
      <vt:lpstr>28849</vt:lpstr>
      <vt:lpstr>28850</vt:lpstr>
      <vt:lpstr>27000</vt:lpstr>
      <vt:lpstr>ผูกสูตร Planfin64</vt:lpstr>
      <vt:lpstr>ผลการดำเนินงาน Planfin 64</vt:lpstr>
      <vt:lpstr>Sheet10</vt:lpstr>
      <vt:lpstr>Sheet2</vt:lpstr>
      <vt:lpstr>ผลการดำเนินงาน Planfin 63</vt:lpstr>
      <vt:lpstr>'ผูกสูตร Planfin64'!Print_Titles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mama</cp:lastModifiedBy>
  <cp:lastPrinted>2021-02-18T16:51:10Z</cp:lastPrinted>
  <dcterms:created xsi:type="dcterms:W3CDTF">2016-12-18T03:50:18Z</dcterms:created>
  <dcterms:modified xsi:type="dcterms:W3CDTF">2021-04-01T15:31:38Z</dcterms:modified>
</cp:coreProperties>
</file>