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อื่นๆ\สรุปวาระประชุม คปสจ\คปสจ ปี 2563\มิ.ย. 63\"/>
    </mc:Choice>
  </mc:AlternateContent>
  <xr:revisionPtr revIDLastSave="0" documentId="13_ncr:1_{7925D69F-93D6-4ACB-B22F-343B3BCBA0CD}" xr6:coauthVersionLast="36" xr6:coauthVersionMax="36" xr10:uidLastSave="{00000000-0000-0000-0000-000000000000}"/>
  <bookViews>
    <workbookView xWindow="0" yWindow="0" windowWidth="28800" windowHeight="12255" tabRatio="767" activeTab="6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0" r:id="rId3"/>
    <sheet name="รพ.วังน้ำเย็น" sheetId="19" r:id="rId4"/>
    <sheet name="รพ.วัฒนานคร" sheetId="18" r:id="rId5"/>
    <sheet name="รพ.อรัญประเทศ" sheetId="17" r:id="rId6"/>
    <sheet name="รพ.เขาฉกรรจ์" sheetId="16" r:id="rId7"/>
    <sheet name="รพ.วังสมบูรณ์" sheetId="15" r:id="rId8"/>
    <sheet name="รพ.โคกสูง" sheetId="23" r:id="rId9"/>
    <sheet name="ฟอร์ม" sheetId="14" r:id="rId10"/>
  </sheets>
  <definedNames>
    <definedName name="_xlnm.Print_Titles" localSheetId="9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C9" i="22" l="1"/>
  <c r="N10" i="22" l="1"/>
  <c r="D12" i="19" l="1"/>
  <c r="F12" i="19"/>
  <c r="U28" i="23" l="1"/>
  <c r="U27" i="23"/>
  <c r="U26" i="23"/>
  <c r="U25" i="23"/>
  <c r="U24" i="23"/>
  <c r="U23" i="23"/>
  <c r="U22" i="23"/>
  <c r="U21" i="23"/>
  <c r="U20" i="23"/>
  <c r="U19" i="23"/>
  <c r="U18" i="23"/>
  <c r="U11" i="23"/>
  <c r="U12" i="23"/>
  <c r="U13" i="23"/>
  <c r="U14" i="23"/>
  <c r="U15" i="23"/>
  <c r="U16" i="23"/>
  <c r="U10" i="23"/>
  <c r="T20" i="16" l="1"/>
  <c r="T16" i="16"/>
  <c r="T15" i="16"/>
  <c r="T14" i="16"/>
  <c r="T13" i="16"/>
  <c r="T12" i="16"/>
  <c r="T11" i="16"/>
  <c r="T10" i="16"/>
  <c r="N28" i="18" l="1"/>
  <c r="S10" i="19" l="1"/>
  <c r="O28" i="19"/>
  <c r="N28" i="19"/>
  <c r="O27" i="19"/>
  <c r="N27" i="19"/>
  <c r="O26" i="19"/>
  <c r="N26" i="19"/>
  <c r="O25" i="19"/>
  <c r="N25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O18" i="19"/>
  <c r="N18" i="19"/>
  <c r="O16" i="19"/>
  <c r="N16" i="19"/>
  <c r="O15" i="19"/>
  <c r="N15" i="19"/>
  <c r="O14" i="19"/>
  <c r="N14" i="19"/>
  <c r="O13" i="19"/>
  <c r="N13" i="19"/>
  <c r="O12" i="19"/>
  <c r="N12" i="19"/>
  <c r="O11" i="19"/>
  <c r="N11" i="19"/>
  <c r="O10" i="19"/>
  <c r="N10" i="19"/>
  <c r="T19" i="20" l="1"/>
  <c r="T20" i="20"/>
  <c r="T21" i="20"/>
  <c r="T22" i="20"/>
  <c r="T23" i="20"/>
  <c r="T24" i="20"/>
  <c r="T25" i="20"/>
  <c r="T26" i="20"/>
  <c r="T27" i="20"/>
  <c r="T28" i="20"/>
  <c r="T18" i="20"/>
  <c r="T11" i="20"/>
  <c r="T12" i="20"/>
  <c r="T13" i="20"/>
  <c r="T14" i="20"/>
  <c r="T15" i="20"/>
  <c r="T16" i="20"/>
  <c r="T10" i="20"/>
  <c r="O12" i="20"/>
  <c r="U10" i="21"/>
  <c r="U11" i="21"/>
  <c r="U12" i="21"/>
  <c r="U13" i="21"/>
  <c r="U14" i="21"/>
  <c r="U15" i="21"/>
  <c r="U16" i="21"/>
  <c r="J32" i="19" l="1"/>
  <c r="O28" i="22" l="1"/>
  <c r="O27" i="22"/>
  <c r="O26" i="22"/>
  <c r="O25" i="22"/>
  <c r="O24" i="22"/>
  <c r="O23" i="22"/>
  <c r="O22" i="22"/>
  <c r="O21" i="22"/>
  <c r="O20" i="22"/>
  <c r="O19" i="22"/>
  <c r="O18" i="22"/>
  <c r="O16" i="22"/>
  <c r="O15" i="22"/>
  <c r="O14" i="22"/>
  <c r="O13" i="22"/>
  <c r="O12" i="22"/>
  <c r="O11" i="22"/>
  <c r="O10" i="22"/>
  <c r="N28" i="22"/>
  <c r="N27" i="22"/>
  <c r="N26" i="22"/>
  <c r="N25" i="22"/>
  <c r="N24" i="22"/>
  <c r="N23" i="22"/>
  <c r="N22" i="22"/>
  <c r="N21" i="22"/>
  <c r="N20" i="22"/>
  <c r="N19" i="22"/>
  <c r="N18" i="22"/>
  <c r="N16" i="22"/>
  <c r="N15" i="22"/>
  <c r="N14" i="22"/>
  <c r="N13" i="22"/>
  <c r="N12" i="22"/>
  <c r="N11" i="22"/>
  <c r="G28" i="22" l="1"/>
  <c r="G27" i="22"/>
  <c r="G26" i="22"/>
  <c r="G25" i="22"/>
  <c r="G24" i="22"/>
  <c r="G23" i="22"/>
  <c r="G22" i="22"/>
  <c r="G21" i="22"/>
  <c r="G20" i="22"/>
  <c r="G19" i="22"/>
  <c r="G18" i="22"/>
  <c r="G16" i="22"/>
  <c r="G15" i="22"/>
  <c r="G14" i="22"/>
  <c r="G13" i="22"/>
  <c r="G12" i="22"/>
  <c r="G11" i="22"/>
  <c r="G10" i="22"/>
  <c r="G9" i="22" l="1"/>
  <c r="G17" i="22"/>
  <c r="G29" i="22" l="1"/>
  <c r="G26" i="23"/>
  <c r="G24" i="23"/>
  <c r="G23" i="23"/>
  <c r="G22" i="23"/>
  <c r="G20" i="23"/>
  <c r="G19" i="23"/>
  <c r="G18" i="23"/>
  <c r="G16" i="23"/>
  <c r="G15" i="23"/>
  <c r="G13" i="23"/>
  <c r="G12" i="23"/>
  <c r="G11" i="23"/>
  <c r="G10" i="23"/>
  <c r="G9" i="23" l="1"/>
  <c r="G17" i="23"/>
  <c r="G29" i="23" s="1"/>
  <c r="G28" i="15" l="1"/>
  <c r="G27" i="15"/>
  <c r="G26" i="15"/>
  <c r="G25" i="15"/>
  <c r="G24" i="15"/>
  <c r="G23" i="15"/>
  <c r="G22" i="15"/>
  <c r="G21" i="15"/>
  <c r="G20" i="15"/>
  <c r="G19" i="15"/>
  <c r="G18" i="15"/>
  <c r="G17" i="15" s="1"/>
  <c r="G11" i="15"/>
  <c r="G12" i="15"/>
  <c r="G13" i="15"/>
  <c r="G14" i="15"/>
  <c r="G15" i="15"/>
  <c r="G16" i="15"/>
  <c r="G10" i="15"/>
  <c r="G9" i="15" l="1"/>
  <c r="G29" i="15" s="1"/>
  <c r="O28" i="18" l="1"/>
  <c r="G28" i="18" l="1"/>
  <c r="G27" i="18"/>
  <c r="G26" i="18"/>
  <c r="G25" i="18"/>
  <c r="G24" i="18"/>
  <c r="G23" i="18"/>
  <c r="G22" i="18"/>
  <c r="G21" i="18"/>
  <c r="G20" i="18"/>
  <c r="G19" i="18"/>
  <c r="G18" i="18"/>
  <c r="G11" i="18"/>
  <c r="G9" i="18" s="1"/>
  <c r="G12" i="18"/>
  <c r="G13" i="18"/>
  <c r="G14" i="18"/>
  <c r="G15" i="18"/>
  <c r="G16" i="18"/>
  <c r="G10" i="18"/>
  <c r="G17" i="18" l="1"/>
  <c r="G29" i="18" s="1"/>
  <c r="G28" i="19" l="1"/>
  <c r="G27" i="19"/>
  <c r="G26" i="19"/>
  <c r="G25" i="19"/>
  <c r="G24" i="19"/>
  <c r="G23" i="19"/>
  <c r="G22" i="19"/>
  <c r="G21" i="19"/>
  <c r="G20" i="19"/>
  <c r="G19" i="19"/>
  <c r="G18" i="19"/>
  <c r="G11" i="19"/>
  <c r="G12" i="19"/>
  <c r="G13" i="19"/>
  <c r="G14" i="19"/>
  <c r="G15" i="19"/>
  <c r="G16" i="19"/>
  <c r="G10" i="19"/>
  <c r="G9" i="19" l="1"/>
  <c r="G17" i="19"/>
  <c r="G29" i="19" s="1"/>
  <c r="H23" i="21"/>
  <c r="G9" i="21" l="1"/>
  <c r="G28" i="21" l="1"/>
  <c r="G17" i="21" s="1"/>
  <c r="G29" i="21" s="1"/>
  <c r="M10" i="16" l="1"/>
  <c r="D10" i="20" l="1"/>
  <c r="Y28" i="23" l="1"/>
  <c r="Z28" i="23" s="1"/>
  <c r="Y27" i="23"/>
  <c r="Z27" i="23" s="1"/>
  <c r="Y26" i="23"/>
  <c r="Z26" i="23" s="1"/>
  <c r="Y25" i="23"/>
  <c r="Z25" i="23" s="1"/>
  <c r="Y24" i="23"/>
  <c r="Z24" i="23" s="1"/>
  <c r="Y23" i="23"/>
  <c r="Z23" i="23" s="1"/>
  <c r="Y22" i="23"/>
  <c r="Z22" i="23" s="1"/>
  <c r="Y21" i="23"/>
  <c r="Z21" i="23" s="1"/>
  <c r="Y20" i="23"/>
  <c r="Z20" i="23" s="1"/>
  <c r="Y19" i="23"/>
  <c r="Z19" i="23" s="1"/>
  <c r="Y18" i="23"/>
  <c r="Y16" i="23"/>
  <c r="Z16" i="23" s="1"/>
  <c r="Y15" i="23"/>
  <c r="Z15" i="23" s="1"/>
  <c r="Y14" i="23"/>
  <c r="Z14" i="23" s="1"/>
  <c r="Y13" i="23"/>
  <c r="Z13" i="23" s="1"/>
  <c r="Y12" i="23"/>
  <c r="Z12" i="23" s="1"/>
  <c r="Y11" i="23"/>
  <c r="Z11" i="23" s="1"/>
  <c r="Y10" i="23"/>
  <c r="Z10" i="23" s="1"/>
  <c r="Y28" i="15"/>
  <c r="Z28" i="15" s="1"/>
  <c r="Y27" i="15"/>
  <c r="Z27" i="15" s="1"/>
  <c r="Y26" i="15"/>
  <c r="Z26" i="15" s="1"/>
  <c r="Y25" i="15"/>
  <c r="Z25" i="15" s="1"/>
  <c r="Y24" i="15"/>
  <c r="Z24" i="15" s="1"/>
  <c r="Y23" i="15"/>
  <c r="Z23" i="15" s="1"/>
  <c r="Y22" i="15"/>
  <c r="Z22" i="15" s="1"/>
  <c r="Y21" i="15"/>
  <c r="Z21" i="15" s="1"/>
  <c r="Y20" i="15"/>
  <c r="Z20" i="15" s="1"/>
  <c r="Y19" i="15"/>
  <c r="Z19" i="15" s="1"/>
  <c r="Y18" i="15"/>
  <c r="Y16" i="15"/>
  <c r="Z16" i="15" s="1"/>
  <c r="Y15" i="15"/>
  <c r="Z15" i="15" s="1"/>
  <c r="Y14" i="15"/>
  <c r="Z14" i="15" s="1"/>
  <c r="Y13" i="15"/>
  <c r="Z13" i="15" s="1"/>
  <c r="Y12" i="15"/>
  <c r="Y11" i="15"/>
  <c r="Z11" i="15" s="1"/>
  <c r="Y10" i="15"/>
  <c r="Z10" i="15" s="1"/>
  <c r="X28" i="16"/>
  <c r="X27" i="16"/>
  <c r="X26" i="16"/>
  <c r="X25" i="16"/>
  <c r="X24" i="16"/>
  <c r="X23" i="16"/>
  <c r="X22" i="16"/>
  <c r="X21" i="16"/>
  <c r="X20" i="16"/>
  <c r="Y20" i="16" s="1"/>
  <c r="X19" i="16"/>
  <c r="X18" i="16"/>
  <c r="X16" i="16"/>
  <c r="Y16" i="16" s="1"/>
  <c r="X15" i="16"/>
  <c r="Y15" i="16" s="1"/>
  <c r="X14" i="16"/>
  <c r="Y14" i="16" s="1"/>
  <c r="X13" i="16"/>
  <c r="Y13" i="16" s="1"/>
  <c r="X12" i="16"/>
  <c r="Y12" i="16" s="1"/>
  <c r="X11" i="16"/>
  <c r="Y11" i="16" s="1"/>
  <c r="X10" i="16"/>
  <c r="Y10" i="16" s="1"/>
  <c r="X28" i="17"/>
  <c r="X27" i="17"/>
  <c r="X26" i="17"/>
  <c r="X25" i="17"/>
  <c r="X24" i="17"/>
  <c r="X23" i="17"/>
  <c r="X22" i="17"/>
  <c r="X21" i="17"/>
  <c r="X20" i="17"/>
  <c r="X19" i="17"/>
  <c r="X18" i="17"/>
  <c r="X16" i="17"/>
  <c r="X15" i="17"/>
  <c r="X14" i="17"/>
  <c r="X13" i="17"/>
  <c r="X12" i="17"/>
  <c r="X11" i="17"/>
  <c r="X10" i="17"/>
  <c r="Z28" i="18"/>
  <c r="Z27" i="18"/>
  <c r="Z26" i="18"/>
  <c r="Z25" i="18"/>
  <c r="Z24" i="18"/>
  <c r="Z23" i="18"/>
  <c r="Z22" i="18"/>
  <c r="Z21" i="18"/>
  <c r="Z20" i="18"/>
  <c r="Z19" i="18"/>
  <c r="Z18" i="18"/>
  <c r="Z16" i="18"/>
  <c r="Z15" i="18"/>
  <c r="Z14" i="18"/>
  <c r="Z13" i="18"/>
  <c r="Z12" i="18"/>
  <c r="Z11" i="18"/>
  <c r="Z10" i="18"/>
  <c r="Y28" i="19"/>
  <c r="Z28" i="19" s="1"/>
  <c r="Y27" i="19"/>
  <c r="Z27" i="19" s="1"/>
  <c r="Y26" i="19"/>
  <c r="Z26" i="19" s="1"/>
  <c r="Y25" i="19"/>
  <c r="Z25" i="19" s="1"/>
  <c r="Y24" i="19"/>
  <c r="Z24" i="19" s="1"/>
  <c r="Y23" i="19"/>
  <c r="Z23" i="19" s="1"/>
  <c r="Y22" i="19"/>
  <c r="Z22" i="19" s="1"/>
  <c r="Y21" i="19"/>
  <c r="Z21" i="19" s="1"/>
  <c r="Y20" i="19"/>
  <c r="Z20" i="19" s="1"/>
  <c r="Y19" i="19"/>
  <c r="Z19" i="19" s="1"/>
  <c r="Y18" i="19"/>
  <c r="Y16" i="19"/>
  <c r="Z16" i="19" s="1"/>
  <c r="Y15" i="19"/>
  <c r="Z15" i="19" s="1"/>
  <c r="Y14" i="19"/>
  <c r="Z14" i="19" s="1"/>
  <c r="Y13" i="19"/>
  <c r="Z13" i="19" s="1"/>
  <c r="Y12" i="19"/>
  <c r="Z12" i="19" s="1"/>
  <c r="Y11" i="19"/>
  <c r="Z11" i="19" s="1"/>
  <c r="Y10" i="19"/>
  <c r="Z10" i="19" s="1"/>
  <c r="X28" i="20"/>
  <c r="Y28" i="20" s="1"/>
  <c r="X27" i="20"/>
  <c r="Y27" i="20" s="1"/>
  <c r="X26" i="20"/>
  <c r="Y26" i="20" s="1"/>
  <c r="X25" i="20"/>
  <c r="Y25" i="20" s="1"/>
  <c r="X24" i="20"/>
  <c r="Y24" i="20" s="1"/>
  <c r="X23" i="20"/>
  <c r="Y23" i="20" s="1"/>
  <c r="X22" i="20"/>
  <c r="Y22" i="20" s="1"/>
  <c r="X21" i="20"/>
  <c r="Y21" i="20" s="1"/>
  <c r="X20" i="20"/>
  <c r="Y20" i="20" s="1"/>
  <c r="X19" i="20"/>
  <c r="Y19" i="20" s="1"/>
  <c r="X18" i="20"/>
  <c r="X16" i="20"/>
  <c r="Y16" i="20" s="1"/>
  <c r="X15" i="20"/>
  <c r="Y15" i="20" s="1"/>
  <c r="X14" i="20"/>
  <c r="Y14" i="20" s="1"/>
  <c r="X13" i="20"/>
  <c r="Y13" i="20" s="1"/>
  <c r="X12" i="20"/>
  <c r="X11" i="20"/>
  <c r="Y11" i="20" s="1"/>
  <c r="X10" i="20"/>
  <c r="Y10" i="20" s="1"/>
  <c r="Y28" i="21"/>
  <c r="Y27" i="21"/>
  <c r="Y26" i="21"/>
  <c r="Y25" i="21"/>
  <c r="Y24" i="21"/>
  <c r="Y23" i="21"/>
  <c r="Y22" i="21"/>
  <c r="Y21" i="21"/>
  <c r="Y20" i="21"/>
  <c r="Y19" i="21"/>
  <c r="Y18" i="21"/>
  <c r="Y16" i="21"/>
  <c r="Y15" i="21"/>
  <c r="Y14" i="21"/>
  <c r="Y13" i="21"/>
  <c r="Y12" i="21"/>
  <c r="Y11" i="21"/>
  <c r="Y10" i="21"/>
  <c r="X9" i="22"/>
  <c r="V17" i="16"/>
  <c r="X9" i="20" l="1"/>
  <c r="Y17" i="23"/>
  <c r="X17" i="17"/>
  <c r="X17" i="20"/>
  <c r="Y17" i="15"/>
  <c r="Z17" i="18"/>
  <c r="Y17" i="21"/>
  <c r="Y9" i="21"/>
  <c r="X17" i="16"/>
  <c r="Y17" i="19"/>
  <c r="Y9" i="15"/>
  <c r="Y9" i="23"/>
  <c r="Z18" i="23"/>
  <c r="Z12" i="15"/>
  <c r="Z18" i="15"/>
  <c r="X9" i="16"/>
  <c r="X9" i="17"/>
  <c r="Z9" i="18"/>
  <c r="Y9" i="19"/>
  <c r="Z18" i="19"/>
  <c r="Y18" i="20"/>
  <c r="Y12" i="20"/>
  <c r="N10" i="18" l="1"/>
  <c r="X17" i="19" l="1"/>
  <c r="AG11" i="20" l="1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9" i="20"/>
  <c r="AG10" i="20"/>
  <c r="W17" i="21" l="1"/>
  <c r="Y10" i="22" l="1"/>
  <c r="Y11" i="22"/>
  <c r="Y12" i="22"/>
  <c r="Y13" i="22"/>
  <c r="Y14" i="22"/>
  <c r="Y15" i="22"/>
  <c r="Y16" i="22"/>
  <c r="Y18" i="22"/>
  <c r="Y19" i="22"/>
  <c r="Y20" i="22"/>
  <c r="Y21" i="22"/>
  <c r="Y22" i="22"/>
  <c r="Y23" i="22"/>
  <c r="Y24" i="22"/>
  <c r="Y25" i="22"/>
  <c r="Y26" i="22"/>
  <c r="Y27" i="22"/>
  <c r="Y28" i="22"/>
  <c r="Z18" i="22" l="1"/>
  <c r="Y17" i="22"/>
  <c r="Y9" i="22"/>
  <c r="Z10" i="22"/>
  <c r="W9" i="22"/>
  <c r="Z28" i="22" l="1"/>
  <c r="Z27" i="22"/>
  <c r="Z26" i="22"/>
  <c r="Z25" i="22"/>
  <c r="Z24" i="22"/>
  <c r="Z23" i="22"/>
  <c r="Z22" i="22"/>
  <c r="Z21" i="22"/>
  <c r="Z20" i="22"/>
  <c r="Z19" i="22"/>
  <c r="Z16" i="22"/>
  <c r="Z15" i="22"/>
  <c r="Z14" i="22"/>
  <c r="Z13" i="22"/>
  <c r="Z12" i="22"/>
  <c r="Z11" i="22"/>
  <c r="X17" i="22"/>
  <c r="W17" i="22"/>
  <c r="H17" i="22"/>
  <c r="H9" i="22"/>
  <c r="H29" i="22" l="1"/>
  <c r="O28" i="23" l="1"/>
  <c r="N28" i="23"/>
  <c r="F28" i="23"/>
  <c r="D28" i="23"/>
  <c r="O27" i="23"/>
  <c r="N27" i="23"/>
  <c r="F27" i="23"/>
  <c r="D27" i="23"/>
  <c r="O26" i="23"/>
  <c r="N26" i="23"/>
  <c r="F26" i="23"/>
  <c r="D26" i="23"/>
  <c r="O25" i="23"/>
  <c r="N25" i="23"/>
  <c r="F25" i="23"/>
  <c r="D25" i="23"/>
  <c r="O24" i="23"/>
  <c r="N24" i="23"/>
  <c r="F24" i="23"/>
  <c r="D24" i="23"/>
  <c r="O23" i="23"/>
  <c r="N23" i="23"/>
  <c r="F23" i="23"/>
  <c r="D23" i="23"/>
  <c r="O22" i="23"/>
  <c r="N22" i="23"/>
  <c r="F22" i="23"/>
  <c r="D22" i="23"/>
  <c r="O21" i="23"/>
  <c r="N21" i="23"/>
  <c r="F21" i="23"/>
  <c r="D21" i="23"/>
  <c r="O20" i="23"/>
  <c r="N20" i="23"/>
  <c r="F20" i="23"/>
  <c r="D20" i="23"/>
  <c r="O19" i="23"/>
  <c r="N19" i="23"/>
  <c r="F19" i="23"/>
  <c r="D19" i="23"/>
  <c r="O18" i="23"/>
  <c r="N18" i="23"/>
  <c r="F18" i="23"/>
  <c r="D18" i="23"/>
  <c r="X17" i="23"/>
  <c r="W17" i="23"/>
  <c r="U17" i="23"/>
  <c r="Z17" i="23" s="1"/>
  <c r="M17" i="23"/>
  <c r="L17" i="23"/>
  <c r="K17" i="23"/>
  <c r="J17" i="23"/>
  <c r="I17" i="23"/>
  <c r="H17" i="23"/>
  <c r="E17" i="23"/>
  <c r="C17" i="23"/>
  <c r="B17" i="23"/>
  <c r="O16" i="23"/>
  <c r="N16" i="23"/>
  <c r="F16" i="23"/>
  <c r="D16" i="23"/>
  <c r="O15" i="23"/>
  <c r="N15" i="23"/>
  <c r="F15" i="23"/>
  <c r="D15" i="23"/>
  <c r="O14" i="23"/>
  <c r="N14" i="23"/>
  <c r="F14" i="23"/>
  <c r="D14" i="23"/>
  <c r="O13" i="23"/>
  <c r="N13" i="23"/>
  <c r="F13" i="23"/>
  <c r="D13" i="23"/>
  <c r="O12" i="23"/>
  <c r="N12" i="23"/>
  <c r="F12" i="23"/>
  <c r="D12" i="23"/>
  <c r="O11" i="23"/>
  <c r="N11" i="23"/>
  <c r="F11" i="23"/>
  <c r="D11" i="23"/>
  <c r="O10" i="23"/>
  <c r="N10" i="23"/>
  <c r="F10" i="23"/>
  <c r="D10" i="23"/>
  <c r="X9" i="23"/>
  <c r="W9" i="23"/>
  <c r="U9" i="23"/>
  <c r="Z9" i="23" s="1"/>
  <c r="M9" i="23"/>
  <c r="L9" i="23"/>
  <c r="K9" i="23"/>
  <c r="K29" i="23" s="1"/>
  <c r="J9" i="23"/>
  <c r="I9" i="23"/>
  <c r="I29" i="23" s="1"/>
  <c r="H9" i="23"/>
  <c r="E9" i="23"/>
  <c r="E29" i="23" s="1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9" i="22"/>
  <c r="D19" i="22"/>
  <c r="P18" i="22"/>
  <c r="F18" i="22"/>
  <c r="D18" i="22"/>
  <c r="U17" i="22"/>
  <c r="Z17" i="22" s="1"/>
  <c r="M17" i="22"/>
  <c r="L17" i="22"/>
  <c r="K17" i="22"/>
  <c r="J17" i="22"/>
  <c r="I17" i="22"/>
  <c r="E17" i="22"/>
  <c r="C17" i="22"/>
  <c r="B17" i="22"/>
  <c r="F16" i="22"/>
  <c r="D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X29" i="22"/>
  <c r="W29" i="22"/>
  <c r="U9" i="22"/>
  <c r="Z9" i="22" s="1"/>
  <c r="M9" i="22"/>
  <c r="L9" i="22"/>
  <c r="K9" i="22"/>
  <c r="J9" i="22"/>
  <c r="I9" i="22"/>
  <c r="E9" i="22"/>
  <c r="B9" i="22"/>
  <c r="O28" i="21"/>
  <c r="N28" i="21"/>
  <c r="F28" i="21"/>
  <c r="D28" i="21"/>
  <c r="O27" i="21"/>
  <c r="N27" i="21"/>
  <c r="F27" i="21"/>
  <c r="D27" i="21"/>
  <c r="O26" i="21"/>
  <c r="N26" i="21"/>
  <c r="F26" i="21"/>
  <c r="D26" i="21"/>
  <c r="O25" i="21"/>
  <c r="N25" i="21"/>
  <c r="F25" i="21"/>
  <c r="D25" i="21"/>
  <c r="O24" i="21"/>
  <c r="N24" i="21"/>
  <c r="F24" i="21"/>
  <c r="D24" i="21"/>
  <c r="O23" i="21"/>
  <c r="N23" i="21"/>
  <c r="F23" i="21"/>
  <c r="D23" i="21"/>
  <c r="O22" i="21"/>
  <c r="N22" i="21"/>
  <c r="F22" i="21"/>
  <c r="D22" i="21"/>
  <c r="O21" i="21"/>
  <c r="N21" i="21"/>
  <c r="F21" i="21"/>
  <c r="D21" i="21"/>
  <c r="O20" i="21"/>
  <c r="N20" i="21"/>
  <c r="F20" i="21"/>
  <c r="D20" i="21"/>
  <c r="O19" i="21"/>
  <c r="N19" i="21"/>
  <c r="F19" i="21"/>
  <c r="D19" i="21"/>
  <c r="O18" i="21"/>
  <c r="N18" i="21"/>
  <c r="F18" i="21"/>
  <c r="D18" i="21"/>
  <c r="X17" i="21"/>
  <c r="M17" i="21"/>
  <c r="L17" i="21"/>
  <c r="K17" i="21"/>
  <c r="J17" i="21"/>
  <c r="I17" i="21"/>
  <c r="H17" i="21"/>
  <c r="E17" i="21"/>
  <c r="C17" i="21"/>
  <c r="B17" i="21"/>
  <c r="O16" i="21"/>
  <c r="N16" i="21"/>
  <c r="F16" i="21"/>
  <c r="D16" i="21"/>
  <c r="O15" i="21"/>
  <c r="N15" i="21"/>
  <c r="F15" i="21"/>
  <c r="D15" i="21"/>
  <c r="O14" i="21"/>
  <c r="N14" i="21"/>
  <c r="F14" i="21"/>
  <c r="D14" i="21"/>
  <c r="O13" i="21"/>
  <c r="N13" i="21"/>
  <c r="F13" i="21"/>
  <c r="D13" i="21"/>
  <c r="O12" i="21"/>
  <c r="N12" i="21"/>
  <c r="F12" i="21"/>
  <c r="D12" i="21"/>
  <c r="O11" i="21"/>
  <c r="N11" i="21"/>
  <c r="F11" i="21"/>
  <c r="D11" i="21"/>
  <c r="O10" i="21"/>
  <c r="N10" i="21"/>
  <c r="F10" i="21"/>
  <c r="D10" i="21"/>
  <c r="X9" i="21"/>
  <c r="W9" i="21"/>
  <c r="W29" i="21" s="1"/>
  <c r="M9" i="21"/>
  <c r="L9" i="21"/>
  <c r="L29" i="21" s="1"/>
  <c r="K9" i="21"/>
  <c r="J9" i="21"/>
  <c r="I9" i="21"/>
  <c r="E9" i="21"/>
  <c r="C9" i="21"/>
  <c r="B9" i="21"/>
  <c r="N28" i="20"/>
  <c r="M28" i="20"/>
  <c r="F28" i="20"/>
  <c r="D28" i="20"/>
  <c r="N27" i="20"/>
  <c r="M27" i="20"/>
  <c r="F27" i="20"/>
  <c r="D27" i="20"/>
  <c r="N26" i="20"/>
  <c r="M26" i="20"/>
  <c r="F26" i="20"/>
  <c r="D26" i="20"/>
  <c r="N25" i="20"/>
  <c r="M25" i="20"/>
  <c r="F25" i="20"/>
  <c r="D25" i="20"/>
  <c r="N24" i="20"/>
  <c r="M24" i="20"/>
  <c r="F24" i="20"/>
  <c r="D24" i="20"/>
  <c r="N23" i="20"/>
  <c r="M23" i="20"/>
  <c r="F23" i="20"/>
  <c r="D23" i="20"/>
  <c r="N22" i="20"/>
  <c r="M22" i="20"/>
  <c r="F22" i="20"/>
  <c r="D22" i="20"/>
  <c r="N21" i="20"/>
  <c r="M21" i="20"/>
  <c r="F21" i="20"/>
  <c r="D21" i="20"/>
  <c r="N20" i="20"/>
  <c r="M20" i="20"/>
  <c r="F20" i="20"/>
  <c r="D20" i="20"/>
  <c r="N19" i="20"/>
  <c r="M19" i="20"/>
  <c r="F19" i="20"/>
  <c r="D19" i="20"/>
  <c r="N18" i="20"/>
  <c r="M18" i="20"/>
  <c r="F18" i="20"/>
  <c r="D18" i="20"/>
  <c r="W17" i="20"/>
  <c r="V17" i="20"/>
  <c r="T17" i="20"/>
  <c r="Y17" i="20" s="1"/>
  <c r="L17" i="20"/>
  <c r="K17" i="20"/>
  <c r="J17" i="20"/>
  <c r="I17" i="20"/>
  <c r="H17" i="20"/>
  <c r="G17" i="20"/>
  <c r="E17" i="20"/>
  <c r="C17" i="20"/>
  <c r="B17" i="20"/>
  <c r="N16" i="20"/>
  <c r="M16" i="20"/>
  <c r="F16" i="20"/>
  <c r="D16" i="20"/>
  <c r="N15" i="20"/>
  <c r="M15" i="20"/>
  <c r="F15" i="20"/>
  <c r="D15" i="20"/>
  <c r="N14" i="20"/>
  <c r="M14" i="20"/>
  <c r="F14" i="20"/>
  <c r="D14" i="20"/>
  <c r="N13" i="20"/>
  <c r="M13" i="20"/>
  <c r="F13" i="20"/>
  <c r="D13" i="20"/>
  <c r="N12" i="20"/>
  <c r="M12" i="20"/>
  <c r="F12" i="20"/>
  <c r="D12" i="20"/>
  <c r="N11" i="20"/>
  <c r="M11" i="20"/>
  <c r="F11" i="20"/>
  <c r="D11" i="20"/>
  <c r="N10" i="20"/>
  <c r="M10" i="20"/>
  <c r="F10" i="20"/>
  <c r="W9" i="20"/>
  <c r="V9" i="20"/>
  <c r="T9" i="20"/>
  <c r="Y9" i="20" s="1"/>
  <c r="L9" i="20"/>
  <c r="K9" i="20"/>
  <c r="J9" i="20"/>
  <c r="I9" i="20"/>
  <c r="H9" i="20"/>
  <c r="G9" i="20"/>
  <c r="E9" i="20"/>
  <c r="C9" i="20"/>
  <c r="B9" i="20"/>
  <c r="F28" i="19"/>
  <c r="D28" i="19"/>
  <c r="F27" i="19"/>
  <c r="D27" i="19"/>
  <c r="F26" i="19"/>
  <c r="D26" i="19"/>
  <c r="F25" i="19"/>
  <c r="D25" i="19"/>
  <c r="F24" i="19"/>
  <c r="D24" i="19"/>
  <c r="F23" i="19"/>
  <c r="D23" i="19"/>
  <c r="F22" i="19"/>
  <c r="D22" i="19"/>
  <c r="F21" i="19"/>
  <c r="D21" i="19"/>
  <c r="F20" i="19"/>
  <c r="D20" i="19"/>
  <c r="F19" i="19"/>
  <c r="D19" i="19"/>
  <c r="F18" i="19"/>
  <c r="D18" i="19"/>
  <c r="W17" i="19"/>
  <c r="U17" i="19"/>
  <c r="Z17" i="19" s="1"/>
  <c r="M17" i="19"/>
  <c r="L17" i="19"/>
  <c r="K17" i="19"/>
  <c r="J17" i="19"/>
  <c r="I17" i="19"/>
  <c r="H17" i="19"/>
  <c r="E17" i="19"/>
  <c r="C17" i="19"/>
  <c r="B17" i="19"/>
  <c r="F16" i="19"/>
  <c r="D16" i="19"/>
  <c r="F15" i="19"/>
  <c r="D15" i="19"/>
  <c r="F14" i="19"/>
  <c r="D14" i="19"/>
  <c r="F13" i="19"/>
  <c r="D13" i="19"/>
  <c r="F11" i="19"/>
  <c r="D11" i="19"/>
  <c r="F10" i="19"/>
  <c r="D10" i="19"/>
  <c r="X9" i="19"/>
  <c r="X29" i="19" s="1"/>
  <c r="W9" i="19"/>
  <c r="U9" i="19"/>
  <c r="Z9" i="19" s="1"/>
  <c r="M9" i="19"/>
  <c r="L9" i="19"/>
  <c r="K9" i="19"/>
  <c r="J9" i="19"/>
  <c r="I9" i="19"/>
  <c r="H9" i="19"/>
  <c r="E9" i="19"/>
  <c r="C9" i="19"/>
  <c r="B9" i="19"/>
  <c r="F28" i="18"/>
  <c r="D28" i="18"/>
  <c r="O27" i="18"/>
  <c r="N27" i="18"/>
  <c r="F27" i="18"/>
  <c r="D27" i="18"/>
  <c r="O26" i="18"/>
  <c r="N26" i="18"/>
  <c r="F26" i="18"/>
  <c r="D26" i="18"/>
  <c r="O25" i="18"/>
  <c r="N25" i="18"/>
  <c r="F25" i="18"/>
  <c r="D25" i="18"/>
  <c r="O24" i="18"/>
  <c r="N24" i="18"/>
  <c r="F24" i="18"/>
  <c r="D24" i="18"/>
  <c r="O23" i="18"/>
  <c r="N23" i="18"/>
  <c r="F23" i="18"/>
  <c r="D23" i="18"/>
  <c r="O22" i="18"/>
  <c r="N22" i="18"/>
  <c r="F22" i="18"/>
  <c r="D22" i="18"/>
  <c r="O21" i="18"/>
  <c r="N21" i="18"/>
  <c r="F21" i="18"/>
  <c r="D21" i="18"/>
  <c r="O20" i="18"/>
  <c r="N20" i="18"/>
  <c r="F20" i="18"/>
  <c r="D20" i="18"/>
  <c r="O19" i="18"/>
  <c r="N19" i="18"/>
  <c r="F19" i="18"/>
  <c r="D19" i="18"/>
  <c r="O18" i="18"/>
  <c r="N18" i="18"/>
  <c r="F18" i="18"/>
  <c r="D18" i="18"/>
  <c r="Y17" i="18"/>
  <c r="X17" i="18"/>
  <c r="M17" i="18"/>
  <c r="L17" i="18"/>
  <c r="K17" i="18"/>
  <c r="J17" i="18"/>
  <c r="I17" i="18"/>
  <c r="H17" i="18"/>
  <c r="E17" i="18"/>
  <c r="C17" i="18"/>
  <c r="B17" i="18"/>
  <c r="O16" i="18"/>
  <c r="N16" i="18"/>
  <c r="F16" i="18"/>
  <c r="D16" i="18"/>
  <c r="O15" i="18"/>
  <c r="N15" i="18"/>
  <c r="F15" i="18"/>
  <c r="D15" i="18"/>
  <c r="O14" i="18"/>
  <c r="N14" i="18"/>
  <c r="F14" i="18"/>
  <c r="D14" i="18"/>
  <c r="O13" i="18"/>
  <c r="N13" i="18"/>
  <c r="F13" i="18"/>
  <c r="D13" i="18"/>
  <c r="O12" i="18"/>
  <c r="N12" i="18"/>
  <c r="F12" i="18"/>
  <c r="D12" i="18"/>
  <c r="O11" i="18"/>
  <c r="N11" i="18"/>
  <c r="F11" i="18"/>
  <c r="D11" i="18"/>
  <c r="O10" i="18"/>
  <c r="F10" i="18"/>
  <c r="D10" i="18"/>
  <c r="Y9" i="18"/>
  <c r="X9" i="18"/>
  <c r="M9" i="18"/>
  <c r="L9" i="18"/>
  <c r="K9" i="18"/>
  <c r="J9" i="18"/>
  <c r="I9" i="18"/>
  <c r="H9" i="18"/>
  <c r="E9" i="18"/>
  <c r="C9" i="18"/>
  <c r="B9" i="18"/>
  <c r="N28" i="17"/>
  <c r="M28" i="17"/>
  <c r="F28" i="17"/>
  <c r="D28" i="17"/>
  <c r="N27" i="17"/>
  <c r="M27" i="17"/>
  <c r="F27" i="17"/>
  <c r="D27" i="17"/>
  <c r="N26" i="17"/>
  <c r="M26" i="17"/>
  <c r="F26" i="17"/>
  <c r="D26" i="17"/>
  <c r="N25" i="17"/>
  <c r="M25" i="17"/>
  <c r="F25" i="17"/>
  <c r="D25" i="17"/>
  <c r="N24" i="17"/>
  <c r="M24" i="17"/>
  <c r="F24" i="17"/>
  <c r="D24" i="17"/>
  <c r="N23" i="17"/>
  <c r="M23" i="17"/>
  <c r="F23" i="17"/>
  <c r="D23" i="17"/>
  <c r="N22" i="17"/>
  <c r="M22" i="17"/>
  <c r="F22" i="17"/>
  <c r="D22" i="17"/>
  <c r="N21" i="17"/>
  <c r="M21" i="17"/>
  <c r="F21" i="17"/>
  <c r="D21" i="17"/>
  <c r="N20" i="17"/>
  <c r="M20" i="17"/>
  <c r="O20" i="17" s="1"/>
  <c r="T20" i="17" s="1"/>
  <c r="Y20" i="17" s="1"/>
  <c r="F20" i="17"/>
  <c r="D20" i="17"/>
  <c r="N19" i="17"/>
  <c r="M19" i="17"/>
  <c r="F19" i="17"/>
  <c r="D19" i="17"/>
  <c r="N18" i="17"/>
  <c r="M18" i="17"/>
  <c r="F18" i="17"/>
  <c r="D18" i="17"/>
  <c r="W17" i="17"/>
  <c r="V17" i="17"/>
  <c r="L17" i="17"/>
  <c r="K17" i="17"/>
  <c r="J17" i="17"/>
  <c r="I17" i="17"/>
  <c r="H17" i="17"/>
  <c r="G17" i="17"/>
  <c r="E17" i="17"/>
  <c r="C17" i="17"/>
  <c r="B17" i="17"/>
  <c r="N16" i="17"/>
  <c r="M16" i="17"/>
  <c r="F16" i="17"/>
  <c r="D16" i="17"/>
  <c r="N15" i="17"/>
  <c r="M15" i="17"/>
  <c r="F15" i="17"/>
  <c r="D15" i="17"/>
  <c r="N14" i="17"/>
  <c r="M14" i="17"/>
  <c r="F14" i="17"/>
  <c r="D14" i="17"/>
  <c r="N13" i="17"/>
  <c r="M13" i="17"/>
  <c r="F13" i="17"/>
  <c r="D13" i="17"/>
  <c r="N12" i="17"/>
  <c r="M12" i="17"/>
  <c r="F12" i="17"/>
  <c r="D12" i="17"/>
  <c r="N11" i="17"/>
  <c r="M11" i="17"/>
  <c r="F11" i="17"/>
  <c r="D11" i="17"/>
  <c r="N10" i="17"/>
  <c r="M10" i="17"/>
  <c r="F10" i="17"/>
  <c r="D10" i="17"/>
  <c r="W9" i="17"/>
  <c r="V9" i="17"/>
  <c r="L9" i="17"/>
  <c r="K9" i="17"/>
  <c r="J9" i="17"/>
  <c r="I9" i="17"/>
  <c r="H9" i="17"/>
  <c r="H29" i="17" s="1"/>
  <c r="G9" i="17"/>
  <c r="E9" i="17"/>
  <c r="C9" i="17"/>
  <c r="F9" i="17" s="1"/>
  <c r="B9" i="17"/>
  <c r="N28" i="16"/>
  <c r="M28" i="16"/>
  <c r="F28" i="16"/>
  <c r="D28" i="16"/>
  <c r="N27" i="16"/>
  <c r="M27" i="16"/>
  <c r="F27" i="16"/>
  <c r="D27" i="16"/>
  <c r="N26" i="16"/>
  <c r="M26" i="16"/>
  <c r="F26" i="16"/>
  <c r="D26" i="16"/>
  <c r="N25" i="16"/>
  <c r="M25" i="16"/>
  <c r="F25" i="16"/>
  <c r="D25" i="16"/>
  <c r="N24" i="16"/>
  <c r="M24" i="16"/>
  <c r="F24" i="16"/>
  <c r="D24" i="16"/>
  <c r="N23" i="16"/>
  <c r="M23" i="16"/>
  <c r="F23" i="16"/>
  <c r="D23" i="16"/>
  <c r="N22" i="16"/>
  <c r="M22" i="16"/>
  <c r="F22" i="16"/>
  <c r="D22" i="16"/>
  <c r="N21" i="16"/>
  <c r="M21" i="16"/>
  <c r="F21" i="16"/>
  <c r="D21" i="16"/>
  <c r="N20" i="16"/>
  <c r="M20" i="16"/>
  <c r="F20" i="16"/>
  <c r="D20" i="16"/>
  <c r="N19" i="16"/>
  <c r="M19" i="16"/>
  <c r="F19" i="16"/>
  <c r="D19" i="16"/>
  <c r="N18" i="16"/>
  <c r="M18" i="16"/>
  <c r="F18" i="16"/>
  <c r="D18" i="16"/>
  <c r="W17" i="16"/>
  <c r="L17" i="16"/>
  <c r="K17" i="16"/>
  <c r="J17" i="16"/>
  <c r="I17" i="16"/>
  <c r="H17" i="16"/>
  <c r="G17" i="16"/>
  <c r="E17" i="16"/>
  <c r="C17" i="16"/>
  <c r="B17" i="16"/>
  <c r="N16" i="16"/>
  <c r="M16" i="16"/>
  <c r="F16" i="16"/>
  <c r="D16" i="16"/>
  <c r="N15" i="16"/>
  <c r="M15" i="16"/>
  <c r="F15" i="16"/>
  <c r="D15" i="16"/>
  <c r="N14" i="16"/>
  <c r="M14" i="16"/>
  <c r="F14" i="16"/>
  <c r="D14" i="16"/>
  <c r="N13" i="16"/>
  <c r="M13" i="16"/>
  <c r="F13" i="16"/>
  <c r="D13" i="16"/>
  <c r="N12" i="16"/>
  <c r="M12" i="16"/>
  <c r="F12" i="16"/>
  <c r="D12" i="16"/>
  <c r="N11" i="16"/>
  <c r="M11" i="16"/>
  <c r="F11" i="16"/>
  <c r="D11" i="16"/>
  <c r="N10" i="16"/>
  <c r="F10" i="16"/>
  <c r="D10" i="16"/>
  <c r="W9" i="16"/>
  <c r="V9" i="16"/>
  <c r="V29" i="16" s="1"/>
  <c r="T9" i="16"/>
  <c r="Y9" i="16" s="1"/>
  <c r="L9" i="16"/>
  <c r="K9" i="16"/>
  <c r="J9" i="16"/>
  <c r="I9" i="16"/>
  <c r="H9" i="16"/>
  <c r="G9" i="16"/>
  <c r="E9" i="16"/>
  <c r="C9" i="16"/>
  <c r="B9" i="16"/>
  <c r="O28" i="15"/>
  <c r="N28" i="15"/>
  <c r="F28" i="15"/>
  <c r="D28" i="15"/>
  <c r="O27" i="15"/>
  <c r="N27" i="15"/>
  <c r="F27" i="15"/>
  <c r="D27" i="15"/>
  <c r="O26" i="15"/>
  <c r="N26" i="15"/>
  <c r="F26" i="15"/>
  <c r="D26" i="15"/>
  <c r="O25" i="15"/>
  <c r="N25" i="15"/>
  <c r="F25" i="15"/>
  <c r="D25" i="15"/>
  <c r="O24" i="15"/>
  <c r="N24" i="15"/>
  <c r="F24" i="15"/>
  <c r="D24" i="15"/>
  <c r="O23" i="15"/>
  <c r="N23" i="15"/>
  <c r="F23" i="15"/>
  <c r="D23" i="15"/>
  <c r="O22" i="15"/>
  <c r="N22" i="15"/>
  <c r="F22" i="15"/>
  <c r="D22" i="15"/>
  <c r="O21" i="15"/>
  <c r="N21" i="15"/>
  <c r="F21" i="15"/>
  <c r="D21" i="15"/>
  <c r="O20" i="15"/>
  <c r="N20" i="15"/>
  <c r="F20" i="15"/>
  <c r="D20" i="15"/>
  <c r="O19" i="15"/>
  <c r="N19" i="15"/>
  <c r="F19" i="15"/>
  <c r="D19" i="15"/>
  <c r="O18" i="15"/>
  <c r="N18" i="15"/>
  <c r="F18" i="15"/>
  <c r="D18" i="15"/>
  <c r="X17" i="15"/>
  <c r="W17" i="15"/>
  <c r="U17" i="15"/>
  <c r="Z17" i="15" s="1"/>
  <c r="M17" i="15"/>
  <c r="L17" i="15"/>
  <c r="K17" i="15"/>
  <c r="J17" i="15"/>
  <c r="I17" i="15"/>
  <c r="H17" i="15"/>
  <c r="E17" i="15"/>
  <c r="C17" i="15"/>
  <c r="B17" i="15"/>
  <c r="O16" i="15"/>
  <c r="N16" i="15"/>
  <c r="F16" i="15"/>
  <c r="D16" i="15"/>
  <c r="O15" i="15"/>
  <c r="N15" i="15"/>
  <c r="F15" i="15"/>
  <c r="D15" i="15"/>
  <c r="O14" i="15"/>
  <c r="N14" i="15"/>
  <c r="F14" i="15"/>
  <c r="D14" i="15"/>
  <c r="O13" i="15"/>
  <c r="N13" i="15"/>
  <c r="F13" i="15"/>
  <c r="D13" i="15"/>
  <c r="O12" i="15"/>
  <c r="N12" i="15"/>
  <c r="F12" i="15"/>
  <c r="D12" i="15"/>
  <c r="O11" i="15"/>
  <c r="N11" i="15"/>
  <c r="F11" i="15"/>
  <c r="D11" i="15"/>
  <c r="O10" i="15"/>
  <c r="N10" i="15"/>
  <c r="F10" i="15"/>
  <c r="D10" i="15"/>
  <c r="X9" i="15"/>
  <c r="W9" i="15"/>
  <c r="U9" i="15"/>
  <c r="M9" i="15"/>
  <c r="L9" i="15"/>
  <c r="K9" i="15"/>
  <c r="J9" i="15"/>
  <c r="I9" i="15"/>
  <c r="H9" i="15"/>
  <c r="E9" i="15"/>
  <c r="C9" i="15"/>
  <c r="B9" i="15"/>
  <c r="N10" i="14"/>
  <c r="M10" i="14"/>
  <c r="O10" i="14"/>
  <c r="P10" i="14" s="1"/>
  <c r="M11" i="14"/>
  <c r="M12" i="14"/>
  <c r="M13" i="14"/>
  <c r="O13" i="14" s="1"/>
  <c r="M14" i="14"/>
  <c r="M15" i="14"/>
  <c r="M16" i="14"/>
  <c r="Y28" i="14"/>
  <c r="N28" i="14"/>
  <c r="M28" i="14"/>
  <c r="F28" i="14"/>
  <c r="D28" i="14"/>
  <c r="Y27" i="14"/>
  <c r="N27" i="14"/>
  <c r="M27" i="14"/>
  <c r="O27" i="14" s="1"/>
  <c r="F27" i="14"/>
  <c r="D27" i="14"/>
  <c r="Y26" i="14"/>
  <c r="N26" i="14"/>
  <c r="O26" i="14" s="1"/>
  <c r="M26" i="14"/>
  <c r="F26" i="14"/>
  <c r="D26" i="14"/>
  <c r="Y25" i="14"/>
  <c r="N25" i="14"/>
  <c r="M25" i="14"/>
  <c r="O25" i="14" s="1"/>
  <c r="F25" i="14"/>
  <c r="D25" i="14"/>
  <c r="Y24" i="14"/>
  <c r="N24" i="14"/>
  <c r="M24" i="14"/>
  <c r="O24" i="14" s="1"/>
  <c r="F24" i="14"/>
  <c r="D24" i="14"/>
  <c r="Y23" i="14"/>
  <c r="N23" i="14"/>
  <c r="M23" i="14"/>
  <c r="F23" i="14"/>
  <c r="D23" i="14"/>
  <c r="Y22" i="14"/>
  <c r="N22" i="14"/>
  <c r="M22" i="14"/>
  <c r="O22" i="14" s="1"/>
  <c r="F22" i="14"/>
  <c r="D22" i="14"/>
  <c r="Y21" i="14"/>
  <c r="N21" i="14"/>
  <c r="M21" i="14"/>
  <c r="O21" i="14" s="1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O16" i="14" s="1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J29" i="14" s="1"/>
  <c r="I9" i="14"/>
  <c r="M9" i="14" s="1"/>
  <c r="H9" i="14"/>
  <c r="H29" i="14" s="1"/>
  <c r="G9" i="14"/>
  <c r="E9" i="14"/>
  <c r="C9" i="14"/>
  <c r="B9" i="14"/>
  <c r="P21" i="15" l="1"/>
  <c r="P24" i="15"/>
  <c r="P11" i="15"/>
  <c r="P14" i="15"/>
  <c r="V14" i="15" s="1"/>
  <c r="O26" i="16"/>
  <c r="T26" i="16" s="1"/>
  <c r="Y26" i="16" s="1"/>
  <c r="X29" i="18"/>
  <c r="V29" i="20"/>
  <c r="N9" i="22"/>
  <c r="P18" i="23"/>
  <c r="Q18" i="23" s="1"/>
  <c r="P21" i="23"/>
  <c r="V21" i="23" s="1"/>
  <c r="P11" i="23"/>
  <c r="V11" i="23" s="1"/>
  <c r="P12" i="23"/>
  <c r="V12" i="23" s="1"/>
  <c r="P15" i="23"/>
  <c r="P16" i="23"/>
  <c r="J29" i="23"/>
  <c r="P23" i="23"/>
  <c r="V23" i="23" s="1"/>
  <c r="P27" i="23"/>
  <c r="Q27" i="23" s="1"/>
  <c r="P22" i="23"/>
  <c r="V22" i="23" s="1"/>
  <c r="P28" i="23"/>
  <c r="S28" i="23" s="1"/>
  <c r="T28" i="23" s="1"/>
  <c r="P23" i="18"/>
  <c r="P11" i="18"/>
  <c r="Q11" i="18" s="1"/>
  <c r="P27" i="18"/>
  <c r="V27" i="18" s="1"/>
  <c r="AA27" i="18" s="1"/>
  <c r="P22" i="18"/>
  <c r="V22" i="18" s="1"/>
  <c r="AA22" i="18" s="1"/>
  <c r="Y29" i="18"/>
  <c r="Z29" i="18" s="1"/>
  <c r="O10" i="20"/>
  <c r="D9" i="20"/>
  <c r="U10" i="20"/>
  <c r="R10" i="20"/>
  <c r="P10" i="20"/>
  <c r="F17" i="20"/>
  <c r="C29" i="20"/>
  <c r="P12" i="21"/>
  <c r="P16" i="21"/>
  <c r="Z16" i="21" s="1"/>
  <c r="P10" i="21"/>
  <c r="W29" i="17"/>
  <c r="N17" i="17"/>
  <c r="I29" i="17"/>
  <c r="O25" i="17"/>
  <c r="T25" i="17" s="1"/>
  <c r="Y25" i="17" s="1"/>
  <c r="M29" i="15"/>
  <c r="O17" i="15"/>
  <c r="L29" i="15"/>
  <c r="K29" i="15"/>
  <c r="J29" i="16"/>
  <c r="O20" i="16"/>
  <c r="U20" i="16" s="1"/>
  <c r="M9" i="16"/>
  <c r="N17" i="16"/>
  <c r="O19" i="20"/>
  <c r="U19" i="20" s="1"/>
  <c r="P18" i="18"/>
  <c r="V18" i="18" s="1"/>
  <c r="D17" i="14"/>
  <c r="P15" i="21"/>
  <c r="O20" i="14"/>
  <c r="O14" i="14"/>
  <c r="N17" i="15"/>
  <c r="O12" i="17"/>
  <c r="O11" i="14"/>
  <c r="P11" i="14" s="1"/>
  <c r="O23" i="14"/>
  <c r="P22" i="15"/>
  <c r="S22" i="15" s="1"/>
  <c r="T22" i="15" s="1"/>
  <c r="P28" i="15"/>
  <c r="S28" i="15" s="1"/>
  <c r="T28" i="15" s="1"/>
  <c r="O20" i="20"/>
  <c r="U20" i="20" s="1"/>
  <c r="P20" i="21"/>
  <c r="O12" i="14"/>
  <c r="D9" i="18"/>
  <c r="T29" i="14"/>
  <c r="O15" i="14"/>
  <c r="U15" i="14" s="1"/>
  <c r="N17" i="14"/>
  <c r="E29" i="17"/>
  <c r="L29" i="14"/>
  <c r="N29" i="14" s="1"/>
  <c r="V29" i="14"/>
  <c r="O19" i="14"/>
  <c r="P10" i="15"/>
  <c r="S10" i="15" s="1"/>
  <c r="T10" i="15" s="1"/>
  <c r="P20" i="15"/>
  <c r="V20" i="15" s="1"/>
  <c r="P23" i="15"/>
  <c r="S23" i="15" s="1"/>
  <c r="T23" i="15" s="1"/>
  <c r="H29" i="18"/>
  <c r="O18" i="20"/>
  <c r="U18" i="20" s="1"/>
  <c r="P11" i="21"/>
  <c r="O17" i="19"/>
  <c r="E29" i="16"/>
  <c r="D17" i="16"/>
  <c r="O18" i="16"/>
  <c r="O21" i="16"/>
  <c r="T21" i="16" s="1"/>
  <c r="Y21" i="16" s="1"/>
  <c r="D9" i="16"/>
  <c r="F9" i="16"/>
  <c r="M29" i="19"/>
  <c r="P26" i="19"/>
  <c r="M17" i="20"/>
  <c r="P27" i="22"/>
  <c r="V27" i="22" s="1"/>
  <c r="P12" i="22"/>
  <c r="Q12" i="22" s="1"/>
  <c r="P15" i="22"/>
  <c r="Q15" i="22" s="1"/>
  <c r="P20" i="22"/>
  <c r="V20" i="22" s="1"/>
  <c r="P26" i="22"/>
  <c r="V26" i="22" s="1"/>
  <c r="V18" i="22"/>
  <c r="S18" i="22"/>
  <c r="T18" i="22" s="1"/>
  <c r="Q18" i="22"/>
  <c r="P19" i="22"/>
  <c r="V19" i="22" s="1"/>
  <c r="P22" i="22"/>
  <c r="V22" i="22" s="1"/>
  <c r="P25" i="22"/>
  <c r="P11" i="22"/>
  <c r="X29" i="23"/>
  <c r="L29" i="23"/>
  <c r="N29" i="23" s="1"/>
  <c r="M29" i="23"/>
  <c r="O29" i="23" s="1"/>
  <c r="N17" i="23"/>
  <c r="O17" i="23"/>
  <c r="D17" i="23"/>
  <c r="P26" i="23"/>
  <c r="S26" i="23" s="1"/>
  <c r="T26" i="23" s="1"/>
  <c r="P19" i="23"/>
  <c r="V19" i="23" s="1"/>
  <c r="P13" i="23"/>
  <c r="V13" i="23" s="1"/>
  <c r="F9" i="23"/>
  <c r="U29" i="15"/>
  <c r="Z9" i="15"/>
  <c r="P12" i="15"/>
  <c r="S12" i="15" s="1"/>
  <c r="T12" i="15" s="1"/>
  <c r="P16" i="15"/>
  <c r="V16" i="15" s="1"/>
  <c r="P13" i="15"/>
  <c r="V13" i="15" s="1"/>
  <c r="P25" i="15"/>
  <c r="V25" i="15" s="1"/>
  <c r="I29" i="15"/>
  <c r="P26" i="15"/>
  <c r="Q26" i="15" s="1"/>
  <c r="E29" i="15"/>
  <c r="W29" i="16"/>
  <c r="X29" i="16" s="1"/>
  <c r="O24" i="16"/>
  <c r="O28" i="16"/>
  <c r="O11" i="16"/>
  <c r="R11" i="16" s="1"/>
  <c r="S11" i="16" s="1"/>
  <c r="O14" i="16"/>
  <c r="U14" i="16" s="1"/>
  <c r="K29" i="16"/>
  <c r="L29" i="16"/>
  <c r="N29" i="16" s="1"/>
  <c r="M17" i="16"/>
  <c r="H29" i="16"/>
  <c r="O22" i="16"/>
  <c r="O25" i="16"/>
  <c r="O23" i="16"/>
  <c r="O13" i="16"/>
  <c r="R13" i="16" s="1"/>
  <c r="S13" i="16" s="1"/>
  <c r="O16" i="16"/>
  <c r="U16" i="16" s="1"/>
  <c r="O12" i="16"/>
  <c r="U12" i="16" s="1"/>
  <c r="O15" i="16"/>
  <c r="R15" i="16" s="1"/>
  <c r="S15" i="16" s="1"/>
  <c r="V29" i="17"/>
  <c r="X29" i="17" s="1"/>
  <c r="O21" i="17"/>
  <c r="T21" i="17" s="1"/>
  <c r="Y21" i="17" s="1"/>
  <c r="L29" i="17"/>
  <c r="O24" i="17"/>
  <c r="T24" i="17" s="1"/>
  <c r="Y24" i="17" s="1"/>
  <c r="O23" i="17"/>
  <c r="O28" i="17"/>
  <c r="J29" i="17"/>
  <c r="O26" i="17"/>
  <c r="O27" i="17"/>
  <c r="O11" i="17"/>
  <c r="O16" i="17"/>
  <c r="O14" i="17"/>
  <c r="P14" i="17" s="1"/>
  <c r="M17" i="17"/>
  <c r="O17" i="17" s="1"/>
  <c r="K29" i="17"/>
  <c r="M29" i="17" s="1"/>
  <c r="O13" i="17"/>
  <c r="U20" i="17"/>
  <c r="P20" i="17"/>
  <c r="G29" i="17"/>
  <c r="P14" i="18"/>
  <c r="P25" i="18"/>
  <c r="V25" i="18" s="1"/>
  <c r="AA25" i="18" s="1"/>
  <c r="P28" i="18"/>
  <c r="P19" i="18"/>
  <c r="T19" i="18" s="1"/>
  <c r="U19" i="18" s="1"/>
  <c r="P26" i="18"/>
  <c r="P13" i="18"/>
  <c r="K29" i="18"/>
  <c r="P21" i="18"/>
  <c r="P20" i="18"/>
  <c r="J29" i="18"/>
  <c r="N17" i="18"/>
  <c r="L29" i="18"/>
  <c r="P12" i="18"/>
  <c r="P15" i="18"/>
  <c r="V15" i="18" s="1"/>
  <c r="AA15" i="18" s="1"/>
  <c r="I29" i="18"/>
  <c r="I29" i="19"/>
  <c r="D17" i="18"/>
  <c r="P28" i="19"/>
  <c r="S28" i="19" s="1"/>
  <c r="T28" i="19" s="1"/>
  <c r="P27" i="19"/>
  <c r="S27" i="19" s="1"/>
  <c r="T27" i="19" s="1"/>
  <c r="P24" i="19"/>
  <c r="V24" i="19" s="1"/>
  <c r="P16" i="19"/>
  <c r="V16" i="19" s="1"/>
  <c r="P14" i="19"/>
  <c r="Q14" i="19" s="1"/>
  <c r="J29" i="19"/>
  <c r="K29" i="19"/>
  <c r="N17" i="19"/>
  <c r="P22" i="19"/>
  <c r="V22" i="19" s="1"/>
  <c r="P20" i="19"/>
  <c r="S20" i="19" s="1"/>
  <c r="T20" i="19" s="1"/>
  <c r="P25" i="19"/>
  <c r="V25" i="19" s="1"/>
  <c r="P10" i="19"/>
  <c r="T10" i="19" s="1"/>
  <c r="W29" i="20"/>
  <c r="X29" i="20" s="1"/>
  <c r="P26" i="21"/>
  <c r="P21" i="21"/>
  <c r="P27" i="21"/>
  <c r="P22" i="21"/>
  <c r="P28" i="21"/>
  <c r="L29" i="20"/>
  <c r="O28" i="20"/>
  <c r="R28" i="20" s="1"/>
  <c r="S28" i="20" s="1"/>
  <c r="O21" i="20"/>
  <c r="P21" i="20" s="1"/>
  <c r="O26" i="20"/>
  <c r="R26" i="20" s="1"/>
  <c r="S26" i="20" s="1"/>
  <c r="J29" i="20"/>
  <c r="N17" i="20"/>
  <c r="O17" i="20" s="1"/>
  <c r="P17" i="20" s="1"/>
  <c r="O24" i="20"/>
  <c r="U24" i="20" s="1"/>
  <c r="O14" i="20"/>
  <c r="R12" i="20"/>
  <c r="S12" i="20" s="1"/>
  <c r="S10" i="20"/>
  <c r="O16" i="20"/>
  <c r="U16" i="20" s="1"/>
  <c r="H29" i="20"/>
  <c r="N17" i="21"/>
  <c r="P18" i="21"/>
  <c r="P24" i="21"/>
  <c r="J29" i="21"/>
  <c r="N29" i="21" s="1"/>
  <c r="P13" i="21"/>
  <c r="Y29" i="22"/>
  <c r="B29" i="22"/>
  <c r="P10" i="22"/>
  <c r="P13" i="22"/>
  <c r="P16" i="22"/>
  <c r="D9" i="22"/>
  <c r="P14" i="22"/>
  <c r="V14" i="22" s="1"/>
  <c r="P24" i="22"/>
  <c r="R26" i="16"/>
  <c r="S26" i="16" s="1"/>
  <c r="U26" i="16"/>
  <c r="P26" i="16"/>
  <c r="V26" i="19"/>
  <c r="S26" i="19"/>
  <c r="T26" i="19" s="1"/>
  <c r="Q26" i="19"/>
  <c r="R20" i="16"/>
  <c r="S20" i="16" s="1"/>
  <c r="P20" i="16"/>
  <c r="Q16" i="21"/>
  <c r="S16" i="21"/>
  <c r="T16" i="21" s="1"/>
  <c r="O18" i="14"/>
  <c r="U18" i="14" s="1"/>
  <c r="Q14" i="15"/>
  <c r="P19" i="15"/>
  <c r="V19" i="15" s="1"/>
  <c r="I29" i="16"/>
  <c r="R20" i="17"/>
  <c r="S20" i="17" s="1"/>
  <c r="P24" i="18"/>
  <c r="D9" i="19"/>
  <c r="P23" i="19"/>
  <c r="Q23" i="19" s="1"/>
  <c r="I29" i="20"/>
  <c r="O13" i="20"/>
  <c r="U13" i="20" s="1"/>
  <c r="O15" i="20"/>
  <c r="U15" i="20" s="1"/>
  <c r="O25" i="20"/>
  <c r="R25" i="20" s="1"/>
  <c r="S25" i="20" s="1"/>
  <c r="O27" i="20"/>
  <c r="P27" i="20" s="1"/>
  <c r="I29" i="21"/>
  <c r="P14" i="23"/>
  <c r="V14" i="23" s="1"/>
  <c r="P24" i="23"/>
  <c r="S24" i="23" s="1"/>
  <c r="T24" i="23" s="1"/>
  <c r="S14" i="15"/>
  <c r="T14" i="15" s="1"/>
  <c r="O17" i="21"/>
  <c r="H29" i="23"/>
  <c r="W29" i="14"/>
  <c r="O28" i="14"/>
  <c r="R28" i="14" s="1"/>
  <c r="S28" i="14" s="1"/>
  <c r="W29" i="15"/>
  <c r="P10" i="18"/>
  <c r="F17" i="18"/>
  <c r="P12" i="19"/>
  <c r="V12" i="19" s="1"/>
  <c r="P19" i="19"/>
  <c r="V19" i="19" s="1"/>
  <c r="P21" i="19"/>
  <c r="Q21" i="19" s="1"/>
  <c r="K29" i="20"/>
  <c r="O11" i="20"/>
  <c r="U11" i="20" s="1"/>
  <c r="O23" i="20"/>
  <c r="U23" i="20" s="1"/>
  <c r="O9" i="21"/>
  <c r="S10" i="21"/>
  <c r="T10" i="21" s="1"/>
  <c r="N17" i="22"/>
  <c r="P21" i="22"/>
  <c r="P10" i="23"/>
  <c r="S10" i="23" s="1"/>
  <c r="T10" i="23" s="1"/>
  <c r="O10" i="17"/>
  <c r="O19" i="17"/>
  <c r="M29" i="21"/>
  <c r="P19" i="21"/>
  <c r="P20" i="23"/>
  <c r="Q20" i="23" s="1"/>
  <c r="N9" i="14"/>
  <c r="O9" i="14" s="1"/>
  <c r="P9" i="14" s="1"/>
  <c r="C29" i="19"/>
  <c r="N9" i="21"/>
  <c r="O17" i="22"/>
  <c r="P15" i="15"/>
  <c r="V15" i="15" s="1"/>
  <c r="P18" i="15"/>
  <c r="V18" i="15" s="1"/>
  <c r="O27" i="16"/>
  <c r="B29" i="17"/>
  <c r="P14" i="21"/>
  <c r="K29" i="22"/>
  <c r="P25" i="23"/>
  <c r="V25" i="23" s="1"/>
  <c r="Y17" i="14"/>
  <c r="J29" i="15"/>
  <c r="N29" i="15" s="1"/>
  <c r="O19" i="16"/>
  <c r="L29" i="19"/>
  <c r="L29" i="22"/>
  <c r="P13" i="19"/>
  <c r="Q13" i="19" s="1"/>
  <c r="P15" i="19"/>
  <c r="Q15" i="19" s="1"/>
  <c r="P18" i="19"/>
  <c r="V18" i="19" s="1"/>
  <c r="D17" i="21"/>
  <c r="P25" i="21"/>
  <c r="M29" i="22"/>
  <c r="M29" i="18"/>
  <c r="P11" i="19"/>
  <c r="S11" i="19" s="1"/>
  <c r="T11" i="19" s="1"/>
  <c r="O22" i="20"/>
  <c r="R22" i="20" s="1"/>
  <c r="S22" i="20" s="1"/>
  <c r="D9" i="21"/>
  <c r="E29" i="21"/>
  <c r="U29" i="23"/>
  <c r="P27" i="15"/>
  <c r="S27" i="15" s="1"/>
  <c r="T27" i="15" s="1"/>
  <c r="O10" i="16"/>
  <c r="R10" i="16" s="1"/>
  <c r="S10" i="16" s="1"/>
  <c r="O15" i="17"/>
  <c r="O18" i="17"/>
  <c r="O22" i="17"/>
  <c r="P16" i="18"/>
  <c r="W29" i="19"/>
  <c r="Y29" i="19" s="1"/>
  <c r="P23" i="21"/>
  <c r="U29" i="22"/>
  <c r="F17" i="22"/>
  <c r="P23" i="22"/>
  <c r="V23" i="22" s="1"/>
  <c r="P28" i="22"/>
  <c r="W29" i="23"/>
  <c r="J29" i="22"/>
  <c r="I29" i="22"/>
  <c r="G29" i="20"/>
  <c r="F17" i="23"/>
  <c r="B29" i="23"/>
  <c r="F17" i="15"/>
  <c r="D9" i="15"/>
  <c r="F9" i="15"/>
  <c r="B29" i="15"/>
  <c r="C29" i="15"/>
  <c r="C29" i="16"/>
  <c r="F17" i="16"/>
  <c r="D17" i="17"/>
  <c r="F17" i="17"/>
  <c r="B29" i="18"/>
  <c r="F9" i="18"/>
  <c r="F17" i="19"/>
  <c r="B29" i="19"/>
  <c r="F9" i="19"/>
  <c r="D17" i="20"/>
  <c r="F9" i="20"/>
  <c r="B29" i="21"/>
  <c r="F9" i="21"/>
  <c r="D17" i="22"/>
  <c r="F9" i="22"/>
  <c r="S22" i="23"/>
  <c r="T22" i="23" s="1"/>
  <c r="Q22" i="23"/>
  <c r="Q15" i="23"/>
  <c r="V15" i="23"/>
  <c r="S15" i="23"/>
  <c r="T15" i="23" s="1"/>
  <c r="V18" i="23"/>
  <c r="S16" i="23"/>
  <c r="T16" i="23" s="1"/>
  <c r="Q16" i="23"/>
  <c r="V16" i="23"/>
  <c r="C29" i="23"/>
  <c r="N9" i="23"/>
  <c r="O9" i="23"/>
  <c r="D9" i="23"/>
  <c r="S23" i="23"/>
  <c r="T23" i="23" s="1"/>
  <c r="V11" i="22"/>
  <c r="C29" i="22"/>
  <c r="O9" i="22"/>
  <c r="P9" i="22" s="1"/>
  <c r="E29" i="22"/>
  <c r="K29" i="21"/>
  <c r="X29" i="21"/>
  <c r="Y29" i="21" s="1"/>
  <c r="V16" i="21"/>
  <c r="C29" i="21"/>
  <c r="F17" i="21"/>
  <c r="S18" i="21"/>
  <c r="T18" i="21" s="1"/>
  <c r="B29" i="20"/>
  <c r="D29" i="20" s="1"/>
  <c r="M9" i="20"/>
  <c r="N9" i="20"/>
  <c r="E29" i="20"/>
  <c r="F29" i="20" s="1"/>
  <c r="T29" i="20"/>
  <c r="S13" i="19"/>
  <c r="T13" i="19" s="1"/>
  <c r="N9" i="19"/>
  <c r="N29" i="19" s="1"/>
  <c r="D17" i="19"/>
  <c r="O9" i="19"/>
  <c r="E29" i="19"/>
  <c r="H29" i="19"/>
  <c r="U29" i="19"/>
  <c r="Q12" i="18"/>
  <c r="Q15" i="18"/>
  <c r="W15" i="18"/>
  <c r="T15" i="18"/>
  <c r="U15" i="18" s="1"/>
  <c r="W18" i="18"/>
  <c r="T18" i="18"/>
  <c r="U18" i="18" s="1"/>
  <c r="Q18" i="18"/>
  <c r="T27" i="18"/>
  <c r="U27" i="18" s="1"/>
  <c r="O17" i="18"/>
  <c r="C29" i="18"/>
  <c r="N9" i="18"/>
  <c r="O9" i="18"/>
  <c r="E29" i="18"/>
  <c r="Q23" i="18"/>
  <c r="T11" i="18"/>
  <c r="U11" i="18" s="1"/>
  <c r="T23" i="18"/>
  <c r="U23" i="18" s="1"/>
  <c r="C29" i="17"/>
  <c r="D29" i="17" s="1"/>
  <c r="M9" i="17"/>
  <c r="N9" i="17"/>
  <c r="D9" i="17"/>
  <c r="P27" i="16"/>
  <c r="P21" i="16"/>
  <c r="B29" i="16"/>
  <c r="N9" i="16"/>
  <c r="R18" i="16"/>
  <c r="S18" i="16" s="1"/>
  <c r="G29" i="16"/>
  <c r="Q27" i="15"/>
  <c r="Q21" i="15"/>
  <c r="V21" i="15"/>
  <c r="S21" i="15"/>
  <c r="T21" i="15" s="1"/>
  <c r="V11" i="15"/>
  <c r="S11" i="15"/>
  <c r="T11" i="15" s="1"/>
  <c r="Q11" i="15"/>
  <c r="V24" i="15"/>
  <c r="S24" i="15"/>
  <c r="T24" i="15" s="1"/>
  <c r="Q24" i="15"/>
  <c r="O29" i="15"/>
  <c r="D17" i="15"/>
  <c r="O9" i="15"/>
  <c r="N9" i="15"/>
  <c r="H29" i="15"/>
  <c r="X29" i="15"/>
  <c r="I29" i="14"/>
  <c r="K29" i="14"/>
  <c r="M29" i="14" s="1"/>
  <c r="O29" i="14" s="1"/>
  <c r="F17" i="14"/>
  <c r="B29" i="14"/>
  <c r="F9" i="14"/>
  <c r="D9" i="14"/>
  <c r="P27" i="14"/>
  <c r="U27" i="14"/>
  <c r="R27" i="14"/>
  <c r="S27" i="14" s="1"/>
  <c r="U26" i="14"/>
  <c r="R26" i="14"/>
  <c r="S26" i="14" s="1"/>
  <c r="P26" i="14"/>
  <c r="R22" i="14"/>
  <c r="S22" i="14" s="1"/>
  <c r="P22" i="14"/>
  <c r="U22" i="14"/>
  <c r="U20" i="14"/>
  <c r="R20" i="14"/>
  <c r="S20" i="14" s="1"/>
  <c r="P20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U12" i="14"/>
  <c r="R12" i="14"/>
  <c r="S12" i="14" s="1"/>
  <c r="P12" i="14"/>
  <c r="U10" i="14"/>
  <c r="R10" i="14"/>
  <c r="S10" i="14" s="1"/>
  <c r="U23" i="14"/>
  <c r="R23" i="14"/>
  <c r="S23" i="14" s="1"/>
  <c r="P23" i="14"/>
  <c r="U14" i="14"/>
  <c r="R14" i="14"/>
  <c r="S14" i="14" s="1"/>
  <c r="P14" i="14"/>
  <c r="R16" i="14"/>
  <c r="S16" i="14" s="1"/>
  <c r="P16" i="14"/>
  <c r="U16" i="14"/>
  <c r="Y29" i="14"/>
  <c r="R15" i="14"/>
  <c r="S15" i="14" s="1"/>
  <c r="U13" i="14"/>
  <c r="R13" i="14"/>
  <c r="S13" i="14" s="1"/>
  <c r="P13" i="14"/>
  <c r="P21" i="14"/>
  <c r="U21" i="14"/>
  <c r="R21" i="14"/>
  <c r="S21" i="14" s="1"/>
  <c r="M17" i="14"/>
  <c r="O17" i="14" s="1"/>
  <c r="P17" i="14" s="1"/>
  <c r="C29" i="14"/>
  <c r="D29" i="14" s="1"/>
  <c r="Y9" i="14"/>
  <c r="E29" i="14"/>
  <c r="X9" i="14"/>
  <c r="G29" i="14"/>
  <c r="R28" i="16" l="1"/>
  <c r="S28" i="16" s="1"/>
  <c r="T28" i="16"/>
  <c r="Y28" i="16" s="1"/>
  <c r="T24" i="16"/>
  <c r="Y24" i="16" s="1"/>
  <c r="T23" i="16"/>
  <c r="Y23" i="16" s="1"/>
  <c r="T25" i="16"/>
  <c r="Y25" i="16" s="1"/>
  <c r="R24" i="16"/>
  <c r="S24" i="16" s="1"/>
  <c r="R22" i="16"/>
  <c r="S22" i="16" s="1"/>
  <c r="T22" i="16"/>
  <c r="Y22" i="16" s="1"/>
  <c r="P24" i="16"/>
  <c r="T27" i="16"/>
  <c r="Y27" i="16" s="1"/>
  <c r="R21" i="16"/>
  <c r="S21" i="16" s="1"/>
  <c r="U21" i="16"/>
  <c r="T18" i="16"/>
  <c r="U19" i="16"/>
  <c r="T19" i="16"/>
  <c r="Y19" i="16" s="1"/>
  <c r="P18" i="16"/>
  <c r="S18" i="23"/>
  <c r="T18" i="23" s="1"/>
  <c r="S21" i="23"/>
  <c r="T21" i="23" s="1"/>
  <c r="Q21" i="23"/>
  <c r="V24" i="23"/>
  <c r="S12" i="23"/>
  <c r="T12" i="23" s="1"/>
  <c r="S11" i="23"/>
  <c r="T11" i="23" s="1"/>
  <c r="Q12" i="23"/>
  <c r="Q11" i="23"/>
  <c r="P17" i="15"/>
  <c r="Q17" i="15" s="1"/>
  <c r="V28" i="15"/>
  <c r="V22" i="15"/>
  <c r="Q22" i="15"/>
  <c r="Q28" i="15"/>
  <c r="Q10" i="15"/>
  <c r="V10" i="15"/>
  <c r="D29" i="16"/>
  <c r="O17" i="16"/>
  <c r="P17" i="16" s="1"/>
  <c r="O9" i="16"/>
  <c r="U13" i="16"/>
  <c r="U28" i="16"/>
  <c r="P28" i="16"/>
  <c r="U24" i="17"/>
  <c r="R21" i="17"/>
  <c r="S21" i="17" s="1"/>
  <c r="R24" i="17"/>
  <c r="S24" i="17" s="1"/>
  <c r="P21" i="17"/>
  <c r="T27" i="17"/>
  <c r="Y27" i="17" s="1"/>
  <c r="U21" i="17"/>
  <c r="U25" i="17"/>
  <c r="R25" i="17"/>
  <c r="S25" i="17" s="1"/>
  <c r="P26" i="17"/>
  <c r="T26" i="17"/>
  <c r="Y26" i="17" s="1"/>
  <c r="T22" i="17"/>
  <c r="Y22" i="17" s="1"/>
  <c r="T19" i="17"/>
  <c r="Y19" i="17" s="1"/>
  <c r="P25" i="17"/>
  <c r="T18" i="17"/>
  <c r="R28" i="17"/>
  <c r="S28" i="17" s="1"/>
  <c r="T28" i="17"/>
  <c r="Y28" i="17" s="1"/>
  <c r="P24" i="17"/>
  <c r="T23" i="17"/>
  <c r="Y23" i="17" s="1"/>
  <c r="R14" i="17"/>
  <c r="S14" i="17" s="1"/>
  <c r="P16" i="17"/>
  <c r="T16" i="17"/>
  <c r="Y16" i="17" s="1"/>
  <c r="T11" i="17"/>
  <c r="Y11" i="17" s="1"/>
  <c r="R10" i="17"/>
  <c r="S10" i="17" s="1"/>
  <c r="T10" i="17"/>
  <c r="T14" i="17"/>
  <c r="Y14" i="17" s="1"/>
  <c r="T12" i="17"/>
  <c r="Y12" i="17" s="1"/>
  <c r="R15" i="17"/>
  <c r="S15" i="17" s="1"/>
  <c r="T15" i="17"/>
  <c r="Y15" i="17" s="1"/>
  <c r="T13" i="17"/>
  <c r="Y13" i="17" s="1"/>
  <c r="W22" i="18"/>
  <c r="Q22" i="18"/>
  <c r="T22" i="18"/>
  <c r="U22" i="18" s="1"/>
  <c r="Q25" i="18"/>
  <c r="T25" i="18"/>
  <c r="U25" i="18" s="1"/>
  <c r="W27" i="18"/>
  <c r="O29" i="18"/>
  <c r="V24" i="18"/>
  <c r="AA24" i="18" s="1"/>
  <c r="V13" i="18"/>
  <c r="AA13" i="18" s="1"/>
  <c r="Q16" i="18"/>
  <c r="V16" i="18"/>
  <c r="AA16" i="18" s="1"/>
  <c r="V26" i="18"/>
  <c r="AA26" i="18" s="1"/>
  <c r="Q19" i="18"/>
  <c r="V19" i="18"/>
  <c r="Q21" i="18"/>
  <c r="V21" i="18"/>
  <c r="Q28" i="18"/>
  <c r="V28" i="18"/>
  <c r="AA28" i="18" s="1"/>
  <c r="AA18" i="18"/>
  <c r="V12" i="18"/>
  <c r="AA12" i="18" s="1"/>
  <c r="Q14" i="18"/>
  <c r="V14" i="18"/>
  <c r="AA14" i="18" s="1"/>
  <c r="W25" i="18"/>
  <c r="T10" i="18"/>
  <c r="U10" i="18" s="1"/>
  <c r="V10" i="18"/>
  <c r="V11" i="18"/>
  <c r="AA11" i="18" s="1"/>
  <c r="V23" i="18"/>
  <c r="AA23" i="18" s="1"/>
  <c r="Q20" i="18"/>
  <c r="V20" i="18"/>
  <c r="AA20" i="18" s="1"/>
  <c r="D29" i="18"/>
  <c r="Q27" i="18"/>
  <c r="P18" i="20"/>
  <c r="R18" i="20"/>
  <c r="S18" i="20" s="1"/>
  <c r="U26" i="20"/>
  <c r="V20" i="19"/>
  <c r="V27" i="19"/>
  <c r="Q27" i="19"/>
  <c r="Q28" i="19"/>
  <c r="P17" i="22"/>
  <c r="U23" i="21"/>
  <c r="Z23" i="21" s="1"/>
  <c r="Q22" i="21"/>
  <c r="U22" i="21"/>
  <c r="Z22" i="21" s="1"/>
  <c r="Z12" i="21"/>
  <c r="U21" i="21"/>
  <c r="Z21" i="21" s="1"/>
  <c r="U25" i="21"/>
  <c r="Z25" i="21" s="1"/>
  <c r="Q14" i="21"/>
  <c r="Z14" i="21"/>
  <c r="U19" i="21"/>
  <c r="Z19" i="21" s="1"/>
  <c r="S26" i="21"/>
  <c r="T26" i="21" s="1"/>
  <c r="U26" i="21"/>
  <c r="Z26" i="21" s="1"/>
  <c r="Q11" i="21"/>
  <c r="Z11" i="21"/>
  <c r="U27" i="21"/>
  <c r="Z27" i="21" s="1"/>
  <c r="Z15" i="21"/>
  <c r="S13" i="21"/>
  <c r="T13" i="21" s="1"/>
  <c r="Z13" i="21"/>
  <c r="U20" i="21"/>
  <c r="Z20" i="21" s="1"/>
  <c r="U24" i="21"/>
  <c r="Z24" i="21" s="1"/>
  <c r="U18" i="21"/>
  <c r="Q10" i="21"/>
  <c r="U28" i="21"/>
  <c r="Z28" i="21" s="1"/>
  <c r="S15" i="21"/>
  <c r="T15" i="21" s="1"/>
  <c r="S20" i="21"/>
  <c r="T20" i="21" s="1"/>
  <c r="Q23" i="23"/>
  <c r="Y29" i="23"/>
  <c r="Z29" i="23" s="1"/>
  <c r="V27" i="23"/>
  <c r="V28" i="23"/>
  <c r="S27" i="23"/>
  <c r="T27" i="23" s="1"/>
  <c r="Q28" i="23"/>
  <c r="Q13" i="23"/>
  <c r="S13" i="23"/>
  <c r="T13" i="23" s="1"/>
  <c r="Q19" i="23"/>
  <c r="V26" i="23"/>
  <c r="T28" i="18"/>
  <c r="U28" i="18" s="1"/>
  <c r="Q13" i="18"/>
  <c r="T20" i="18"/>
  <c r="U20" i="18" s="1"/>
  <c r="T13" i="18"/>
  <c r="U13" i="18" s="1"/>
  <c r="T16" i="18"/>
  <c r="U16" i="18" s="1"/>
  <c r="Q16" i="19"/>
  <c r="S24" i="19"/>
  <c r="T24" i="19" s="1"/>
  <c r="Q18" i="19"/>
  <c r="Q24" i="19"/>
  <c r="S16" i="19"/>
  <c r="T16" i="19" s="1"/>
  <c r="P19" i="20"/>
  <c r="R19" i="20"/>
  <c r="S19" i="20" s="1"/>
  <c r="P20" i="20"/>
  <c r="P26" i="20"/>
  <c r="R20" i="20"/>
  <c r="S20" i="20" s="1"/>
  <c r="R21" i="20"/>
  <c r="S21" i="20" s="1"/>
  <c r="U21" i="20"/>
  <c r="U12" i="20"/>
  <c r="P12" i="20"/>
  <c r="R14" i="20"/>
  <c r="S14" i="20" s="1"/>
  <c r="U14" i="20"/>
  <c r="Q20" i="21"/>
  <c r="Q21" i="21"/>
  <c r="S27" i="21"/>
  <c r="T27" i="21" s="1"/>
  <c r="S21" i="21"/>
  <c r="T21" i="21" s="1"/>
  <c r="Q26" i="21"/>
  <c r="Q19" i="21"/>
  <c r="Q27" i="21"/>
  <c r="S14" i="21"/>
  <c r="T14" i="21" s="1"/>
  <c r="Q15" i="21"/>
  <c r="P19" i="17"/>
  <c r="R19" i="17"/>
  <c r="S19" i="17" s="1"/>
  <c r="P27" i="17"/>
  <c r="P22" i="17"/>
  <c r="R22" i="17"/>
  <c r="S22" i="17" s="1"/>
  <c r="P18" i="17"/>
  <c r="R18" i="17"/>
  <c r="S18" i="17" s="1"/>
  <c r="R11" i="17"/>
  <c r="S11" i="17" s="1"/>
  <c r="P11" i="17"/>
  <c r="Q23" i="15"/>
  <c r="V23" i="15"/>
  <c r="S25" i="15"/>
  <c r="T25" i="15" s="1"/>
  <c r="Q25" i="15"/>
  <c r="S19" i="15"/>
  <c r="T19" i="15" s="1"/>
  <c r="Q18" i="15"/>
  <c r="Q19" i="15"/>
  <c r="S18" i="15"/>
  <c r="T18" i="15" s="1"/>
  <c r="V27" i="15"/>
  <c r="V17" i="15"/>
  <c r="Q20" i="15"/>
  <c r="S20" i="15"/>
  <c r="T20" i="15" s="1"/>
  <c r="Q16" i="15"/>
  <c r="S16" i="15"/>
  <c r="T16" i="15" s="1"/>
  <c r="S13" i="15"/>
  <c r="T13" i="15" s="1"/>
  <c r="Q12" i="15"/>
  <c r="V12" i="15"/>
  <c r="Q13" i="15"/>
  <c r="P12" i="16"/>
  <c r="R12" i="16"/>
  <c r="S12" i="16" s="1"/>
  <c r="U11" i="16"/>
  <c r="P11" i="16"/>
  <c r="M29" i="16"/>
  <c r="O29" i="16" s="1"/>
  <c r="R29" i="16" s="1"/>
  <c r="S29" i="16" s="1"/>
  <c r="F29" i="16"/>
  <c r="Y29" i="20"/>
  <c r="U25" i="20"/>
  <c r="F29" i="14"/>
  <c r="P15" i="14"/>
  <c r="R11" i="14"/>
  <c r="S11" i="14" s="1"/>
  <c r="R12" i="17"/>
  <c r="S12" i="17" s="1"/>
  <c r="Q26" i="18"/>
  <c r="Q10" i="18"/>
  <c r="P16" i="20"/>
  <c r="S14" i="23"/>
  <c r="T14" i="23" s="1"/>
  <c r="V12" i="22"/>
  <c r="S15" i="22"/>
  <c r="T15" i="22" s="1"/>
  <c r="Q26" i="23"/>
  <c r="P12" i="17"/>
  <c r="S11" i="21"/>
  <c r="T11" i="21" s="1"/>
  <c r="U11" i="14"/>
  <c r="P18" i="14"/>
  <c r="T26" i="18"/>
  <c r="U26" i="18" s="1"/>
  <c r="R16" i="20"/>
  <c r="S16" i="20" s="1"/>
  <c r="V15" i="22"/>
  <c r="P17" i="19"/>
  <c r="V17" i="19" s="1"/>
  <c r="U28" i="14"/>
  <c r="D29" i="21"/>
  <c r="Q13" i="21"/>
  <c r="V10" i="23"/>
  <c r="D29" i="19"/>
  <c r="R23" i="17"/>
  <c r="S23" i="17" s="1"/>
  <c r="Q10" i="23"/>
  <c r="N29" i="17"/>
  <c r="O29" i="17" s="1"/>
  <c r="S27" i="22"/>
  <c r="T27" i="22" s="1"/>
  <c r="T14" i="18"/>
  <c r="U14" i="18" s="1"/>
  <c r="P28" i="14"/>
  <c r="U28" i="17"/>
  <c r="P28" i="17"/>
  <c r="V22" i="21"/>
  <c r="Q27" i="22"/>
  <c r="P23" i="17"/>
  <c r="S22" i="21"/>
  <c r="T22" i="21" s="1"/>
  <c r="S17" i="15"/>
  <c r="T17" i="15" s="1"/>
  <c r="R16" i="17"/>
  <c r="S16" i="17" s="1"/>
  <c r="S12" i="22"/>
  <c r="T12" i="22" s="1"/>
  <c r="N29" i="20"/>
  <c r="D29" i="23"/>
  <c r="S23" i="19"/>
  <c r="T23" i="19" s="1"/>
  <c r="S18" i="19"/>
  <c r="T18" i="19" s="1"/>
  <c r="V14" i="19"/>
  <c r="V15" i="19"/>
  <c r="V28" i="19"/>
  <c r="O29" i="19"/>
  <c r="P29" i="19" s="1"/>
  <c r="Q29" i="19" s="1"/>
  <c r="P14" i="16"/>
  <c r="R14" i="16"/>
  <c r="S14" i="16" s="1"/>
  <c r="P22" i="16"/>
  <c r="Z29" i="19"/>
  <c r="Q20" i="19"/>
  <c r="Q22" i="19"/>
  <c r="S22" i="19"/>
  <c r="T22" i="19" s="1"/>
  <c r="S14" i="19"/>
  <c r="T14" i="19" s="1"/>
  <c r="F29" i="19"/>
  <c r="D29" i="22"/>
  <c r="U28" i="20"/>
  <c r="P28" i="20"/>
  <c r="Q25" i="22"/>
  <c r="S25" i="22"/>
  <c r="T25" i="22" s="1"/>
  <c r="S22" i="22"/>
  <c r="T22" i="22" s="1"/>
  <c r="Q22" i="22"/>
  <c r="Q19" i="22"/>
  <c r="S19" i="22"/>
  <c r="T19" i="22" s="1"/>
  <c r="S28" i="22"/>
  <c r="T28" i="22" s="1"/>
  <c r="Q28" i="22"/>
  <c r="Q23" i="22"/>
  <c r="S23" i="22"/>
  <c r="T23" i="22" s="1"/>
  <c r="V25" i="22"/>
  <c r="Q17" i="22"/>
  <c r="S17" i="22"/>
  <c r="T17" i="22" s="1"/>
  <c r="S21" i="22"/>
  <c r="T21" i="22" s="1"/>
  <c r="Q21" i="22"/>
  <c r="V24" i="22"/>
  <c r="Q24" i="22"/>
  <c r="S24" i="22"/>
  <c r="T24" i="22" s="1"/>
  <c r="Q26" i="22"/>
  <c r="S26" i="22"/>
  <c r="T26" i="22" s="1"/>
  <c r="S20" i="22"/>
  <c r="T20" i="22" s="1"/>
  <c r="Q20" i="22"/>
  <c r="Q11" i="22"/>
  <c r="S11" i="22"/>
  <c r="T11" i="22" s="1"/>
  <c r="Q16" i="22"/>
  <c r="S16" i="22"/>
  <c r="T16" i="22" s="1"/>
  <c r="O29" i="22"/>
  <c r="S14" i="22"/>
  <c r="T14" i="22" s="1"/>
  <c r="Q14" i="22"/>
  <c r="Q13" i="22"/>
  <c r="S13" i="22"/>
  <c r="T13" i="22" s="1"/>
  <c r="V13" i="22"/>
  <c r="Q9" i="22"/>
  <c r="S9" i="22"/>
  <c r="T9" i="22" s="1"/>
  <c r="Q10" i="22"/>
  <c r="S10" i="22"/>
  <c r="T10" i="22" s="1"/>
  <c r="V10" i="22"/>
  <c r="P29" i="23"/>
  <c r="V29" i="23" s="1"/>
  <c r="V20" i="23"/>
  <c r="P17" i="23"/>
  <c r="S19" i="23"/>
  <c r="T19" i="23" s="1"/>
  <c r="Q24" i="23"/>
  <c r="P9" i="23"/>
  <c r="Q9" i="23" s="1"/>
  <c r="Q25" i="23"/>
  <c r="S25" i="23"/>
  <c r="T25" i="23" s="1"/>
  <c r="S20" i="23"/>
  <c r="T20" i="23" s="1"/>
  <c r="Q14" i="23"/>
  <c r="Y29" i="15"/>
  <c r="Z29" i="15" s="1"/>
  <c r="S26" i="15"/>
  <c r="T26" i="15" s="1"/>
  <c r="V26" i="15"/>
  <c r="Q15" i="15"/>
  <c r="S15" i="15"/>
  <c r="T15" i="15" s="1"/>
  <c r="Z29" i="22"/>
  <c r="P23" i="16"/>
  <c r="P25" i="16"/>
  <c r="R25" i="16"/>
  <c r="S25" i="16" s="1"/>
  <c r="P13" i="16"/>
  <c r="P19" i="16"/>
  <c r="R19" i="16"/>
  <c r="S19" i="16" s="1"/>
  <c r="R23" i="16"/>
  <c r="S23" i="16" s="1"/>
  <c r="U15" i="16"/>
  <c r="P15" i="16"/>
  <c r="R16" i="16"/>
  <c r="S16" i="16" s="1"/>
  <c r="R27" i="16"/>
  <c r="S27" i="16" s="1"/>
  <c r="R17" i="16"/>
  <c r="S17" i="16" s="1"/>
  <c r="P16" i="16"/>
  <c r="U10" i="16"/>
  <c r="P10" i="16"/>
  <c r="P17" i="17"/>
  <c r="R17" i="17"/>
  <c r="S17" i="17" s="1"/>
  <c r="P13" i="17"/>
  <c r="R26" i="17"/>
  <c r="S26" i="17" s="1"/>
  <c r="R27" i="17"/>
  <c r="S27" i="17" s="1"/>
  <c r="R13" i="17"/>
  <c r="S13" i="17" s="1"/>
  <c r="U15" i="17"/>
  <c r="P15" i="17"/>
  <c r="P10" i="17"/>
  <c r="Q24" i="18"/>
  <c r="T12" i="18"/>
  <c r="U12" i="18" s="1"/>
  <c r="T21" i="18"/>
  <c r="U21" i="18" s="1"/>
  <c r="P17" i="18"/>
  <c r="T17" i="18" s="1"/>
  <c r="U17" i="18" s="1"/>
  <c r="T24" i="18"/>
  <c r="U24" i="18" s="1"/>
  <c r="N29" i="18"/>
  <c r="P29" i="18" s="1"/>
  <c r="S25" i="19"/>
  <c r="T25" i="19" s="1"/>
  <c r="Q25" i="19"/>
  <c r="Q12" i="19"/>
  <c r="S12" i="19"/>
  <c r="T12" i="19" s="1"/>
  <c r="Q10" i="19"/>
  <c r="S15" i="19"/>
  <c r="T15" i="19" s="1"/>
  <c r="V10" i="19"/>
  <c r="V11" i="19"/>
  <c r="V13" i="19"/>
  <c r="S21" i="19"/>
  <c r="T21" i="19" s="1"/>
  <c r="V23" i="19"/>
  <c r="Q11" i="19"/>
  <c r="V21" i="19"/>
  <c r="S19" i="19"/>
  <c r="T19" i="19" s="1"/>
  <c r="Q19" i="19"/>
  <c r="Q24" i="21"/>
  <c r="Q18" i="21"/>
  <c r="P17" i="21"/>
  <c r="S28" i="21"/>
  <c r="T28" i="21" s="1"/>
  <c r="Q28" i="21"/>
  <c r="S19" i="21"/>
  <c r="T19" i="21" s="1"/>
  <c r="S24" i="21"/>
  <c r="T24" i="21" s="1"/>
  <c r="P24" i="20"/>
  <c r="R24" i="20"/>
  <c r="S24" i="20" s="1"/>
  <c r="P14" i="20"/>
  <c r="U22" i="20"/>
  <c r="P22" i="20"/>
  <c r="P13" i="20"/>
  <c r="R13" i="20"/>
  <c r="S13" i="20" s="1"/>
  <c r="P23" i="20"/>
  <c r="R23" i="20"/>
  <c r="S23" i="20" s="1"/>
  <c r="R27" i="20"/>
  <c r="S27" i="20" s="1"/>
  <c r="U27" i="20"/>
  <c r="P25" i="20"/>
  <c r="U17" i="20"/>
  <c r="P11" i="20"/>
  <c r="R11" i="20"/>
  <c r="S11" i="20" s="1"/>
  <c r="S23" i="21"/>
  <c r="T23" i="21" s="1"/>
  <c r="Q23" i="21"/>
  <c r="S25" i="21"/>
  <c r="T25" i="21" s="1"/>
  <c r="Q25" i="21"/>
  <c r="V28" i="22"/>
  <c r="V21" i="22"/>
  <c r="V16" i="22"/>
  <c r="P15" i="20"/>
  <c r="O9" i="20"/>
  <c r="U9" i="20" s="1"/>
  <c r="O9" i="17"/>
  <c r="R9" i="17" s="1"/>
  <c r="S9" i="17" s="1"/>
  <c r="D29" i="15"/>
  <c r="M29" i="20"/>
  <c r="P9" i="15"/>
  <c r="S9" i="15" s="1"/>
  <c r="T9" i="15" s="1"/>
  <c r="F29" i="18"/>
  <c r="N29" i="22"/>
  <c r="P9" i="21"/>
  <c r="O29" i="21"/>
  <c r="P29" i="21" s="1"/>
  <c r="R15" i="20"/>
  <c r="S15" i="20" s="1"/>
  <c r="F29" i="15"/>
  <c r="F29" i="23"/>
  <c r="V9" i="22"/>
  <c r="V17" i="22"/>
  <c r="F29" i="22"/>
  <c r="F29" i="21"/>
  <c r="R17" i="20"/>
  <c r="S17" i="20" s="1"/>
  <c r="P9" i="19"/>
  <c r="P9" i="18"/>
  <c r="F29" i="17"/>
  <c r="U9" i="16"/>
  <c r="P9" i="16"/>
  <c r="R9" i="16"/>
  <c r="S9" i="16" s="1"/>
  <c r="P29" i="15"/>
  <c r="S29" i="15" s="1"/>
  <c r="T29" i="15" s="1"/>
  <c r="R17" i="14"/>
  <c r="S17" i="14" s="1"/>
  <c r="U17" i="14"/>
  <c r="P29" i="14"/>
  <c r="U29" i="14"/>
  <c r="R9" i="14"/>
  <c r="S9" i="14" s="1"/>
  <c r="R29" i="14"/>
  <c r="S29" i="14" s="1"/>
  <c r="U9" i="14"/>
  <c r="U25" i="16" l="1"/>
  <c r="U22" i="16"/>
  <c r="U23" i="16"/>
  <c r="U24" i="16"/>
  <c r="U27" i="16"/>
  <c r="Y18" i="16"/>
  <c r="T17" i="16"/>
  <c r="U18" i="16"/>
  <c r="U16" i="17"/>
  <c r="U23" i="17"/>
  <c r="U22" i="17"/>
  <c r="Y18" i="17"/>
  <c r="T17" i="17"/>
  <c r="U26" i="17"/>
  <c r="U18" i="17"/>
  <c r="U27" i="17"/>
  <c r="U19" i="17"/>
  <c r="U14" i="17"/>
  <c r="U12" i="17"/>
  <c r="Y10" i="17"/>
  <c r="T9" i="17"/>
  <c r="U9" i="17" s="1"/>
  <c r="U11" i="17"/>
  <c r="U13" i="17"/>
  <c r="U10" i="17"/>
  <c r="W20" i="18"/>
  <c r="W28" i="18"/>
  <c r="AA10" i="18"/>
  <c r="V9" i="18"/>
  <c r="AA21" i="18"/>
  <c r="W21" i="18"/>
  <c r="W10" i="18"/>
  <c r="AA19" i="18"/>
  <c r="W19" i="18"/>
  <c r="W26" i="18"/>
  <c r="W12" i="18"/>
  <c r="V17" i="18"/>
  <c r="AA17" i="18" s="1"/>
  <c r="W14" i="18"/>
  <c r="W23" i="18"/>
  <c r="W13" i="18"/>
  <c r="W16" i="18"/>
  <c r="W11" i="18"/>
  <c r="W24" i="18"/>
  <c r="V13" i="21"/>
  <c r="V11" i="21"/>
  <c r="V14" i="21"/>
  <c r="V28" i="21"/>
  <c r="V15" i="21"/>
  <c r="V25" i="21"/>
  <c r="Z10" i="21"/>
  <c r="U9" i="21"/>
  <c r="V10" i="21"/>
  <c r="V27" i="21"/>
  <c r="V21" i="21"/>
  <c r="Z18" i="21"/>
  <c r="U17" i="21"/>
  <c r="Z17" i="21" s="1"/>
  <c r="V18" i="21"/>
  <c r="V12" i="21"/>
  <c r="V24" i="21"/>
  <c r="V26" i="21"/>
  <c r="V20" i="21"/>
  <c r="V19" i="21"/>
  <c r="V23" i="21"/>
  <c r="V9" i="23"/>
  <c r="S9" i="23"/>
  <c r="T9" i="23" s="1"/>
  <c r="S29" i="23"/>
  <c r="T29" i="23" s="1"/>
  <c r="S17" i="19"/>
  <c r="T17" i="19" s="1"/>
  <c r="Q17" i="19"/>
  <c r="O29" i="20"/>
  <c r="P29" i="20" s="1"/>
  <c r="R29" i="17"/>
  <c r="S29" i="17" s="1"/>
  <c r="Q29" i="23"/>
  <c r="Q17" i="21"/>
  <c r="S17" i="21"/>
  <c r="T17" i="21" s="1"/>
  <c r="P29" i="22"/>
  <c r="V29" i="22" s="1"/>
  <c r="V17" i="23"/>
  <c r="S17" i="23"/>
  <c r="T17" i="23" s="1"/>
  <c r="Q17" i="23"/>
  <c r="Q9" i="15"/>
  <c r="P29" i="16"/>
  <c r="P29" i="17"/>
  <c r="P9" i="17"/>
  <c r="Q17" i="18"/>
  <c r="T29" i="18"/>
  <c r="U29" i="18" s="1"/>
  <c r="Q29" i="18"/>
  <c r="S29" i="19"/>
  <c r="T29" i="19" s="1"/>
  <c r="R9" i="20"/>
  <c r="S9" i="20" s="1"/>
  <c r="P9" i="20"/>
  <c r="V29" i="19"/>
  <c r="V9" i="15"/>
  <c r="Q9" i="19"/>
  <c r="S9" i="19"/>
  <c r="T9" i="19" s="1"/>
  <c r="V9" i="19"/>
  <c r="Q9" i="18"/>
  <c r="W9" i="18"/>
  <c r="T9" i="18"/>
  <c r="U9" i="18" s="1"/>
  <c r="Q29" i="15"/>
  <c r="V29" i="15"/>
  <c r="H9" i="21"/>
  <c r="Y17" i="16" l="1"/>
  <c r="T29" i="16"/>
  <c r="U17" i="16"/>
  <c r="Y17" i="17"/>
  <c r="U17" i="17"/>
  <c r="Y9" i="17"/>
  <c r="T29" i="17"/>
  <c r="W17" i="18"/>
  <c r="AA9" i="18"/>
  <c r="V29" i="18"/>
  <c r="U29" i="20"/>
  <c r="S29" i="22"/>
  <c r="T29" i="22" s="1"/>
  <c r="Q29" i="22"/>
  <c r="Z9" i="21"/>
  <c r="U29" i="21"/>
  <c r="V9" i="21"/>
  <c r="V17" i="21"/>
  <c r="R29" i="20"/>
  <c r="S29" i="20" s="1"/>
  <c r="Q9" i="21"/>
  <c r="H29" i="21"/>
  <c r="S9" i="21"/>
  <c r="T9" i="21" s="1"/>
  <c r="S12" i="21"/>
  <c r="T12" i="21" s="1"/>
  <c r="Q12" i="21"/>
  <c r="Y29" i="16" l="1"/>
  <c r="U29" i="16"/>
  <c r="Y29" i="17"/>
  <c r="U29" i="17"/>
  <c r="AA29" i="18"/>
  <c r="W29" i="18"/>
  <c r="Z29" i="21"/>
  <c r="V29" i="21"/>
  <c r="Q29" i="21"/>
  <c r="S29" i="21"/>
  <c r="T29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9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00000000-0006-0000-01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  <comment ref="H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ขอปรับแผนเพิ่ม 300,000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2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00000000-0006-0000-03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5" authorId="0" shapeId="0" xr:uid="{00000000-0006-0000-04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5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6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00000000-0006-0000-07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00000000-0006-0000-08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<sst xmlns="http://schemas.openxmlformats.org/spreadsheetml/2006/main" count="1083" uniqueCount="161">
  <si>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</si>
  <si>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</si>
  <si>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</si>
  <si>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</si>
  <si>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</si>
  <si>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</si>
  <si>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</si>
  <si>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</si>
  <si>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</si>
  <si>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</si>
  <si>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</si>
  <si>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</si>
  <si>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</si>
  <si>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</si>
  <si>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</si>
  <si>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</si>
  <si>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</si>
  <si>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</si>
  <si>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</si>
  <si>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</si>
  <si>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</si>
  <si>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</si>
  <si>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</si>
  <si>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</si>
  <si>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</si>
  <si>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</si>
  <si>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</si>
  <si>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</si>
  <si>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</si>
  <si>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</si>
  <si>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</si>
  <si>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</si>
  <si>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</si>
  <si>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</si>
  <si>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</si>
  <si>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</si>
  <si>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</si>
  <si>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</si>
  <si>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</si>
  <si>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</si>
  <si>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</si>
  <si>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</si>
  <si>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</si>
  <si>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</si>
  <si>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</si>
  <si>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</si>
  <si>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</si>
  <si>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</si>
  <si>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</si>
  <si>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</si>
  <si>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</si>
  <si>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</si>
  <si>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</si>
  <si>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</si>
  <si>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</si>
  <si>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</si>
  <si>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</si>
  <si>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</si>
  <si>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</si>
  <si>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</si>
  <si>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</si>
  <si>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</si>
  <si>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</si>
  <si>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</si>
  <si>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</si>
  <si>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</si>
  <si>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</si>
  <si>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</si>
  <si>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</si>
  <si>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</si>
  <si>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</si>
  <si>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</si>
  <si>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</si>
  <si>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</si>
  <si>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</si>
  <si>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</si>
  <si>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</si>
  <si>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</si>
  <si>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</si>
  <si>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</si>
  <si>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</si>
  <si>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</si>
  <si>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</si>
  <si>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</si>
  <si>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</si>
  <si>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</si>
  <si>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</si>
  <si>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</si>
  <si>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</si>
  <si>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</si>
  <si>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</si>
  <si>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</si>
  <si>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เดือน เม.ย.63</t>
  </si>
  <si>
    <t>นางสาวสุนันทา  เจริญสุข</t>
  </si>
  <si>
    <t xml:space="preserve">ยอดสะสมยกมา </t>
  </si>
  <si>
    <t>จ่ายของพี่ 2562</t>
  </si>
  <si>
    <t>ต.ค.62</t>
  </si>
  <si>
    <t>พ.ย.62</t>
  </si>
  <si>
    <t>ธ.ค.62</t>
  </si>
  <si>
    <t>ม.ค.63</t>
  </si>
  <si>
    <t>ก.พ.63</t>
  </si>
  <si>
    <t>มี.ค.63</t>
  </si>
  <si>
    <t>ณ 1 ต.ค.61 ถึง เม.ย.63</t>
  </si>
  <si>
    <t>หมายเหตุ</t>
  </si>
  <si>
    <t xml:space="preserve"> - มีการซื้อกล่องรับสัญญาทีวี ซึ่งเกินแผนที่ตั้งไว้ 250 บาท  และจัดทำสื่อประชาสัมพันธ์โควิด-19 จำนวน 20,240 บาท</t>
  </si>
  <si>
    <t xml:space="preserve"> -  ได้ซื้อเครื่องวัดอุณหภูมิ เพื่อใช้ในโรคโควิด-19 ซึ่งเป็นครุภัณฑ์ต่ำกว่าเกณฑ์ </t>
  </si>
  <si>
    <t>นางอันชรีย์ ถี่ถ้วน</t>
  </si>
  <si>
    <t>ณ 1 ต.ค.61 ถึง 30 ก.ย.62</t>
  </si>
  <si>
    <t>นางสาวพยอมไพร ลือชา</t>
  </si>
  <si>
    <t>ณ 1 ต.ค.61 ถึง 30 ก.ย. 62</t>
  </si>
  <si>
    <t>นางสาวหทัยรัตน์ เรืองสา</t>
  </si>
  <si>
    <t xml:space="preserve"> - </t>
  </si>
  <si>
    <t xml:space="preserve"> - คอลัมม์ E เป็นการจ่ายหนี้ของปีงบประมาณ 2562  ซึ่งผู้รับผิดชอบยังแยกข้อมูลการจ่ายหนี้ปี 2562 ได้ยังไม่ครบถ้วน จะดำเนินการแก้ไขให้สมบูรณ์ ในเดือน พ.ค.2563</t>
  </si>
  <si>
    <t xml:space="preserve"> - คอลัมม์ T เป็นข้อมูลที่ยังสมถูกต้อง ผู้รับผิดชอบจะแก้ไขให้สมบูรณ์ ในเดือน พ.ค.63</t>
  </si>
  <si>
    <t xml:space="preserve"> - จ่ายชำระหนี้ปีงบประมาร 2563 คอลัมม์ X มีการซ็ออาจมีการซื้อนอกแผนหรือเป็นรายการที่อยู่ในแผนแต่เป็นครุภัณฑ์ที่ต่ำกว่าเกณฑ์ (10,000 บาท) ซึ่งทางบัญชีต้องมาลงอยู่ในหมวดนี้ </t>
  </si>
  <si>
    <t xml:space="preserve"> - มีการซื้อวัสดุก่อสร้างสำหรับปรับปรุงอาคารเกินแผนในเดือน ม.ค.63 มา 4,777.70 บาท</t>
  </si>
  <si>
    <t xml:space="preserve"> - วัสดุเครื่องแต่งกาย เกินแผนเนื่องจากรองรับการระบาดโรคโควิด-19</t>
  </si>
  <si>
    <t xml:space="preserve"> - วัสดุบริโภค เกินแผนจากข้อทักทวงของคกก.ตรวจสอบบัญชี เรื่องการบันทึกข้อมูลทางบัญชีให้ถูกหมวด</t>
  </si>
  <si>
    <t xml:space="preserve"> - วัสดุเครื่องแต่งกาย เกินแผน เนื่องจากรองรับการแพร่ระบาดโรคโควิด-19</t>
  </si>
  <si>
    <t xml:space="preserve"> - ค่าวัสดุเอ๊กซเรย์ (X-Ray) มีการซื้อนอกแผน รอปรับแผนกลางปี</t>
  </si>
  <si>
    <t>ประจำเดือน พฤษภาคม  2563</t>
  </si>
  <si>
    <t>แก้แล้ว</t>
  </si>
  <si>
    <t>ณ 1 ต.ค.62 ถึง เม.ย.63</t>
  </si>
  <si>
    <t>ณ 1 ต.ค.61 ถึง 30 เมย.63</t>
  </si>
  <si>
    <t>สะสมยกมา (ตค.62 - เม.ย.63)</t>
  </si>
  <si>
    <t>เดือน พฤษภาคม 2563</t>
  </si>
  <si>
    <t>ณ 1 ต.ค.62 ถึง 20 พ.ค.63</t>
  </si>
  <si>
    <t>เดือน พ.ค.63</t>
  </si>
  <si>
    <t>ที่ต้องจ่าย</t>
  </si>
  <si>
    <t>คงเหลือหนี้</t>
  </si>
  <si>
    <t>ณ 1 ต.ค.61 ถึง 20 พ.ค.63</t>
  </si>
  <si>
    <t>ในปี 2563</t>
  </si>
  <si>
    <t>แก้ไข</t>
  </si>
  <si>
    <t>ณ 1 ต.ค.61 ถึง พ.ค.63</t>
  </si>
  <si>
    <t>ยังไม่แก้</t>
  </si>
  <si>
    <t>แก้ไขแล้ว</t>
  </si>
  <si>
    <t>ยังไม่ได้แก้</t>
  </si>
  <si>
    <t>ประจำเดือน มิถุนายน 2563</t>
  </si>
  <si>
    <t>ประจำเดือน มิถุนายน 2563 (21 พฤษภาคม - 20 มิถุนายน  2563)</t>
  </si>
  <si>
    <t>สะสมยกมา (ตค.62 - 20 พ.ค.63)</t>
  </si>
  <si>
    <t>ณ 1 ต.ค.61 ถึง 20  มิ.ย.2563</t>
  </si>
  <si>
    <t>ภายใน 20 มิ.ย. 63</t>
  </si>
  <si>
    <t>ณ 1 ต.ค.62 ถึง 20 มิ.ย.63</t>
  </si>
  <si>
    <t>สะสมยกมา (ตค.62 - พ.ค.63)</t>
  </si>
  <si>
    <t xml:space="preserve">เดือนมิถุนายน 2563 </t>
  </si>
  <si>
    <t>เดือน มิ.ย. 2563</t>
  </si>
  <si>
    <t>สะสมยกมา (ตค.62 - 20 พ.ค. 63)</t>
  </si>
  <si>
    <t>เดือน พ.ค. 63 (21 พ.ค- 20 มิ.ย 63)</t>
  </si>
  <si>
    <t>ยอดสะสมยกมา  (ตค - 20  พ.ค. 63)</t>
  </si>
  <si>
    <t>เดือน เม.ย.63 (21 มีค  63 - 20 มิ.ย 63)</t>
  </si>
  <si>
    <t>สะสมยกมา (ตค.62 - เมย.63)</t>
  </si>
  <si>
    <t>เดือนพฤษภาคม 2563</t>
  </si>
  <si>
    <t>ณ 1 ต.ค.62 ถึง 31 พ.ค.63</t>
  </si>
  <si>
    <t>เดือน พฤษภาคม 63</t>
  </si>
  <si>
    <t>ณ 1 ต.ค.62 ถึง พ.ค.63</t>
  </si>
  <si>
    <t>เดือน พ.ค.2563</t>
  </si>
  <si>
    <t>รวมทั้งสิ้น (1 ตค.62-พ.ค.63)</t>
  </si>
  <si>
    <t>เดือน มิถุนายน 2563</t>
  </si>
  <si>
    <t>เดือน มิ.ย.63</t>
  </si>
  <si>
    <t>ณ 1 ต.ค.61 ถึง 30 พ.ค. 2562</t>
  </si>
  <si>
    <t>เเดือน มิถุนายน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</si>
</sst>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D00041E]0.#"/>
    <numFmt numFmtId="188" formatCode="_(* #,##0.00_);_(* \(#,##0.00\);_(* &quot;-&quot;??_);_(@_)"/>
    <numFmt numFmtId="189" formatCode="0.000"/>
  </numFmts>
  <fonts count="65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b/>
      <u/>
      <sz val="11"/>
      <color indexed="8"/>
      <name val="Tahoma"/>
      <family val="2"/>
      <scheme val="minor"/>
    </font>
    <font>
      <sz val="11"/>
      <color rgb="FFFF0000"/>
      <name val="Tahoma"/>
      <family val="2"/>
      <scheme val="minor"/>
    </font>
    <font>
      <sz val="10"/>
      <name val="Tahoma"/>
      <family val="2"/>
      <scheme val="minor"/>
    </font>
    <font>
      <sz val="8"/>
      <name val="Tahoma"/>
      <family val="2"/>
      <charset val="222"/>
    </font>
    <font>
      <b/>
      <sz val="11"/>
      <color rgb="FFFF0000"/>
      <name val="Tahom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ahoma"/>
      <family val="2"/>
      <scheme val="minor"/>
    </font>
    <font>
      <sz val="12"/>
      <color indexed="8"/>
      <name val="Tahoma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87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87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87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87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87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87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87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87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87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87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87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87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87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87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87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87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87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87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87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87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87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87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87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87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87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87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87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7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87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87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87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87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7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87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87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87" fontId="33" fillId="22" borderId="0" applyNumberFormat="0" applyBorder="0" applyAlignment="0" applyProtection="0"/>
    <xf numFmtId="0" fontId="34" fillId="0" borderId="0"/>
    <xf numFmtId="0" fontId="34" fillId="0" borderId="0"/>
    <xf numFmtId="18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87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87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87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87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87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7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310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52" fillId="0" borderId="3" xfId="0" applyNumberFormat="1" applyFont="1" applyBorder="1" applyAlignment="1">
      <alignment horizontal="right"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24" borderId="3" xfId="1" applyNumberFormat="1" applyFont="1" applyFill="1" applyBorder="1" applyAlignment="1">
      <alignment vertical="center"/>
    </xf>
    <xf numFmtId="0" fontId="54" fillId="0" borderId="0" xfId="0" applyFont="1" applyBorder="1" applyAlignment="1">
      <alignment horizontal="left" vertical="center" wrapText="1"/>
    </xf>
    <xf numFmtId="4" fontId="54" fillId="0" borderId="0" xfId="0" applyNumberFormat="1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3" fontId="52" fillId="0" borderId="0" xfId="0" applyNumberFormat="1" applyFont="1" applyBorder="1" applyAlignment="1">
      <alignment vertical="center"/>
    </xf>
    <xf numFmtId="49" fontId="52" fillId="0" borderId="0" xfId="0" applyNumberFormat="1" applyFont="1" applyBorder="1" applyAlignment="1">
      <alignment horizontal="center" vertical="center"/>
    </xf>
    <xf numFmtId="4" fontId="57" fillId="0" borderId="3" xfId="1" applyNumberFormat="1" applyFont="1" applyBorder="1" applyAlignment="1">
      <alignment vertical="center"/>
    </xf>
    <xf numFmtId="4" fontId="60" fillId="0" borderId="0" xfId="0" applyNumberFormat="1" applyFont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" fontId="57" fillId="0" borderId="0" xfId="0" applyNumberFormat="1" applyFont="1" applyBorder="1" applyAlignment="1">
      <alignment horizontal="left" vertical="center" indent="1"/>
    </xf>
    <xf numFmtId="4" fontId="52" fillId="0" borderId="3" xfId="1" applyNumberFormat="1" applyFont="1" applyFill="1" applyBorder="1" applyAlignment="1">
      <alignment vertical="center"/>
    </xf>
    <xf numFmtId="4" fontId="52" fillId="0" borderId="0" xfId="0" applyNumberFormat="1" applyFont="1" applyFill="1" applyBorder="1" applyAlignment="1">
      <alignment vertical="center"/>
    </xf>
    <xf numFmtId="4" fontId="51" fillId="0" borderId="3" xfId="1" applyNumberFormat="1" applyFont="1" applyFill="1" applyBorder="1" applyAlignment="1">
      <alignment vertical="center"/>
    </xf>
    <xf numFmtId="4" fontId="54" fillId="0" borderId="3" xfId="0" applyNumberFormat="1" applyFont="1" applyFill="1" applyBorder="1" applyAlignment="1">
      <alignment horizontal="right" vertical="center" wrapText="1"/>
    </xf>
    <xf numFmtId="43" fontId="52" fillId="24" borderId="0" xfId="0" applyNumberFormat="1" applyFont="1" applyFill="1" applyAlignment="1">
      <alignment vertical="center"/>
    </xf>
    <xf numFmtId="4" fontId="52" fillId="24" borderId="0" xfId="0" applyNumberFormat="1" applyFont="1" applyFill="1" applyBorder="1" applyAlignment="1">
      <alignment vertical="center"/>
    </xf>
    <xf numFmtId="4" fontId="51" fillId="0" borderId="1" xfId="0" applyNumberFormat="1" applyFont="1" applyBorder="1" applyAlignment="1">
      <alignment horizontal="center" vertical="center"/>
    </xf>
    <xf numFmtId="4" fontId="52" fillId="0" borderId="3" xfId="1" applyNumberFormat="1" applyFont="1" applyFill="1" applyBorder="1" applyAlignment="1">
      <alignment horizontal="center" vertical="center"/>
    </xf>
    <xf numFmtId="43" fontId="52" fillId="0" borderId="3" xfId="1" applyFont="1" applyBorder="1" applyAlignment="1">
      <alignment vertical="center"/>
    </xf>
    <xf numFmtId="4" fontId="51" fillId="0" borderId="3" xfId="0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>
      <alignment vertical="center"/>
    </xf>
    <xf numFmtId="4" fontId="54" fillId="0" borderId="4" xfId="0" applyNumberFormat="1" applyFont="1" applyBorder="1" applyAlignment="1">
      <alignment horizontal="center" vertical="center"/>
    </xf>
    <xf numFmtId="4" fontId="54" fillId="0" borderId="5" xfId="0" applyNumberFormat="1" applyFont="1" applyBorder="1" applyAlignment="1">
      <alignment horizontal="center" vertical="center"/>
    </xf>
    <xf numFmtId="4" fontId="55" fillId="0" borderId="3" xfId="0" applyNumberFormat="1" applyFont="1" applyBorder="1" applyAlignment="1">
      <alignment horizontal="right" vertical="center"/>
    </xf>
    <xf numFmtId="4" fontId="55" fillId="0" borderId="3" xfId="1" applyNumberFormat="1" applyFont="1" applyBorder="1" applyAlignment="1">
      <alignment vertical="center"/>
    </xf>
    <xf numFmtId="4" fontId="54" fillId="0" borderId="3" xfId="1" applyNumberFormat="1" applyFont="1" applyBorder="1" applyAlignment="1">
      <alignment vertical="center"/>
    </xf>
    <xf numFmtId="4" fontId="52" fillId="0" borderId="3" xfId="0" applyNumberFormat="1" applyFont="1" applyFill="1" applyBorder="1" applyAlignment="1">
      <alignment horizontal="right" vertical="center"/>
    </xf>
    <xf numFmtId="43" fontId="54" fillId="0" borderId="3" xfId="1" applyFont="1" applyFill="1" applyBorder="1" applyAlignment="1">
      <alignment vertical="center"/>
    </xf>
    <xf numFmtId="4" fontId="55" fillId="0" borderId="3" xfId="1" applyNumberFormat="1" applyFont="1" applyFill="1" applyBorder="1" applyAlignment="1">
      <alignment vertical="center"/>
    </xf>
    <xf numFmtId="4" fontId="51" fillId="0" borderId="0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1" applyNumberFormat="1" applyFont="1" applyFill="1" applyBorder="1" applyAlignment="1">
      <alignment vertical="center"/>
    </xf>
    <xf numFmtId="4" fontId="51" fillId="0" borderId="0" xfId="0" applyNumberFormat="1" applyFont="1" applyFill="1" applyBorder="1" applyAlignment="1">
      <alignment vertical="center"/>
    </xf>
    <xf numFmtId="4" fontId="52" fillId="0" borderId="9" xfId="0" applyNumberFormat="1" applyFont="1" applyFill="1" applyBorder="1" applyAlignment="1">
      <alignment horizontal="center" vertical="center"/>
    </xf>
    <xf numFmtId="4" fontId="51" fillId="0" borderId="3" xfId="0" applyNumberFormat="1" applyFont="1" applyFill="1" applyBorder="1" applyAlignment="1">
      <alignment horizontal="right" vertical="center"/>
    </xf>
    <xf numFmtId="4" fontId="52" fillId="0" borderId="0" xfId="1" applyNumberFormat="1" applyFont="1" applyFill="1" applyBorder="1" applyAlignment="1">
      <alignment vertical="center"/>
    </xf>
    <xf numFmtId="4" fontId="52" fillId="0" borderId="0" xfId="0" applyNumberFormat="1" applyFont="1" applyFill="1" applyBorder="1" applyAlignment="1">
      <alignment horizontal="left" vertical="center" indent="1"/>
    </xf>
    <xf numFmtId="4" fontId="57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Border="1" applyAlignment="1">
      <alignment horizontal="right" vertical="center" wrapText="1"/>
    </xf>
    <xf numFmtId="4" fontId="52" fillId="24" borderId="3" xfId="0" applyNumberFormat="1" applyFont="1" applyFill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1" fillId="0" borderId="0" xfId="0" applyNumberFormat="1" applyFont="1" applyBorder="1" applyAlignment="1">
      <alignment horizontal="center" vertical="center"/>
    </xf>
    <xf numFmtId="43" fontId="51" fillId="0" borderId="0" xfId="0" applyNumberFormat="1" applyFont="1" applyBorder="1" applyAlignment="1">
      <alignment vertical="center"/>
    </xf>
    <xf numFmtId="43" fontId="51" fillId="0" borderId="1" xfId="0" applyNumberFormat="1" applyFont="1" applyBorder="1" applyAlignment="1">
      <alignment vertical="center"/>
    </xf>
    <xf numFmtId="43" fontId="52" fillId="0" borderId="6" xfId="0" applyNumberFormat="1" applyFont="1" applyBorder="1" applyAlignment="1">
      <alignment horizontal="center" vertical="center" shrinkToFit="1"/>
    </xf>
    <xf numFmtId="43" fontId="52" fillId="0" borderId="10" xfId="0" applyNumberFormat="1" applyFont="1" applyBorder="1" applyAlignment="1">
      <alignment horizontal="center" vertical="center" shrinkToFit="1"/>
    </xf>
    <xf numFmtId="43" fontId="52" fillId="0" borderId="6" xfId="1" applyNumberFormat="1" applyFont="1" applyBorder="1" applyAlignment="1">
      <alignment horizontal="center" vertical="center" shrinkToFit="1"/>
    </xf>
    <xf numFmtId="43" fontId="52" fillId="0" borderId="0" xfId="0" applyNumberFormat="1" applyFont="1" applyBorder="1" applyAlignment="1">
      <alignment horizontal="center" vertical="center" shrinkToFit="1"/>
    </xf>
    <xf numFmtId="43" fontId="52" fillId="0" borderId="6" xfId="0" applyNumberFormat="1" applyFont="1" applyBorder="1" applyAlignment="1">
      <alignment horizontal="center" vertical="center"/>
    </xf>
    <xf numFmtId="43" fontId="52" fillId="0" borderId="6" xfId="1" applyNumberFormat="1" applyFont="1" applyBorder="1" applyAlignment="1">
      <alignment horizontal="center" vertical="center"/>
    </xf>
    <xf numFmtId="43" fontId="52" fillId="0" borderId="10" xfId="1" applyNumberFormat="1" applyFont="1" applyBorder="1" applyAlignment="1">
      <alignment horizontal="center" vertical="center"/>
    </xf>
    <xf numFmtId="43" fontId="51" fillId="0" borderId="3" xfId="0" applyNumberFormat="1" applyFont="1" applyBorder="1" applyAlignment="1">
      <alignment horizontal="left" vertical="center"/>
    </xf>
    <xf numFmtId="43" fontId="51" fillId="0" borderId="0" xfId="0" applyNumberFormat="1" applyFont="1" applyBorder="1" applyAlignment="1">
      <alignment horizontal="center" vertical="center"/>
    </xf>
    <xf numFmtId="43" fontId="54" fillId="0" borderId="3" xfId="0" applyNumberFormat="1" applyFont="1" applyFill="1" applyBorder="1" applyAlignment="1" applyProtection="1">
      <alignment horizontal="left" vertical="center"/>
      <protection locked="0"/>
    </xf>
    <xf numFmtId="43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3" fontId="55" fillId="0" borderId="3" xfId="0" applyNumberFormat="1" applyFont="1" applyFill="1" applyBorder="1" applyAlignment="1" applyProtection="1">
      <alignment horizontal="left" vertical="center"/>
      <protection locked="0"/>
    </xf>
    <xf numFmtId="43" fontId="54" fillId="0" borderId="3" xfId="0" applyNumberFormat="1" applyFont="1" applyFill="1" applyBorder="1" applyAlignment="1" applyProtection="1">
      <alignment horizontal="left" vertical="center" indent="1"/>
      <protection locked="0"/>
    </xf>
    <xf numFmtId="43" fontId="52" fillId="0" borderId="0" xfId="1" applyNumberFormat="1" applyFont="1" applyBorder="1" applyAlignment="1">
      <alignment vertical="center"/>
    </xf>
    <xf numFmtId="43" fontId="57" fillId="0" borderId="0" xfId="0" applyNumberFormat="1" applyFont="1" applyBorder="1" applyAlignment="1">
      <alignment horizontal="center" vertical="center"/>
    </xf>
    <xf numFmtId="43" fontId="56" fillId="0" borderId="0" xfId="0" applyNumberFormat="1" applyFont="1" applyBorder="1" applyAlignment="1">
      <alignment horizontal="center" vertical="center"/>
    </xf>
    <xf numFmtId="43" fontId="52" fillId="0" borderId="0" xfId="0" applyNumberFormat="1" applyFont="1" applyAlignment="1">
      <alignment horizontal="left" indent="1"/>
    </xf>
    <xf numFmtId="43" fontId="57" fillId="0" borderId="0" xfId="0" applyNumberFormat="1" applyFont="1" applyBorder="1" applyAlignment="1">
      <alignment vertical="center"/>
    </xf>
    <xf numFmtId="43" fontId="56" fillId="0" borderId="0" xfId="0" applyNumberFormat="1" applyFont="1" applyAlignment="1">
      <alignment horizontal="center" vertical="center"/>
    </xf>
    <xf numFmtId="4" fontId="53" fillId="0" borderId="3" xfId="1" applyNumberFormat="1" applyFont="1" applyFill="1" applyBorder="1" applyAlignment="1">
      <alignment vertical="center"/>
    </xf>
    <xf numFmtId="4" fontId="63" fillId="0" borderId="3" xfId="0" applyNumberFormat="1" applyFont="1" applyBorder="1" applyAlignment="1">
      <alignment horizontal="right" vertical="center"/>
    </xf>
    <xf numFmtId="4" fontId="63" fillId="0" borderId="3" xfId="1" applyNumberFormat="1" applyFont="1" applyBorder="1" applyAlignment="1">
      <alignment vertical="center"/>
    </xf>
    <xf numFmtId="43" fontId="53" fillId="0" borderId="3" xfId="1" applyFont="1" applyBorder="1" applyAlignment="1">
      <alignment vertical="center"/>
    </xf>
    <xf numFmtId="4" fontId="53" fillId="0" borderId="3" xfId="1" applyNumberFormat="1" applyFont="1" applyBorder="1" applyAlignment="1">
      <alignment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4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3" fontId="52" fillId="0" borderId="0" xfId="0" applyNumberFormat="1" applyFont="1" applyBorder="1" applyAlignment="1">
      <alignment horizontal="left" vertical="center" indent="1"/>
    </xf>
    <xf numFmtId="43" fontId="52" fillId="0" borderId="0" xfId="0" applyNumberFormat="1" applyFont="1" applyBorder="1" applyAlignment="1">
      <alignment horizontal="center" vertical="center"/>
    </xf>
    <xf numFmtId="43" fontId="52" fillId="0" borderId="3" xfId="0" applyNumberFormat="1" applyFont="1" applyBorder="1" applyAlignment="1">
      <alignment horizontal="center" vertical="center"/>
    </xf>
    <xf numFmtId="43" fontId="52" fillId="0" borderId="2" xfId="0" applyNumberFormat="1" applyFont="1" applyBorder="1" applyAlignment="1">
      <alignment horizontal="center" vertical="center"/>
    </xf>
    <xf numFmtId="43" fontId="52" fillId="0" borderId="9" xfId="0" applyNumberFormat="1" applyFont="1" applyBorder="1" applyAlignment="1">
      <alignment horizontal="center" vertical="center"/>
    </xf>
    <xf numFmtId="43" fontId="52" fillId="24" borderId="3" xfId="0" applyNumberFormat="1" applyFont="1" applyFill="1" applyBorder="1" applyAlignment="1">
      <alignment horizontal="center" vertical="center" shrinkToFit="1"/>
    </xf>
    <xf numFmtId="43" fontId="51" fillId="0" borderId="3" xfId="0" applyNumberFormat="1" applyFont="1" applyBorder="1" applyAlignment="1">
      <alignment horizontal="center" vertical="center"/>
    </xf>
    <xf numFmtId="43" fontId="52" fillId="0" borderId="4" xfId="0" applyNumberFormat="1" applyFont="1" applyBorder="1" applyAlignment="1">
      <alignment horizontal="center" vertical="center"/>
    </xf>
    <xf numFmtId="43" fontId="52" fillId="0" borderId="5" xfId="0" applyNumberFormat="1" applyFont="1" applyBorder="1" applyAlignment="1">
      <alignment horizontal="center" vertical="center"/>
    </xf>
    <xf numFmtId="43" fontId="53" fillId="0" borderId="6" xfId="1" applyNumberFormat="1" applyFont="1" applyFill="1" applyBorder="1" applyAlignment="1">
      <alignment horizontal="center" vertical="center"/>
    </xf>
    <xf numFmtId="4" fontId="52" fillId="0" borderId="24" xfId="0" applyNumberFormat="1" applyFont="1" applyBorder="1" applyAlignment="1">
      <alignment horizontal="center" vertical="center" shrinkToFit="1"/>
    </xf>
    <xf numFmtId="4" fontId="52" fillId="0" borderId="24" xfId="0" applyNumberFormat="1" applyFont="1" applyBorder="1" applyAlignment="1">
      <alignment horizontal="center" vertical="center"/>
    </xf>
    <xf numFmtId="4" fontId="53" fillId="0" borderId="4" xfId="0" applyNumberFormat="1" applyFont="1" applyBorder="1" applyAlignment="1">
      <alignment horizontal="center" vertical="center"/>
    </xf>
    <xf numFmtId="4" fontId="55" fillId="0" borderId="0" xfId="0" applyNumberFormat="1" applyFont="1" applyBorder="1" applyAlignment="1">
      <alignment vertical="center"/>
    </xf>
    <xf numFmtId="4" fontId="55" fillId="0" borderId="1" xfId="0" applyNumberFormat="1" applyFont="1" applyBorder="1" applyAlignment="1">
      <alignment vertical="center"/>
    </xf>
    <xf numFmtId="4" fontId="54" fillId="0" borderId="0" xfId="0" applyNumberFormat="1" applyFont="1" applyBorder="1" applyAlignment="1">
      <alignment vertical="center"/>
    </xf>
    <xf numFmtId="4" fontId="54" fillId="0" borderId="0" xfId="0" applyNumberFormat="1" applyFont="1" applyBorder="1" applyAlignment="1">
      <alignment horizontal="left" vertical="center" indent="1"/>
    </xf>
    <xf numFmtId="4" fontId="52" fillId="0" borderId="2" xfId="0" applyNumberFormat="1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>
      <alignment horizontal="center" vertical="center" shrinkToFit="1"/>
    </xf>
    <xf numFmtId="4" fontId="52" fillId="0" borderId="6" xfId="0" applyNumberFormat="1" applyFont="1" applyFill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/>
    </xf>
    <xf numFmtId="4" fontId="57" fillId="0" borderId="0" xfId="0" applyNumberFormat="1" applyFont="1" applyFill="1" applyBorder="1" applyAlignment="1">
      <alignment vertical="center"/>
    </xf>
    <xf numFmtId="43" fontId="54" fillId="0" borderId="0" xfId="0" applyNumberFormat="1" applyFont="1" applyBorder="1" applyAlignment="1">
      <alignment horizontal="left" vertical="center" wrapText="1"/>
    </xf>
    <xf numFmtId="43" fontId="54" fillId="0" borderId="0" xfId="0" applyNumberFormat="1" applyFont="1" applyBorder="1" applyAlignment="1">
      <alignment horizontal="right" vertical="center" wrapText="1"/>
    </xf>
    <xf numFmtId="4" fontId="63" fillId="0" borderId="0" xfId="0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53" fillId="0" borderId="0" xfId="0" applyNumberFormat="1" applyFont="1" applyBorder="1" applyAlignment="1">
      <alignment vertical="center"/>
    </xf>
    <xf numFmtId="4" fontId="53" fillId="0" borderId="0" xfId="0" applyNumberFormat="1" applyFont="1" applyBorder="1" applyAlignment="1">
      <alignment horizontal="left" vertical="center" indent="1"/>
    </xf>
    <xf numFmtId="4" fontId="52" fillId="0" borderId="3" xfId="0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shrinkToFit="1"/>
    </xf>
    <xf numFmtId="4" fontId="54" fillId="0" borderId="6" xfId="0" applyNumberFormat="1" applyFont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left" vertical="center" wrapText="1"/>
    </xf>
    <xf numFmtId="4" fontId="54" fillId="0" borderId="0" xfId="0" applyNumberFormat="1" applyFont="1" applyFill="1" applyBorder="1" applyAlignment="1">
      <alignment horizontal="right" vertical="center" wrapText="1"/>
    </xf>
    <xf numFmtId="0" fontId="54" fillId="0" borderId="0" xfId="0" applyFont="1" applyFill="1" applyBorder="1" applyAlignment="1">
      <alignment horizontal="right" vertical="center" wrapText="1"/>
    </xf>
    <xf numFmtId="43" fontId="57" fillId="0" borderId="3" xfId="1" applyFont="1" applyFill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3" fontId="53" fillId="0" borderId="3" xfId="1" applyFont="1" applyFill="1" applyBorder="1" applyAlignment="1">
      <alignment vertical="center"/>
    </xf>
    <xf numFmtId="4" fontId="57" fillId="0" borderId="3" xfId="1" applyNumberFormat="1" applyFont="1" applyFill="1" applyBorder="1" applyAlignment="1">
      <alignment vertical="center"/>
    </xf>
    <xf numFmtId="4" fontId="63" fillId="0" borderId="3" xfId="1" applyNumberFormat="1" applyFont="1" applyFill="1" applyBorder="1" applyAlignment="1">
      <alignment vertical="center"/>
    </xf>
    <xf numFmtId="4" fontId="54" fillId="24" borderId="3" xfId="1" applyNumberFormat="1" applyFont="1" applyFill="1" applyBorder="1" applyAlignment="1">
      <alignment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21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1" fillId="0" borderId="3" xfId="0" applyNumberFormat="1" applyFont="1" applyFill="1" applyBorder="1" applyAlignment="1">
      <alignment horizontal="center" vertical="center"/>
    </xf>
    <xf numFmtId="4" fontId="51" fillId="0" borderId="3" xfId="1" applyNumberFormat="1" applyFont="1" applyFill="1" applyBorder="1" applyAlignment="1">
      <alignment horizontal="center" vertical="center"/>
    </xf>
    <xf numFmtId="4" fontId="52" fillId="24" borderId="0" xfId="1" applyNumberFormat="1" applyFont="1" applyFill="1" applyBorder="1" applyAlignment="1">
      <alignment vertical="center"/>
    </xf>
    <xf numFmtId="4" fontId="53" fillId="24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horizontal="center" vertical="center"/>
    </xf>
    <xf numFmtId="4" fontId="63" fillId="0" borderId="3" xfId="0" applyNumberFormat="1" applyFont="1" applyFill="1" applyBorder="1" applyAlignment="1">
      <alignment horizontal="right" vertical="center"/>
    </xf>
    <xf numFmtId="4" fontId="53" fillId="0" borderId="3" xfId="1" applyNumberFormat="1" applyFont="1" applyFill="1" applyBorder="1" applyAlignment="1">
      <alignment horizontal="center" vertical="center"/>
    </xf>
    <xf numFmtId="4" fontId="63" fillId="0" borderId="3" xfId="1" applyNumberFormat="1" applyFont="1" applyFill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4" xfId="0" applyNumberFormat="1" applyFont="1" applyFill="1" applyBorder="1" applyAlignment="1">
      <alignment horizontal="center" vertical="center"/>
    </xf>
    <xf numFmtId="4" fontId="52" fillId="0" borderId="22" xfId="0" applyNumberFormat="1" applyFont="1" applyFill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64" fillId="25" borderId="7" xfId="0" applyNumberFormat="1" applyFont="1" applyFill="1" applyBorder="1" applyAlignment="1">
      <alignment horizontal="center" vertical="center" shrinkToFit="1"/>
    </xf>
    <xf numFmtId="4" fontId="64" fillId="25" borderId="8" xfId="0" applyNumberFormat="1" applyFont="1" applyFill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9" xfId="0" applyNumberFormat="1" applyFont="1" applyBorder="1" applyAlignment="1">
      <alignment horizontal="center" vertical="center"/>
    </xf>
    <xf numFmtId="4" fontId="64" fillId="25" borderId="1" xfId="0" applyNumberFormat="1" applyFont="1" applyFill="1" applyBorder="1" applyAlignment="1">
      <alignment horizontal="center" vertical="center" shrinkToFit="1"/>
    </xf>
    <xf numFmtId="4" fontId="52" fillId="0" borderId="20" xfId="0" applyNumberFormat="1" applyFont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/>
    </xf>
    <xf numFmtId="4" fontId="52" fillId="0" borderId="20" xfId="0" applyNumberFormat="1" applyFont="1" applyFill="1" applyBorder="1" applyAlignment="1">
      <alignment horizontal="center" vertical="center"/>
    </xf>
    <xf numFmtId="4" fontId="52" fillId="0" borderId="21" xfId="0" applyNumberFormat="1" applyFont="1" applyFill="1" applyBorder="1" applyAlignment="1">
      <alignment horizontal="center" vertical="center"/>
    </xf>
    <xf numFmtId="4" fontId="57" fillId="0" borderId="0" xfId="0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left" vertical="center" indent="3"/>
    </xf>
    <xf numFmtId="4" fontId="52" fillId="0" borderId="3" xfId="0" applyNumberFormat="1" applyFont="1" applyFill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/>
    </xf>
    <xf numFmtId="4" fontId="52" fillId="0" borderId="3" xfId="0" applyNumberFormat="1" applyFont="1" applyFill="1" applyBorder="1" applyAlignment="1">
      <alignment horizontal="center" vertical="center"/>
    </xf>
    <xf numFmtId="4" fontId="51" fillId="0" borderId="20" xfId="0" applyNumberFormat="1" applyFont="1" applyBorder="1" applyAlignment="1">
      <alignment horizontal="center" vertical="center"/>
    </xf>
    <xf numFmtId="4" fontId="51" fillId="0" borderId="23" xfId="0" applyNumberFormat="1" applyFont="1" applyBorder="1" applyAlignment="1">
      <alignment horizontal="center" vertical="center"/>
    </xf>
    <xf numFmtId="4" fontId="51" fillId="0" borderId="21" xfId="0" applyNumberFormat="1" applyFont="1" applyBorder="1" applyAlignment="1">
      <alignment horizontal="center" vertical="center"/>
    </xf>
    <xf numFmtId="4" fontId="52" fillId="0" borderId="23" xfId="0" applyNumberFormat="1" applyFont="1" applyFill="1" applyBorder="1" applyAlignment="1">
      <alignment horizontal="center" vertical="center"/>
    </xf>
    <xf numFmtId="4" fontId="52" fillId="0" borderId="5" xfId="0" applyNumberFormat="1" applyFont="1" applyFill="1" applyBorder="1" applyAlignment="1">
      <alignment horizontal="center" vertical="center"/>
    </xf>
    <xf numFmtId="4" fontId="52" fillId="0" borderId="7" xfId="0" applyNumberFormat="1" applyFont="1" applyFill="1" applyBorder="1" applyAlignment="1">
      <alignment horizontal="center" vertical="center" shrinkToFit="1"/>
    </xf>
    <xf numFmtId="4" fontId="52" fillId="0" borderId="8" xfId="0" applyNumberFormat="1" applyFont="1" applyFill="1" applyBorder="1" applyAlignment="1">
      <alignment horizontal="center" vertical="center" shrinkToFit="1"/>
    </xf>
    <xf numFmtId="4" fontId="52" fillId="0" borderId="1" xfId="0" applyNumberFormat="1" applyFont="1" applyFill="1" applyBorder="1" applyAlignment="1">
      <alignment horizontal="center" vertical="center" shrinkToFit="1"/>
    </xf>
    <xf numFmtId="4" fontId="54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Alignment="1">
      <alignment horizontal="center" vertical="center"/>
    </xf>
    <xf numFmtId="4" fontId="52" fillId="24" borderId="3" xfId="0" applyNumberFormat="1" applyFont="1" applyFill="1" applyBorder="1" applyAlignment="1">
      <alignment horizontal="center" vertical="center" shrinkToFit="1"/>
    </xf>
    <xf numFmtId="4" fontId="52" fillId="24" borderId="4" xfId="0" applyNumberFormat="1" applyFont="1" applyFill="1" applyBorder="1" applyAlignment="1">
      <alignment horizontal="center" vertical="center"/>
    </xf>
    <xf numFmtId="4" fontId="52" fillId="24" borderId="5" xfId="0" applyNumberFormat="1" applyFont="1" applyFill="1" applyBorder="1" applyAlignment="1">
      <alignment horizontal="center" vertical="center"/>
    </xf>
    <xf numFmtId="4" fontId="52" fillId="24" borderId="22" xfId="0" applyNumberFormat="1" applyFont="1" applyFill="1" applyBorder="1" applyAlignment="1">
      <alignment horizontal="center" vertical="center"/>
    </xf>
    <xf numFmtId="4" fontId="52" fillId="24" borderId="2" xfId="0" applyNumberFormat="1" applyFont="1" applyFill="1" applyBorder="1" applyAlignment="1">
      <alignment horizontal="center" vertical="center"/>
    </xf>
    <xf numFmtId="4" fontId="52" fillId="24" borderId="3" xfId="0" applyNumberFormat="1" applyFont="1" applyFill="1" applyBorder="1" applyAlignment="1">
      <alignment horizontal="center" vertical="center"/>
    </xf>
    <xf numFmtId="4" fontId="52" fillId="24" borderId="7" xfId="0" applyNumberFormat="1" applyFont="1" applyFill="1" applyBorder="1" applyAlignment="1">
      <alignment horizontal="center" vertical="center" shrinkToFit="1"/>
    </xf>
    <xf numFmtId="4" fontId="52" fillId="24" borderId="8" xfId="0" applyNumberFormat="1" applyFont="1" applyFill="1" applyBorder="1" applyAlignment="1">
      <alignment horizontal="center" vertical="center" shrinkToFit="1"/>
    </xf>
    <xf numFmtId="4" fontId="52" fillId="24" borderId="1" xfId="0" applyNumberFormat="1" applyFont="1" applyFill="1" applyBorder="1" applyAlignment="1">
      <alignment horizontal="center" vertical="center" shrinkToFit="1"/>
    </xf>
    <xf numFmtId="43" fontId="52" fillId="24" borderId="3" xfId="0" applyNumberFormat="1" applyFont="1" applyFill="1" applyBorder="1" applyAlignment="1">
      <alignment horizontal="center" vertical="center" shrinkToFit="1"/>
    </xf>
    <xf numFmtId="43" fontId="57" fillId="0" borderId="0" xfId="0" applyNumberFormat="1" applyFont="1" applyBorder="1" applyAlignment="1">
      <alignment horizontal="left" vertical="center"/>
    </xf>
    <xf numFmtId="43" fontId="52" fillId="0" borderId="3" xfId="0" applyNumberFormat="1" applyFont="1" applyBorder="1" applyAlignment="1">
      <alignment horizontal="center" vertical="center"/>
    </xf>
    <xf numFmtId="43" fontId="51" fillId="0" borderId="3" xfId="0" applyNumberFormat="1" applyFont="1" applyBorder="1" applyAlignment="1">
      <alignment horizontal="center" vertical="center"/>
    </xf>
    <xf numFmtId="43" fontId="51" fillId="0" borderId="2" xfId="0" applyNumberFormat="1" applyFont="1" applyBorder="1" applyAlignment="1">
      <alignment horizontal="center" vertical="center"/>
    </xf>
    <xf numFmtId="43" fontId="52" fillId="0" borderId="2" xfId="0" applyNumberFormat="1" applyFont="1" applyBorder="1" applyAlignment="1">
      <alignment horizontal="center" vertical="center"/>
    </xf>
    <xf numFmtId="43" fontId="52" fillId="0" borderId="4" xfId="0" applyNumberFormat="1" applyFont="1" applyBorder="1" applyAlignment="1">
      <alignment horizontal="center" vertical="center"/>
    </xf>
    <xf numFmtId="43" fontId="52" fillId="0" borderId="5" xfId="0" applyNumberFormat="1" applyFont="1" applyBorder="1" applyAlignment="1">
      <alignment horizontal="center" vertical="center"/>
    </xf>
    <xf numFmtId="43" fontId="52" fillId="0" borderId="22" xfId="0" applyNumberFormat="1" applyFont="1" applyBorder="1" applyAlignment="1">
      <alignment horizontal="center" vertical="center"/>
    </xf>
    <xf numFmtId="43" fontId="52" fillId="0" borderId="23" xfId="0" applyNumberFormat="1" applyFont="1" applyBorder="1" applyAlignment="1">
      <alignment horizontal="center" vertical="center"/>
    </xf>
    <xf numFmtId="43" fontId="52" fillId="0" borderId="21" xfId="0" applyNumberFormat="1" applyFont="1" applyBorder="1" applyAlignment="1">
      <alignment horizontal="center" vertical="center"/>
    </xf>
    <xf numFmtId="43" fontId="53" fillId="0" borderId="2" xfId="1" applyNumberFormat="1" applyFont="1" applyFill="1" applyBorder="1" applyAlignment="1">
      <alignment horizontal="center" vertical="center"/>
    </xf>
    <xf numFmtId="43" fontId="53" fillId="0" borderId="6" xfId="1" applyNumberFormat="1" applyFont="1" applyFill="1" applyBorder="1" applyAlignment="1">
      <alignment horizontal="center" vertical="center"/>
    </xf>
    <xf numFmtId="43" fontId="52" fillId="0" borderId="7" xfId="0" applyNumberFormat="1" applyFont="1" applyBorder="1" applyAlignment="1">
      <alignment horizontal="center" vertical="center" shrinkToFit="1"/>
    </xf>
    <xf numFmtId="43" fontId="52" fillId="0" borderId="1" xfId="0" applyNumberFormat="1" applyFont="1" applyBorder="1" applyAlignment="1">
      <alignment horizontal="center" vertical="center" shrinkToFit="1"/>
    </xf>
    <xf numFmtId="43" fontId="52" fillId="0" borderId="8" xfId="0" applyNumberFormat="1" applyFont="1" applyBorder="1" applyAlignment="1">
      <alignment horizontal="center" vertical="center" shrinkToFit="1"/>
    </xf>
    <xf numFmtId="43" fontId="52" fillId="24" borderId="7" xfId="0" applyNumberFormat="1" applyFont="1" applyFill="1" applyBorder="1" applyAlignment="1">
      <alignment horizontal="center" vertical="center" shrinkToFit="1"/>
    </xf>
    <xf numFmtId="43" fontId="52" fillId="24" borderId="8" xfId="0" applyNumberFormat="1" applyFont="1" applyFill="1" applyBorder="1" applyAlignment="1">
      <alignment horizontal="center" vertical="center" shrinkToFit="1"/>
    </xf>
    <xf numFmtId="43" fontId="52" fillId="0" borderId="22" xfId="0" applyNumberFormat="1" applyFont="1" applyBorder="1" applyAlignment="1">
      <alignment horizontal="center" vertical="center" shrinkToFit="1"/>
    </xf>
    <xf numFmtId="43" fontId="52" fillId="0" borderId="5" xfId="0" applyNumberFormat="1" applyFont="1" applyBorder="1" applyAlignment="1">
      <alignment horizontal="center" vertical="center" shrinkToFit="1"/>
    </xf>
    <xf numFmtId="43" fontId="52" fillId="0" borderId="9" xfId="0" applyNumberFormat="1" applyFont="1" applyBorder="1" applyAlignment="1">
      <alignment horizontal="center" vertical="center"/>
    </xf>
    <xf numFmtId="43" fontId="52" fillId="24" borderId="1" xfId="0" applyNumberFormat="1" applyFont="1" applyFill="1" applyBorder="1" applyAlignment="1">
      <alignment horizontal="center" vertical="center" shrinkToFit="1"/>
    </xf>
    <xf numFmtId="43" fontId="52" fillId="0" borderId="20" xfId="0" applyNumberFormat="1" applyFont="1" applyBorder="1" applyAlignment="1">
      <alignment horizontal="center" vertical="center"/>
    </xf>
    <xf numFmtId="43" fontId="52" fillId="0" borderId="0" xfId="1" applyNumberFormat="1" applyFont="1" applyBorder="1" applyAlignment="1">
      <alignment horizontal="left" vertical="center"/>
    </xf>
    <xf numFmtId="43" fontId="52" fillId="0" borderId="0" xfId="0" applyNumberFormat="1" applyFont="1" applyBorder="1" applyAlignment="1">
      <alignment horizontal="center" vertical="center"/>
    </xf>
    <xf numFmtId="43" fontId="52" fillId="0" borderId="0" xfId="0" applyNumberFormat="1" applyFont="1" applyBorder="1" applyAlignment="1">
      <alignment horizontal="left" vertical="center" wrapText="1" indent="1"/>
    </xf>
    <xf numFmtId="43" fontId="52" fillId="0" borderId="0" xfId="0" applyNumberFormat="1" applyFont="1" applyBorder="1" applyAlignment="1">
      <alignment horizontal="left" vertical="center" indent="1"/>
    </xf>
    <xf numFmtId="43" fontId="52" fillId="0" borderId="0" xfId="0" applyNumberFormat="1" applyFont="1" applyBorder="1" applyAlignment="1">
      <alignment horizontal="left" vertical="center"/>
    </xf>
    <xf numFmtId="43" fontId="52" fillId="0" borderId="0" xfId="0" applyNumberFormat="1" applyFont="1" applyBorder="1" applyAlignment="1">
      <alignment horizontal="left" vertical="center" indent="3"/>
    </xf>
    <xf numFmtId="4" fontId="52" fillId="24" borderId="3" xfId="0" applyNumberFormat="1" applyFont="1" applyFill="1" applyBorder="1" applyAlignment="1">
      <alignment vertical="center"/>
    </xf>
    <xf numFmtId="43" fontId="52" fillId="24" borderId="3" xfId="1" applyFont="1" applyFill="1" applyBorder="1" applyAlignment="1">
      <alignment vertical="center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"/>
  <sheetViews>
    <sheetView zoomScale="90" zoomScaleNormal="90"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Y18" sqref="Y18:Y28"/>
    </sheetView>
  </sheetViews>
  <sheetFormatPr defaultColWidth="9" defaultRowHeight="17.45" customHeight="1"/>
  <cols>
    <col min="1" max="1" width="28.625" style="6" bestFit="1" customWidth="1"/>
    <col min="2" max="2" width="17.25" style="6" customWidth="1"/>
    <col min="3" max="3" width="18.5" style="29" customWidth="1"/>
    <col min="4" max="4" width="9.125" style="29" bestFit="1" customWidth="1"/>
    <col min="5" max="5" width="17.5" style="6" bestFit="1" customWidth="1"/>
    <col min="6" max="6" width="9.125" style="6" bestFit="1" customWidth="1"/>
    <col min="7" max="7" width="19.125" style="6" customWidth="1"/>
    <col min="8" max="8" width="18.875" style="6" customWidth="1"/>
    <col min="9" max="9" width="16" style="6" bestFit="1" customWidth="1"/>
    <col min="10" max="10" width="16.875" style="74" bestFit="1" customWidth="1"/>
    <col min="11" max="11" width="9.875" style="74" bestFit="1" customWidth="1"/>
    <col min="12" max="12" width="15.625" style="74" bestFit="1" customWidth="1"/>
    <col min="13" max="13" width="11.125" style="6" bestFit="1" customWidth="1"/>
    <col min="14" max="14" width="16.875" style="6" bestFit="1" customWidth="1"/>
    <col min="15" max="15" width="12.5" style="6" bestFit="1" customWidth="1"/>
    <col min="16" max="16" width="16.875" style="6" bestFit="1" customWidth="1"/>
    <col min="17" max="17" width="7.625" style="29" bestFit="1" customWidth="1"/>
    <col min="18" max="18" width="11.5" style="45" bestFit="1" customWidth="1"/>
    <col min="19" max="19" width="17.5" style="6" bestFit="1" customWidth="1"/>
    <col min="20" max="20" width="7.625" style="29" bestFit="1" customWidth="1"/>
    <col min="21" max="21" width="17.5" style="29" bestFit="1" customWidth="1"/>
    <col min="22" max="22" width="8.25" style="29" bestFit="1" customWidth="1"/>
    <col min="23" max="23" width="19.625" style="6" customWidth="1"/>
    <col min="24" max="25" width="16" style="6" bestFit="1" customWidth="1"/>
    <col min="26" max="26" width="9" style="6" bestFit="1" customWidth="1"/>
    <col min="27" max="16384" width="9" style="6"/>
  </cols>
  <sheetData>
    <row r="1" spans="1:26" s="11" customFormat="1" ht="17.45" customHeight="1">
      <c r="A1" s="11" t="s">
        <v>39</v>
      </c>
      <c r="J1" s="104"/>
      <c r="K1" s="104"/>
      <c r="L1" s="104"/>
    </row>
    <row r="2" spans="1:26" s="11" customFormat="1" ht="17.45" customHeight="1">
      <c r="A2" s="11" t="s">
        <v>75</v>
      </c>
      <c r="J2" s="104"/>
      <c r="K2" s="104"/>
      <c r="L2" s="104"/>
    </row>
    <row r="3" spans="1:26" s="11" customFormat="1" ht="17.45" customHeight="1">
      <c r="A3" s="16" t="s">
        <v>120</v>
      </c>
      <c r="B3" s="16"/>
      <c r="C3" s="79"/>
      <c r="D3" s="16"/>
      <c r="E3" s="79"/>
      <c r="F3" s="16"/>
      <c r="J3" s="104"/>
      <c r="K3" s="104"/>
      <c r="L3" s="104"/>
    </row>
    <row r="4" spans="1:26" s="11" customFormat="1" ht="14.25">
      <c r="A4" s="225" t="s">
        <v>0</v>
      </c>
      <c r="B4" s="226" t="s">
        <v>56</v>
      </c>
      <c r="C4" s="226"/>
      <c r="D4" s="226"/>
      <c r="E4" s="226"/>
      <c r="F4" s="226"/>
      <c r="G4" s="165"/>
      <c r="H4" s="226"/>
      <c r="I4" s="226"/>
      <c r="J4" s="22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26" s="45" customFormat="1" ht="29.25" customHeight="1">
      <c r="A5" s="225"/>
      <c r="B5" s="42" t="s">
        <v>1</v>
      </c>
      <c r="C5" s="228" t="s">
        <v>5</v>
      </c>
      <c r="D5" s="229"/>
      <c r="E5" s="229" t="s">
        <v>50</v>
      </c>
      <c r="F5" s="230"/>
      <c r="G5" s="167" t="s">
        <v>129</v>
      </c>
      <c r="H5" s="42" t="s">
        <v>1</v>
      </c>
      <c r="I5" s="47" t="s">
        <v>4</v>
      </c>
      <c r="J5" s="231" t="s">
        <v>2</v>
      </c>
      <c r="K5" s="232"/>
      <c r="L5" s="229" t="s">
        <v>2</v>
      </c>
      <c r="M5" s="230"/>
      <c r="N5" s="233" t="s">
        <v>46</v>
      </c>
      <c r="O5" s="233"/>
      <c r="P5" s="233"/>
      <c r="Q5" s="234"/>
      <c r="R5" s="235" t="s">
        <v>3</v>
      </c>
      <c r="S5" s="225" t="s">
        <v>48</v>
      </c>
      <c r="T5" s="225"/>
      <c r="U5" s="228" t="s">
        <v>5</v>
      </c>
      <c r="V5" s="229"/>
      <c r="W5" s="225" t="s">
        <v>50</v>
      </c>
      <c r="X5" s="225"/>
      <c r="Y5" s="225"/>
      <c r="Z5" s="225"/>
    </row>
    <row r="6" spans="1:26" s="22" customFormat="1" ht="17.45" customHeight="1">
      <c r="A6" s="225"/>
      <c r="B6" s="19" t="s">
        <v>6</v>
      </c>
      <c r="C6" s="237" t="s">
        <v>49</v>
      </c>
      <c r="D6" s="238"/>
      <c r="E6" s="237" t="s">
        <v>122</v>
      </c>
      <c r="F6" s="239"/>
      <c r="G6" s="181" t="s">
        <v>128</v>
      </c>
      <c r="H6" s="19" t="s">
        <v>41</v>
      </c>
      <c r="I6" s="20" t="s">
        <v>42</v>
      </c>
      <c r="J6" s="240" t="s">
        <v>150</v>
      </c>
      <c r="K6" s="245"/>
      <c r="L6" s="240" t="s">
        <v>153</v>
      </c>
      <c r="M6" s="241"/>
      <c r="N6" s="242" t="s">
        <v>45</v>
      </c>
      <c r="O6" s="243"/>
      <c r="P6" s="228" t="s">
        <v>47</v>
      </c>
      <c r="Q6" s="21" t="s">
        <v>44</v>
      </c>
      <c r="R6" s="236"/>
      <c r="S6" s="19" t="s">
        <v>45</v>
      </c>
      <c r="T6" s="21" t="s">
        <v>44</v>
      </c>
      <c r="U6" s="237" t="s">
        <v>152</v>
      </c>
      <c r="V6" s="239"/>
      <c r="W6" s="214" t="s">
        <v>77</v>
      </c>
      <c r="X6" s="214" t="s">
        <v>127</v>
      </c>
      <c r="Y6" s="247" t="s">
        <v>79</v>
      </c>
      <c r="Z6" s="247"/>
    </row>
    <row r="7" spans="1:26" s="45" customFormat="1" ht="17.45" customHeight="1">
      <c r="A7" s="225"/>
      <c r="B7" s="23"/>
      <c r="C7" s="47" t="s">
        <v>8</v>
      </c>
      <c r="D7" s="42" t="s">
        <v>44</v>
      </c>
      <c r="E7" s="47" t="s">
        <v>8</v>
      </c>
      <c r="F7" s="48" t="s">
        <v>44</v>
      </c>
      <c r="G7" s="182" t="s">
        <v>131</v>
      </c>
      <c r="H7" s="19"/>
      <c r="I7" s="23"/>
      <c r="J7" s="105" t="s">
        <v>35</v>
      </c>
      <c r="K7" s="105" t="s">
        <v>34</v>
      </c>
      <c r="L7" s="105" t="s">
        <v>35</v>
      </c>
      <c r="M7" s="43" t="s">
        <v>34</v>
      </c>
      <c r="N7" s="44" t="s">
        <v>35</v>
      </c>
      <c r="O7" s="44" t="s">
        <v>34</v>
      </c>
      <c r="P7" s="244"/>
      <c r="Q7" s="26"/>
      <c r="R7" s="49" t="s">
        <v>34</v>
      </c>
      <c r="S7" s="23"/>
      <c r="T7" s="28"/>
      <c r="U7" s="47" t="s">
        <v>8</v>
      </c>
      <c r="V7" s="42" t="s">
        <v>44</v>
      </c>
      <c r="W7" s="44" t="s">
        <v>8</v>
      </c>
      <c r="X7" s="44" t="s">
        <v>8</v>
      </c>
      <c r="Y7" s="44" t="s">
        <v>7</v>
      </c>
      <c r="Z7" s="44" t="s">
        <v>44</v>
      </c>
    </row>
    <row r="8" spans="1:26" s="45" customFormat="1" ht="17.45" customHeight="1">
      <c r="A8" s="225"/>
      <c r="B8" s="44" t="s">
        <v>9</v>
      </c>
      <c r="C8" s="225" t="s">
        <v>10</v>
      </c>
      <c r="D8" s="225"/>
      <c r="E8" s="225" t="s">
        <v>11</v>
      </c>
      <c r="F8" s="225"/>
      <c r="G8" s="160"/>
      <c r="H8" s="54" t="s">
        <v>43</v>
      </c>
      <c r="I8" s="44" t="s">
        <v>12</v>
      </c>
      <c r="J8" s="253" t="s">
        <v>13</v>
      </c>
      <c r="K8" s="254"/>
      <c r="L8" s="246" t="s">
        <v>52</v>
      </c>
      <c r="M8" s="234"/>
      <c r="N8" s="246" t="s">
        <v>53</v>
      </c>
      <c r="O8" s="233"/>
      <c r="P8" s="233"/>
      <c r="Q8" s="234"/>
      <c r="R8" s="44" t="s">
        <v>36</v>
      </c>
      <c r="S8" s="246" t="s">
        <v>57</v>
      </c>
      <c r="T8" s="234"/>
      <c r="U8" s="225" t="s">
        <v>65</v>
      </c>
      <c r="V8" s="225"/>
      <c r="W8" s="246" t="s">
        <v>66</v>
      </c>
      <c r="X8" s="233"/>
      <c r="Y8" s="233"/>
      <c r="Z8" s="234"/>
    </row>
    <row r="9" spans="1:26" s="3" customFormat="1" ht="17.45" customHeight="1">
      <c r="A9" s="38" t="s">
        <v>14</v>
      </c>
      <c r="B9" s="13">
        <f>SUM(B10:B16)</f>
        <v>197840873.09999999</v>
      </c>
      <c r="C9" s="13">
        <f>SUM(C10:C16)</f>
        <v>201325777.65999997</v>
      </c>
      <c r="D9" s="9">
        <f t="shared" ref="D9:D29" si="0">C9*100/B9</f>
        <v>101.76146844956477</v>
      </c>
      <c r="E9" s="13">
        <f>SUM(E10:E16)</f>
        <v>200849950.76000005</v>
      </c>
      <c r="F9" s="9">
        <f>E9*100/C9</f>
        <v>99.763653266099141</v>
      </c>
      <c r="G9" s="155">
        <f>SUM(G10:G16)</f>
        <v>475826.89999994636</v>
      </c>
      <c r="H9" s="13">
        <f t="shared" ref="H9" si="1">SUM(H10:H16)</f>
        <v>207699886.84999999</v>
      </c>
      <c r="I9" s="13">
        <f t="shared" ref="I9:M9" si="2">SUM(I10:I16)</f>
        <v>33881102.499999993</v>
      </c>
      <c r="J9" s="106">
        <f t="shared" si="2"/>
        <v>124040246.82000001</v>
      </c>
      <c r="K9" s="106">
        <f t="shared" si="2"/>
        <v>0</v>
      </c>
      <c r="L9" s="106">
        <f t="shared" si="2"/>
        <v>10413665.749999998</v>
      </c>
      <c r="M9" s="13">
        <f t="shared" si="2"/>
        <v>0</v>
      </c>
      <c r="N9" s="9">
        <f>J9+L9</f>
        <v>134453912.56999999</v>
      </c>
      <c r="O9" s="210">
        <f>K9+M9</f>
        <v>0</v>
      </c>
      <c r="P9" s="210">
        <f>N9+O9</f>
        <v>134453912.56999999</v>
      </c>
      <c r="Q9" s="210">
        <f t="shared" ref="Q9:Q29" si="3">P9*100/H9</f>
        <v>64.734706700683986</v>
      </c>
      <c r="R9" s="221"/>
      <c r="S9" s="210">
        <f t="shared" ref="S9:S29" si="4">H9-P9</f>
        <v>73245974.280000001</v>
      </c>
      <c r="T9" s="210">
        <f t="shared" ref="T9:T29" si="5">S9*100/H9</f>
        <v>35.265293299316021</v>
      </c>
      <c r="U9" s="222">
        <f>SUM(U10:U16)</f>
        <v>132410451.78999998</v>
      </c>
      <c r="V9" s="210">
        <f>U9*100/P9</f>
        <v>98.480177526305795</v>
      </c>
      <c r="W9" s="13">
        <f>SUM(W10:W16)</f>
        <v>67884713.570000008</v>
      </c>
      <c r="X9" s="13">
        <f>SUM(X10:X16)</f>
        <v>21764316.039999999</v>
      </c>
      <c r="Y9" s="13">
        <f>SUM(Y10:Y16)</f>
        <v>89649029.609999999</v>
      </c>
      <c r="Z9" s="9">
        <f>Y9*100/U9</f>
        <v>67.705402706563802</v>
      </c>
    </row>
    <row r="10" spans="1:26" ht="17.45" customHeight="1">
      <c r="A10" s="4" t="s">
        <v>15</v>
      </c>
      <c r="B10" s="1">
        <v>123000000</v>
      </c>
      <c r="C10" s="154">
        <v>105399149.95999999</v>
      </c>
      <c r="D10" s="154">
        <f t="shared" si="0"/>
        <v>85.690365821138215</v>
      </c>
      <c r="E10" s="208">
        <v>105341173.06000005</v>
      </c>
      <c r="F10" s="220">
        <f>E10*100/C10</f>
        <v>99.94499300988484</v>
      </c>
      <c r="G10" s="220">
        <f>C10-E10</f>
        <v>57976.899999946356</v>
      </c>
      <c r="H10" s="73">
        <v>118000000</v>
      </c>
      <c r="I10" s="1">
        <v>24428890.329999998</v>
      </c>
      <c r="J10" s="73">
        <v>71963708.469999999</v>
      </c>
      <c r="K10" s="73">
        <v>0</v>
      </c>
      <c r="L10" s="73">
        <v>6320939.5599999996</v>
      </c>
      <c r="M10" s="73">
        <v>0</v>
      </c>
      <c r="N10" s="1">
        <f>J10+L10</f>
        <v>78284648.030000001</v>
      </c>
      <c r="O10" s="154">
        <f>K10+M10</f>
        <v>0</v>
      </c>
      <c r="P10" s="154">
        <f>N10+O10</f>
        <v>78284648.030000001</v>
      </c>
      <c r="Q10" s="154">
        <f t="shared" si="3"/>
        <v>66.342922059322035</v>
      </c>
      <c r="R10" s="223"/>
      <c r="S10" s="154">
        <f t="shared" si="4"/>
        <v>39715351.969999999</v>
      </c>
      <c r="T10" s="154">
        <f t="shared" si="5"/>
        <v>33.657077940677965</v>
      </c>
      <c r="U10" s="154">
        <v>79069198.529999986</v>
      </c>
      <c r="V10" s="154">
        <f t="shared" ref="V10:V29" si="6">U10*100/P10</f>
        <v>101.00217669714672</v>
      </c>
      <c r="W10" s="1">
        <v>45065075.680000007</v>
      </c>
      <c r="X10" s="1">
        <v>9876128.5399999991</v>
      </c>
      <c r="Y10" s="40">
        <f t="shared" ref="Y10:Y28" si="7">W10+X10</f>
        <v>54941204.220000006</v>
      </c>
      <c r="Z10" s="1">
        <f>Y10*100/U10</f>
        <v>69.484964109196738</v>
      </c>
    </row>
    <row r="11" spans="1:26" ht="17.45" customHeight="1">
      <c r="A11" s="4" t="s">
        <v>16</v>
      </c>
      <c r="B11" s="1">
        <v>2000000</v>
      </c>
      <c r="C11" s="154">
        <v>2203241.66</v>
      </c>
      <c r="D11" s="154">
        <f t="shared" si="0"/>
        <v>110.162083</v>
      </c>
      <c r="E11" s="208">
        <v>2203241.66</v>
      </c>
      <c r="F11" s="154">
        <f t="shared" ref="F11:F29" si="8">E11*100/C11</f>
        <v>100</v>
      </c>
      <c r="G11" s="154">
        <f t="shared" ref="G11:G16" si="9">C11-E11</f>
        <v>0</v>
      </c>
      <c r="H11" s="73">
        <v>9000000</v>
      </c>
      <c r="I11" s="1">
        <v>481070.38</v>
      </c>
      <c r="J11" s="73">
        <v>4037000.21</v>
      </c>
      <c r="K11" s="73">
        <v>0</v>
      </c>
      <c r="L11" s="73">
        <v>645014</v>
      </c>
      <c r="M11" s="73">
        <v>0</v>
      </c>
      <c r="N11" s="1">
        <f t="shared" ref="N11:N16" si="10">J11+L11</f>
        <v>4682014.21</v>
      </c>
      <c r="O11" s="154">
        <f t="shared" ref="O11:O16" si="11">K11+M11</f>
        <v>0</v>
      </c>
      <c r="P11" s="154">
        <f t="shared" ref="P11:P28" si="12">N11+O11</f>
        <v>4682014.21</v>
      </c>
      <c r="Q11" s="154">
        <f t="shared" si="3"/>
        <v>52.022380111111111</v>
      </c>
      <c r="R11" s="223"/>
      <c r="S11" s="154">
        <f t="shared" si="4"/>
        <v>4317985.79</v>
      </c>
      <c r="T11" s="154">
        <f t="shared" si="5"/>
        <v>47.977619888888889</v>
      </c>
      <c r="U11" s="154">
        <v>1817834.61</v>
      </c>
      <c r="V11" s="154">
        <f t="shared" si="6"/>
        <v>38.825909714614042</v>
      </c>
      <c r="W11" s="1">
        <v>700618.26</v>
      </c>
      <c r="X11" s="1">
        <v>10768.6</v>
      </c>
      <c r="Y11" s="40">
        <f t="shared" si="7"/>
        <v>711386.86</v>
      </c>
      <c r="Z11" s="1">
        <f t="shared" ref="Z11:Z29" si="13">Y11*100/U11</f>
        <v>39.133750457089164</v>
      </c>
    </row>
    <row r="12" spans="1:26" ht="17.45" customHeight="1">
      <c r="A12" s="4" t="s">
        <v>17</v>
      </c>
      <c r="B12" s="1">
        <v>43965963.82</v>
      </c>
      <c r="C12" s="154">
        <v>62329611.400000006</v>
      </c>
      <c r="D12" s="154">
        <f t="shared" si="0"/>
        <v>141.7678722003734</v>
      </c>
      <c r="E12" s="208">
        <v>61911761.400000006</v>
      </c>
      <c r="F12" s="220">
        <f t="shared" si="8"/>
        <v>99.329612377464628</v>
      </c>
      <c r="G12" s="220">
        <f t="shared" si="9"/>
        <v>417850</v>
      </c>
      <c r="H12" s="73">
        <v>48000000</v>
      </c>
      <c r="I12" s="1">
        <v>7220352.6299999999</v>
      </c>
      <c r="J12" s="73">
        <v>30414018.940000005</v>
      </c>
      <c r="K12" s="73">
        <v>0</v>
      </c>
      <c r="L12" s="73">
        <v>2322394.15</v>
      </c>
      <c r="M12" s="73">
        <v>0</v>
      </c>
      <c r="N12" s="1">
        <f t="shared" si="10"/>
        <v>32736413.090000004</v>
      </c>
      <c r="O12" s="154">
        <f t="shared" si="11"/>
        <v>0</v>
      </c>
      <c r="P12" s="154">
        <f t="shared" si="12"/>
        <v>32736413.090000004</v>
      </c>
      <c r="Q12" s="154">
        <f t="shared" si="3"/>
        <v>68.200860604166678</v>
      </c>
      <c r="R12" s="223"/>
      <c r="S12" s="154">
        <f t="shared" si="4"/>
        <v>15263586.909999996</v>
      </c>
      <c r="T12" s="154">
        <f t="shared" si="5"/>
        <v>31.799139395833322</v>
      </c>
      <c r="U12" s="154">
        <v>35044381.719999991</v>
      </c>
      <c r="V12" s="154">
        <f t="shared" si="6"/>
        <v>107.05015733903053</v>
      </c>
      <c r="W12" s="1">
        <v>15449661.049999999</v>
      </c>
      <c r="X12" s="1">
        <v>6897539.9000000004</v>
      </c>
      <c r="Y12" s="40">
        <f t="shared" si="7"/>
        <v>22347200.949999999</v>
      </c>
      <c r="Z12" s="1">
        <f t="shared" si="13"/>
        <v>63.768284253239798</v>
      </c>
    </row>
    <row r="13" spans="1:26" ht="28.5">
      <c r="A13" s="7" t="s">
        <v>18</v>
      </c>
      <c r="B13" s="1">
        <v>24424032.030000001</v>
      </c>
      <c r="C13" s="154">
        <v>27065593.34</v>
      </c>
      <c r="D13" s="154">
        <f t="shared" si="0"/>
        <v>110.81541862848596</v>
      </c>
      <c r="E13" s="208">
        <v>27065593.34</v>
      </c>
      <c r="F13" s="154">
        <f t="shared" si="8"/>
        <v>100</v>
      </c>
      <c r="G13" s="154">
        <f t="shared" si="9"/>
        <v>0</v>
      </c>
      <c r="H13" s="73">
        <v>28000000</v>
      </c>
      <c r="I13" s="1">
        <v>1524435.26</v>
      </c>
      <c r="J13" s="73">
        <v>14858681.220000003</v>
      </c>
      <c r="K13" s="73">
        <v>0</v>
      </c>
      <c r="L13" s="73">
        <v>895809.94</v>
      </c>
      <c r="M13" s="73">
        <v>0</v>
      </c>
      <c r="N13" s="1">
        <f t="shared" si="10"/>
        <v>15754491.160000002</v>
      </c>
      <c r="O13" s="154">
        <f t="shared" si="11"/>
        <v>0</v>
      </c>
      <c r="P13" s="154">
        <f t="shared" si="12"/>
        <v>15754491.160000002</v>
      </c>
      <c r="Q13" s="154">
        <f t="shared" si="3"/>
        <v>56.266039857142864</v>
      </c>
      <c r="R13" s="223"/>
      <c r="S13" s="154">
        <f t="shared" si="4"/>
        <v>12245508.839999998</v>
      </c>
      <c r="T13" s="154">
        <f t="shared" si="5"/>
        <v>43.733960142857136</v>
      </c>
      <c r="U13" s="154">
        <v>14142558.300000001</v>
      </c>
      <c r="V13" s="154">
        <f t="shared" si="6"/>
        <v>89.768423215770795</v>
      </c>
      <c r="W13" s="1">
        <v>5110483.7</v>
      </c>
      <c r="X13" s="1">
        <v>4738412</v>
      </c>
      <c r="Y13" s="40">
        <f t="shared" si="7"/>
        <v>9848895.6999999993</v>
      </c>
      <c r="Z13" s="1">
        <f t="shared" si="13"/>
        <v>69.640127981653777</v>
      </c>
    </row>
    <row r="14" spans="1:26" ht="17.45" customHeight="1">
      <c r="A14" s="4" t="s">
        <v>19</v>
      </c>
      <c r="B14" s="1">
        <v>0</v>
      </c>
      <c r="C14" s="154">
        <v>0</v>
      </c>
      <c r="D14" s="154" t="e">
        <f t="shared" si="0"/>
        <v>#DIV/0!</v>
      </c>
      <c r="E14" s="208"/>
      <c r="F14" s="154" t="e">
        <f t="shared" si="8"/>
        <v>#DIV/0!</v>
      </c>
      <c r="G14" s="154">
        <f t="shared" si="9"/>
        <v>0</v>
      </c>
      <c r="H14" s="73">
        <v>0</v>
      </c>
      <c r="I14" s="1">
        <v>0</v>
      </c>
      <c r="J14" s="73">
        <v>0</v>
      </c>
      <c r="K14" s="73">
        <v>0</v>
      </c>
      <c r="L14" s="73">
        <v>0</v>
      </c>
      <c r="M14" s="73">
        <v>0</v>
      </c>
      <c r="N14" s="1">
        <f t="shared" si="10"/>
        <v>0</v>
      </c>
      <c r="O14" s="154">
        <f t="shared" si="11"/>
        <v>0</v>
      </c>
      <c r="P14" s="154">
        <f t="shared" si="12"/>
        <v>0</v>
      </c>
      <c r="Q14" s="154" t="e">
        <f t="shared" si="3"/>
        <v>#DIV/0!</v>
      </c>
      <c r="R14" s="223"/>
      <c r="S14" s="154">
        <f t="shared" si="4"/>
        <v>0</v>
      </c>
      <c r="T14" s="154" t="e">
        <f t="shared" si="5"/>
        <v>#DIV/0!</v>
      </c>
      <c r="U14" s="154">
        <v>0</v>
      </c>
      <c r="V14" s="154" t="e">
        <f t="shared" si="6"/>
        <v>#DIV/0!</v>
      </c>
      <c r="W14" s="73">
        <v>0</v>
      </c>
      <c r="X14" s="73">
        <v>0</v>
      </c>
      <c r="Y14" s="89">
        <f t="shared" si="7"/>
        <v>0</v>
      </c>
      <c r="Z14" s="73" t="e">
        <f t="shared" si="13"/>
        <v>#DIV/0!</v>
      </c>
    </row>
    <row r="15" spans="1:26" ht="17.45" customHeight="1">
      <c r="A15" s="4" t="s">
        <v>20</v>
      </c>
      <c r="B15" s="1">
        <v>1950877.25</v>
      </c>
      <c r="C15" s="154">
        <v>1624960.42</v>
      </c>
      <c r="D15" s="154">
        <f t="shared" si="0"/>
        <v>83.293832044020192</v>
      </c>
      <c r="E15" s="208">
        <v>1624960.42</v>
      </c>
      <c r="F15" s="154">
        <f t="shared" si="8"/>
        <v>100</v>
      </c>
      <c r="G15" s="154">
        <f t="shared" si="9"/>
        <v>0</v>
      </c>
      <c r="H15" s="73">
        <v>2199886.85</v>
      </c>
      <c r="I15" s="1">
        <v>226353.9</v>
      </c>
      <c r="J15" s="73">
        <v>1417221.9799999997</v>
      </c>
      <c r="K15" s="73">
        <v>0</v>
      </c>
      <c r="L15" s="73">
        <v>88945</v>
      </c>
      <c r="M15" s="73">
        <v>0</v>
      </c>
      <c r="N15" s="1">
        <f t="shared" si="10"/>
        <v>1506166.9799999997</v>
      </c>
      <c r="O15" s="154">
        <f t="shared" si="11"/>
        <v>0</v>
      </c>
      <c r="P15" s="154">
        <f t="shared" si="12"/>
        <v>1506166.9799999997</v>
      </c>
      <c r="Q15" s="154">
        <f t="shared" si="3"/>
        <v>68.465656767756016</v>
      </c>
      <c r="R15" s="223"/>
      <c r="S15" s="154">
        <f t="shared" si="4"/>
        <v>693719.87000000034</v>
      </c>
      <c r="T15" s="154">
        <f t="shared" si="5"/>
        <v>31.53434323224398</v>
      </c>
      <c r="U15" s="154">
        <v>953465.63</v>
      </c>
      <c r="V15" s="154">
        <f t="shared" si="6"/>
        <v>63.304111872111292</v>
      </c>
      <c r="W15" s="1">
        <v>335840.88</v>
      </c>
      <c r="X15" s="1">
        <v>143615</v>
      </c>
      <c r="Y15" s="40">
        <f t="shared" si="7"/>
        <v>479455.88</v>
      </c>
      <c r="Z15" s="1">
        <f t="shared" si="13"/>
        <v>50.285596555798243</v>
      </c>
    </row>
    <row r="16" spans="1:26" ht="17.45" customHeight="1">
      <c r="A16" s="4" t="s">
        <v>21</v>
      </c>
      <c r="B16" s="1">
        <v>2500000</v>
      </c>
      <c r="C16" s="154">
        <v>2703220.88</v>
      </c>
      <c r="D16" s="154">
        <f t="shared" si="0"/>
        <v>108.1288352</v>
      </c>
      <c r="E16" s="208">
        <v>2703220.8799999994</v>
      </c>
      <c r="F16" s="154">
        <f t="shared" si="8"/>
        <v>99.999999999999986</v>
      </c>
      <c r="G16" s="154">
        <f t="shared" si="9"/>
        <v>0</v>
      </c>
      <c r="H16" s="73">
        <v>2500000</v>
      </c>
      <c r="I16" s="1">
        <v>0</v>
      </c>
      <c r="J16" s="73">
        <v>1349616</v>
      </c>
      <c r="K16" s="73">
        <v>0</v>
      </c>
      <c r="L16" s="73">
        <v>140563.1</v>
      </c>
      <c r="M16" s="73">
        <v>0</v>
      </c>
      <c r="N16" s="1">
        <f t="shared" si="10"/>
        <v>1490179.1</v>
      </c>
      <c r="O16" s="154">
        <f t="shared" si="11"/>
        <v>0</v>
      </c>
      <c r="P16" s="154">
        <f t="shared" si="12"/>
        <v>1490179.1</v>
      </c>
      <c r="Q16" s="154">
        <f t="shared" si="3"/>
        <v>59.607163999999997</v>
      </c>
      <c r="R16" s="223"/>
      <c r="S16" s="154">
        <f t="shared" si="4"/>
        <v>1009820.8999999999</v>
      </c>
      <c r="T16" s="154">
        <f t="shared" si="5"/>
        <v>40.392835999999996</v>
      </c>
      <c r="U16" s="154">
        <v>1383013</v>
      </c>
      <c r="V16" s="154">
        <f t="shared" si="6"/>
        <v>92.808508722206611</v>
      </c>
      <c r="W16" s="1">
        <v>1223034</v>
      </c>
      <c r="X16" s="1">
        <v>97852</v>
      </c>
      <c r="Y16" s="40">
        <f t="shared" si="7"/>
        <v>1320886</v>
      </c>
      <c r="Z16" s="1">
        <f t="shared" si="13"/>
        <v>95.507851336176884</v>
      </c>
    </row>
    <row r="17" spans="1:26" s="11" customFormat="1" ht="17.45" customHeight="1">
      <c r="A17" s="8" t="s">
        <v>22</v>
      </c>
      <c r="B17" s="9">
        <f>SUM(B18:B28)</f>
        <v>18127100.379999999</v>
      </c>
      <c r="C17" s="210">
        <f>SUM(C18:C28)</f>
        <v>20223462.43</v>
      </c>
      <c r="D17" s="210">
        <f t="shared" si="0"/>
        <v>111.5647952847051</v>
      </c>
      <c r="E17" s="210">
        <f>SUM(E18:E28)</f>
        <v>20223462.43</v>
      </c>
      <c r="F17" s="210">
        <f>E17*100/C17</f>
        <v>100</v>
      </c>
      <c r="G17" s="210">
        <f>SUM(G18:G28)</f>
        <v>0</v>
      </c>
      <c r="H17" s="75">
        <f>SUM(H18:H28)</f>
        <v>18920000</v>
      </c>
      <c r="I17" s="9">
        <f>SUM(I18:I28)</f>
        <v>1296383.5399999998</v>
      </c>
      <c r="J17" s="75">
        <f t="shared" ref="J17:L17" si="14">SUM(J18:J28)</f>
        <v>11221333.309999999</v>
      </c>
      <c r="K17" s="75">
        <f t="shared" si="14"/>
        <v>9120</v>
      </c>
      <c r="L17" s="75">
        <f t="shared" si="14"/>
        <v>1159042.26</v>
      </c>
      <c r="M17" s="9">
        <f>SUM(M18:M28)</f>
        <v>95325</v>
      </c>
      <c r="N17" s="9">
        <f>J17+L17</f>
        <v>12380375.569999998</v>
      </c>
      <c r="O17" s="210">
        <f>K17+M17</f>
        <v>104445</v>
      </c>
      <c r="P17" s="210">
        <f t="shared" si="12"/>
        <v>12484820.569999998</v>
      </c>
      <c r="Q17" s="210">
        <f t="shared" si="3"/>
        <v>65.987423731501039</v>
      </c>
      <c r="R17" s="224"/>
      <c r="S17" s="210">
        <f t="shared" si="4"/>
        <v>6435179.4300000016</v>
      </c>
      <c r="T17" s="210">
        <f t="shared" si="5"/>
        <v>34.012576268498947</v>
      </c>
      <c r="U17" s="210">
        <f t="shared" ref="U17" si="15">SUM(U18:U28)</f>
        <v>13791364.189999999</v>
      </c>
      <c r="V17" s="210">
        <f t="shared" si="6"/>
        <v>110.46505724831576</v>
      </c>
      <c r="W17" s="9">
        <f>SUM(W18:W28)</f>
        <v>10934719.5</v>
      </c>
      <c r="X17" s="9">
        <f>SUM(X18:X28)</f>
        <v>1615718.48</v>
      </c>
      <c r="Y17" s="9">
        <f>SUM(Y18:Y28)</f>
        <v>12550437.98</v>
      </c>
      <c r="Z17" s="9">
        <f t="shared" si="13"/>
        <v>91.002150382630134</v>
      </c>
    </row>
    <row r="18" spans="1:26" ht="17.45" customHeight="1">
      <c r="A18" s="12" t="s">
        <v>23</v>
      </c>
      <c r="B18" s="1">
        <v>3002901.87</v>
      </c>
      <c r="C18" s="154">
        <v>2767414.6</v>
      </c>
      <c r="D18" s="154">
        <f t="shared" si="0"/>
        <v>92.158009812022257</v>
      </c>
      <c r="E18" s="208">
        <v>2767414.6</v>
      </c>
      <c r="F18" s="154">
        <f t="shared" si="8"/>
        <v>100</v>
      </c>
      <c r="G18" s="154">
        <f t="shared" ref="G18:G28" si="16">C18-E18</f>
        <v>0</v>
      </c>
      <c r="H18" s="73">
        <v>3000000</v>
      </c>
      <c r="I18" s="1">
        <v>504440.37</v>
      </c>
      <c r="J18" s="73">
        <v>1655724.4</v>
      </c>
      <c r="K18" s="73">
        <v>0</v>
      </c>
      <c r="L18" s="73">
        <v>154280.1</v>
      </c>
      <c r="M18" s="73">
        <v>0</v>
      </c>
      <c r="N18" s="1">
        <f t="shared" ref="N18:N28" si="17">J18+L18</f>
        <v>1810004.5</v>
      </c>
      <c r="O18" s="154">
        <f t="shared" ref="O18:O28" si="18">K18+M18</f>
        <v>0</v>
      </c>
      <c r="P18" s="154">
        <f t="shared" si="12"/>
        <v>1810004.5</v>
      </c>
      <c r="Q18" s="154">
        <f t="shared" si="3"/>
        <v>60.333483333333334</v>
      </c>
      <c r="R18" s="223"/>
      <c r="S18" s="154">
        <f t="shared" si="4"/>
        <v>1189995.5</v>
      </c>
      <c r="T18" s="154">
        <f t="shared" si="5"/>
        <v>39.666516666666666</v>
      </c>
      <c r="U18" s="154">
        <v>2031627.3900000001</v>
      </c>
      <c r="V18" s="154">
        <f t="shared" si="6"/>
        <v>112.24432812183616</v>
      </c>
      <c r="W18" s="1">
        <v>1580002.29</v>
      </c>
      <c r="X18" s="1">
        <v>311735</v>
      </c>
      <c r="Y18" s="40">
        <f t="shared" si="7"/>
        <v>1891737.29</v>
      </c>
      <c r="Z18" s="1">
        <f>Y18*100/U18</f>
        <v>93.114382061958707</v>
      </c>
    </row>
    <row r="19" spans="1:26" ht="17.45" customHeight="1">
      <c r="A19" s="12" t="s">
        <v>24</v>
      </c>
      <c r="B19" s="1">
        <v>200000</v>
      </c>
      <c r="C19" s="154">
        <v>143078</v>
      </c>
      <c r="D19" s="154">
        <f t="shared" si="0"/>
        <v>71.539000000000001</v>
      </c>
      <c r="E19" s="208">
        <v>143078</v>
      </c>
      <c r="F19" s="154">
        <f t="shared" si="8"/>
        <v>100</v>
      </c>
      <c r="G19" s="154">
        <f t="shared" si="16"/>
        <v>0</v>
      </c>
      <c r="H19" s="73">
        <v>200000</v>
      </c>
      <c r="I19" s="1">
        <v>680</v>
      </c>
      <c r="J19" s="73">
        <v>127550.48999999999</v>
      </c>
      <c r="K19" s="73">
        <v>0</v>
      </c>
      <c r="L19" s="73">
        <v>3714</v>
      </c>
      <c r="M19" s="73">
        <v>0</v>
      </c>
      <c r="N19" s="1">
        <f t="shared" si="17"/>
        <v>131264.49</v>
      </c>
      <c r="O19" s="154">
        <f t="shared" si="18"/>
        <v>0</v>
      </c>
      <c r="P19" s="154">
        <f t="shared" si="12"/>
        <v>131264.49</v>
      </c>
      <c r="Q19" s="154">
        <f t="shared" si="3"/>
        <v>65.632244999999998</v>
      </c>
      <c r="R19" s="223"/>
      <c r="S19" s="154">
        <f t="shared" si="4"/>
        <v>68735.510000000009</v>
      </c>
      <c r="T19" s="154">
        <f t="shared" si="5"/>
        <v>34.367755000000002</v>
      </c>
      <c r="U19" s="154">
        <v>250846.49</v>
      </c>
      <c r="V19" s="154">
        <f t="shared" si="6"/>
        <v>191.10003779392281</v>
      </c>
      <c r="W19" s="1">
        <v>127576.48999999999</v>
      </c>
      <c r="X19" s="1">
        <v>123270</v>
      </c>
      <c r="Y19" s="40">
        <f t="shared" si="7"/>
        <v>250846.49</v>
      </c>
      <c r="Z19" s="1">
        <f t="shared" si="13"/>
        <v>100</v>
      </c>
    </row>
    <row r="20" spans="1:26" ht="17.100000000000001" customHeight="1">
      <c r="A20" s="12" t="s">
        <v>25</v>
      </c>
      <c r="B20" s="1">
        <v>350000</v>
      </c>
      <c r="C20" s="154">
        <v>283633.74</v>
      </c>
      <c r="D20" s="154">
        <f t="shared" si="0"/>
        <v>81.038211428571429</v>
      </c>
      <c r="E20" s="208">
        <v>283633.74</v>
      </c>
      <c r="F20" s="154">
        <f t="shared" si="8"/>
        <v>100</v>
      </c>
      <c r="G20" s="154">
        <f t="shared" si="16"/>
        <v>0</v>
      </c>
      <c r="H20" s="73">
        <v>300000</v>
      </c>
      <c r="I20" s="1">
        <v>18093</v>
      </c>
      <c r="J20" s="73">
        <v>299786.01</v>
      </c>
      <c r="K20" s="73">
        <v>0</v>
      </c>
      <c r="L20" s="73">
        <v>17800</v>
      </c>
      <c r="M20" s="73">
        <v>0</v>
      </c>
      <c r="N20" s="1">
        <f t="shared" si="17"/>
        <v>317586.01</v>
      </c>
      <c r="O20" s="154">
        <f t="shared" si="18"/>
        <v>0</v>
      </c>
      <c r="P20" s="154">
        <f t="shared" si="12"/>
        <v>317586.01</v>
      </c>
      <c r="Q20" s="154">
        <f t="shared" si="3"/>
        <v>105.86200333333333</v>
      </c>
      <c r="R20" s="223"/>
      <c r="S20" s="154">
        <f t="shared" si="4"/>
        <v>-17586.010000000009</v>
      </c>
      <c r="T20" s="154">
        <f t="shared" si="5"/>
        <v>-5.8620033333333366</v>
      </c>
      <c r="U20" s="154">
        <v>348982.01</v>
      </c>
      <c r="V20" s="154">
        <f t="shared" si="6"/>
        <v>109.88582589012658</v>
      </c>
      <c r="W20" s="1">
        <v>247514.01</v>
      </c>
      <c r="X20" s="1">
        <v>51908</v>
      </c>
      <c r="Y20" s="40">
        <f t="shared" si="7"/>
        <v>299422.01</v>
      </c>
      <c r="Z20" s="1">
        <f t="shared" si="13"/>
        <v>85.798694895476132</v>
      </c>
    </row>
    <row r="21" spans="1:26" ht="17.45" customHeight="1">
      <c r="A21" s="12" t="s">
        <v>26</v>
      </c>
      <c r="B21" s="1">
        <v>20000</v>
      </c>
      <c r="C21" s="154">
        <v>21595</v>
      </c>
      <c r="D21" s="154">
        <f t="shared" si="0"/>
        <v>107.97499999999999</v>
      </c>
      <c r="E21" s="208">
        <v>21595</v>
      </c>
      <c r="F21" s="154">
        <f t="shared" si="8"/>
        <v>100</v>
      </c>
      <c r="G21" s="154">
        <f t="shared" si="16"/>
        <v>0</v>
      </c>
      <c r="H21" s="73">
        <v>20000</v>
      </c>
      <c r="I21" s="1">
        <v>0</v>
      </c>
      <c r="J21" s="73">
        <v>20000</v>
      </c>
      <c r="K21" s="73">
        <v>9120</v>
      </c>
      <c r="L21" s="73">
        <v>0</v>
      </c>
      <c r="M21" s="1">
        <v>95325</v>
      </c>
      <c r="N21" s="1">
        <f t="shared" si="17"/>
        <v>20000</v>
      </c>
      <c r="O21" s="154">
        <f t="shared" si="18"/>
        <v>104445</v>
      </c>
      <c r="P21" s="154">
        <f t="shared" si="12"/>
        <v>124445</v>
      </c>
      <c r="Q21" s="154">
        <f t="shared" si="3"/>
        <v>622.22500000000002</v>
      </c>
      <c r="R21" s="223"/>
      <c r="S21" s="154">
        <f t="shared" si="4"/>
        <v>-104445</v>
      </c>
      <c r="T21" s="154">
        <f t="shared" si="5"/>
        <v>-522.22500000000002</v>
      </c>
      <c r="U21" s="154">
        <v>39893</v>
      </c>
      <c r="V21" s="154">
        <f t="shared" si="6"/>
        <v>32.056731889589777</v>
      </c>
      <c r="W21" s="73">
        <v>28757</v>
      </c>
      <c r="X21" s="73">
        <v>11136</v>
      </c>
      <c r="Y21" s="89">
        <f t="shared" si="7"/>
        <v>39893</v>
      </c>
      <c r="Z21" s="73">
        <f t="shared" si="13"/>
        <v>100</v>
      </c>
    </row>
    <row r="22" spans="1:26" ht="17.45" customHeight="1">
      <c r="A22" s="12" t="s">
        <v>27</v>
      </c>
      <c r="B22" s="1">
        <v>1000000</v>
      </c>
      <c r="C22" s="154">
        <v>971038.25</v>
      </c>
      <c r="D22" s="154">
        <f t="shared" si="0"/>
        <v>97.103825000000001</v>
      </c>
      <c r="E22" s="208">
        <v>971038.25</v>
      </c>
      <c r="F22" s="154">
        <f t="shared" si="8"/>
        <v>100</v>
      </c>
      <c r="G22" s="154">
        <f t="shared" si="16"/>
        <v>0</v>
      </c>
      <c r="H22" s="73">
        <v>800000</v>
      </c>
      <c r="I22" s="1">
        <v>101821</v>
      </c>
      <c r="J22" s="73">
        <v>269875</v>
      </c>
      <c r="K22" s="73">
        <v>0</v>
      </c>
      <c r="L22" s="73">
        <v>9550</v>
      </c>
      <c r="M22" s="73">
        <v>0</v>
      </c>
      <c r="N22" s="1">
        <f t="shared" si="17"/>
        <v>279425</v>
      </c>
      <c r="O22" s="154">
        <f t="shared" si="18"/>
        <v>0</v>
      </c>
      <c r="P22" s="154">
        <f t="shared" si="12"/>
        <v>279425</v>
      </c>
      <c r="Q22" s="154">
        <f t="shared" si="3"/>
        <v>34.928125000000001</v>
      </c>
      <c r="R22" s="223"/>
      <c r="S22" s="154">
        <f t="shared" si="4"/>
        <v>520575</v>
      </c>
      <c r="T22" s="154">
        <f t="shared" si="5"/>
        <v>65.071875000000006</v>
      </c>
      <c r="U22" s="154">
        <v>279275</v>
      </c>
      <c r="V22" s="154">
        <f t="shared" si="6"/>
        <v>99.946318332289522</v>
      </c>
      <c r="W22" s="1">
        <v>238595</v>
      </c>
      <c r="X22" s="1">
        <v>31130</v>
      </c>
      <c r="Y22" s="40">
        <f t="shared" si="7"/>
        <v>269725</v>
      </c>
      <c r="Z22" s="1">
        <f t="shared" si="13"/>
        <v>96.580431474353233</v>
      </c>
    </row>
    <row r="23" spans="1:26" ht="17.45" customHeight="1">
      <c r="A23" s="12" t="s">
        <v>28</v>
      </c>
      <c r="B23" s="1">
        <v>3503321.26</v>
      </c>
      <c r="C23" s="154">
        <v>4554609.1500000004</v>
      </c>
      <c r="D23" s="154">
        <f t="shared" si="0"/>
        <v>130.00832101821004</v>
      </c>
      <c r="E23" s="208">
        <v>4554609.1500000004</v>
      </c>
      <c r="F23" s="154">
        <f t="shared" si="8"/>
        <v>100</v>
      </c>
      <c r="G23" s="154">
        <f t="shared" si="16"/>
        <v>0</v>
      </c>
      <c r="H23" s="73">
        <v>5000000</v>
      </c>
      <c r="I23" s="1">
        <v>613428.97</v>
      </c>
      <c r="J23" s="73">
        <v>2537506.2999999998</v>
      </c>
      <c r="K23" s="73">
        <v>0</v>
      </c>
      <c r="L23" s="73">
        <v>347086.16</v>
      </c>
      <c r="M23" s="73">
        <v>0</v>
      </c>
      <c r="N23" s="1">
        <f t="shared" si="17"/>
        <v>2884592.46</v>
      </c>
      <c r="O23" s="154">
        <f t="shared" si="18"/>
        <v>0</v>
      </c>
      <c r="P23" s="154">
        <f>N23+O23</f>
        <v>2884592.46</v>
      </c>
      <c r="Q23" s="154">
        <f t="shared" si="3"/>
        <v>57.6918492</v>
      </c>
      <c r="R23" s="223"/>
      <c r="S23" s="154">
        <f t="shared" si="4"/>
        <v>2115407.54</v>
      </c>
      <c r="T23" s="154">
        <f t="shared" si="5"/>
        <v>42.3081508</v>
      </c>
      <c r="U23" s="154">
        <v>3039749.16</v>
      </c>
      <c r="V23" s="154">
        <f t="shared" si="6"/>
        <v>105.37880834646569</v>
      </c>
      <c r="W23" s="1">
        <v>2355942.0000000005</v>
      </c>
      <c r="X23" s="1">
        <v>402041</v>
      </c>
      <c r="Y23" s="40">
        <f t="shared" si="7"/>
        <v>2757983.0000000005</v>
      </c>
      <c r="Z23" s="1">
        <f t="shared" si="13"/>
        <v>90.730611469270059</v>
      </c>
    </row>
    <row r="24" spans="1:26" ht="17.45" customHeight="1">
      <c r="A24" s="12" t="s">
        <v>29</v>
      </c>
      <c r="B24" s="1">
        <v>7000000</v>
      </c>
      <c r="C24" s="154">
        <v>8058536.7400000012</v>
      </c>
      <c r="D24" s="154">
        <f t="shared" si="0"/>
        <v>115.12195342857144</v>
      </c>
      <c r="E24" s="208">
        <v>8058536.7400000012</v>
      </c>
      <c r="F24" s="154">
        <f t="shared" si="8"/>
        <v>100</v>
      </c>
      <c r="G24" s="154">
        <f t="shared" si="16"/>
        <v>0</v>
      </c>
      <c r="H24" s="73">
        <v>8000000</v>
      </c>
      <c r="I24" s="1">
        <v>0</v>
      </c>
      <c r="J24" s="73">
        <v>5928608.1100000003</v>
      </c>
      <c r="K24" s="73">
        <v>0</v>
      </c>
      <c r="L24" s="73">
        <v>613315</v>
      </c>
      <c r="M24" s="73">
        <v>0</v>
      </c>
      <c r="N24" s="1">
        <f t="shared" si="17"/>
        <v>6541923.1100000003</v>
      </c>
      <c r="O24" s="154">
        <f t="shared" si="18"/>
        <v>0</v>
      </c>
      <c r="P24" s="154">
        <f t="shared" si="12"/>
        <v>6541923.1100000003</v>
      </c>
      <c r="Q24" s="154">
        <f t="shared" si="3"/>
        <v>81.774038875000002</v>
      </c>
      <c r="R24" s="223"/>
      <c r="S24" s="154">
        <f t="shared" si="4"/>
        <v>1458076.8899999997</v>
      </c>
      <c r="T24" s="154">
        <f t="shared" si="5"/>
        <v>18.225961124999998</v>
      </c>
      <c r="U24" s="154">
        <v>6000529.8599999994</v>
      </c>
      <c r="V24" s="154">
        <f t="shared" si="6"/>
        <v>91.724249262844054</v>
      </c>
      <c r="W24" s="1">
        <v>4898730.9099999992</v>
      </c>
      <c r="X24" s="1">
        <v>502617.95</v>
      </c>
      <c r="Y24" s="40">
        <f t="shared" si="7"/>
        <v>5401348.8599999994</v>
      </c>
      <c r="Z24" s="1">
        <f t="shared" si="13"/>
        <v>90.014531816695282</v>
      </c>
    </row>
    <row r="25" spans="1:26" ht="17.45" customHeight="1">
      <c r="A25" s="12" t="s">
        <v>30</v>
      </c>
      <c r="B25" s="1">
        <v>1000000</v>
      </c>
      <c r="C25" s="154">
        <v>2496457</v>
      </c>
      <c r="D25" s="154">
        <f t="shared" si="0"/>
        <v>249.64570000000001</v>
      </c>
      <c r="E25" s="208">
        <v>2496457</v>
      </c>
      <c r="F25" s="154">
        <f t="shared" si="8"/>
        <v>100</v>
      </c>
      <c r="G25" s="154">
        <f t="shared" si="16"/>
        <v>0</v>
      </c>
      <c r="H25" s="73">
        <v>1000000</v>
      </c>
      <c r="I25" s="1">
        <v>57920.2</v>
      </c>
      <c r="J25" s="73">
        <v>0</v>
      </c>
      <c r="K25" s="73">
        <v>0</v>
      </c>
      <c r="L25" s="73">
        <v>0</v>
      </c>
      <c r="M25" s="73">
        <v>0</v>
      </c>
      <c r="N25" s="1">
        <f t="shared" si="17"/>
        <v>0</v>
      </c>
      <c r="O25" s="154">
        <f t="shared" si="18"/>
        <v>0</v>
      </c>
      <c r="P25" s="154">
        <f t="shared" si="12"/>
        <v>0</v>
      </c>
      <c r="Q25" s="154">
        <f t="shared" si="3"/>
        <v>0</v>
      </c>
      <c r="R25" s="223"/>
      <c r="S25" s="154">
        <f t="shared" si="4"/>
        <v>1000000</v>
      </c>
      <c r="T25" s="154">
        <f t="shared" si="5"/>
        <v>100</v>
      </c>
      <c r="U25" s="154">
        <v>493235</v>
      </c>
      <c r="V25" s="154" t="e">
        <f t="shared" si="6"/>
        <v>#DIV/0!</v>
      </c>
      <c r="W25" s="1">
        <v>488985</v>
      </c>
      <c r="X25" s="1">
        <v>4250</v>
      </c>
      <c r="Y25" s="40">
        <f t="shared" si="7"/>
        <v>493235</v>
      </c>
      <c r="Z25" s="1">
        <f t="shared" si="13"/>
        <v>100</v>
      </c>
    </row>
    <row r="26" spans="1:26" ht="17.45" customHeight="1">
      <c r="A26" s="12" t="s">
        <v>31</v>
      </c>
      <c r="B26" s="1">
        <v>0</v>
      </c>
      <c r="C26" s="154">
        <v>0</v>
      </c>
      <c r="D26" s="154" t="e">
        <f t="shared" si="0"/>
        <v>#DIV/0!</v>
      </c>
      <c r="E26" s="208"/>
      <c r="F26" s="154" t="e">
        <f t="shared" si="8"/>
        <v>#DIV/0!</v>
      </c>
      <c r="G26" s="154">
        <f t="shared" si="16"/>
        <v>0</v>
      </c>
      <c r="H26" s="73">
        <v>0</v>
      </c>
      <c r="I26" s="1">
        <v>0</v>
      </c>
      <c r="J26" s="73">
        <v>0</v>
      </c>
      <c r="K26" s="73">
        <v>0</v>
      </c>
      <c r="L26" s="73">
        <v>0</v>
      </c>
      <c r="M26" s="73">
        <v>0</v>
      </c>
      <c r="N26" s="1">
        <f t="shared" si="17"/>
        <v>0</v>
      </c>
      <c r="O26" s="154">
        <f t="shared" si="18"/>
        <v>0</v>
      </c>
      <c r="P26" s="154">
        <f t="shared" si="12"/>
        <v>0</v>
      </c>
      <c r="Q26" s="154" t="e">
        <f t="shared" si="3"/>
        <v>#DIV/0!</v>
      </c>
      <c r="R26" s="223"/>
      <c r="S26" s="154">
        <f t="shared" si="4"/>
        <v>0</v>
      </c>
      <c r="T26" s="154" t="e">
        <f t="shared" si="5"/>
        <v>#DIV/0!</v>
      </c>
      <c r="U26" s="154">
        <v>0</v>
      </c>
      <c r="V26" s="154" t="e">
        <f t="shared" si="6"/>
        <v>#DIV/0!</v>
      </c>
      <c r="W26" s="1">
        <v>0</v>
      </c>
      <c r="X26" s="73">
        <v>0</v>
      </c>
      <c r="Y26" s="40">
        <f t="shared" si="7"/>
        <v>0</v>
      </c>
      <c r="Z26" s="1" t="e">
        <f t="shared" si="13"/>
        <v>#DIV/0!</v>
      </c>
    </row>
    <row r="27" spans="1:26" ht="17.45" customHeight="1">
      <c r="A27" s="12" t="s">
        <v>32</v>
      </c>
      <c r="B27" s="1">
        <v>1600000</v>
      </c>
      <c r="C27" s="154">
        <v>802649.95</v>
      </c>
      <c r="D27" s="154">
        <f t="shared" si="0"/>
        <v>50.165621874999999</v>
      </c>
      <c r="E27" s="208">
        <v>802649.95</v>
      </c>
      <c r="F27" s="154">
        <f t="shared" si="8"/>
        <v>100</v>
      </c>
      <c r="G27" s="154">
        <f t="shared" si="16"/>
        <v>0</v>
      </c>
      <c r="H27" s="73">
        <v>600000</v>
      </c>
      <c r="I27" s="1">
        <v>0</v>
      </c>
      <c r="J27" s="73">
        <v>382283</v>
      </c>
      <c r="K27" s="73">
        <v>0</v>
      </c>
      <c r="L27" s="73">
        <v>13297</v>
      </c>
      <c r="M27" s="73">
        <v>0</v>
      </c>
      <c r="N27" s="1">
        <f t="shared" si="17"/>
        <v>395580</v>
      </c>
      <c r="O27" s="154">
        <f t="shared" si="18"/>
        <v>0</v>
      </c>
      <c r="P27" s="154">
        <f t="shared" si="12"/>
        <v>395580</v>
      </c>
      <c r="Q27" s="154">
        <f t="shared" si="3"/>
        <v>65.930000000000007</v>
      </c>
      <c r="R27" s="223"/>
      <c r="S27" s="154">
        <f t="shared" si="4"/>
        <v>204420</v>
      </c>
      <c r="T27" s="154">
        <f t="shared" si="5"/>
        <v>34.07</v>
      </c>
      <c r="U27" s="154">
        <v>462854.6</v>
      </c>
      <c r="V27" s="154">
        <f>U27*100/P27</f>
        <v>117.00657262753425</v>
      </c>
      <c r="W27" s="1">
        <v>323715.8</v>
      </c>
      <c r="X27" s="81">
        <v>96600.95</v>
      </c>
      <c r="Y27" s="40">
        <f t="shared" si="7"/>
        <v>420316.75</v>
      </c>
      <c r="Z27" s="1">
        <f t="shared" si="13"/>
        <v>90.809673275365526</v>
      </c>
    </row>
    <row r="28" spans="1:26" ht="17.45" customHeight="1">
      <c r="A28" s="12" t="s">
        <v>73</v>
      </c>
      <c r="B28" s="1">
        <v>450877.25</v>
      </c>
      <c r="C28" s="154">
        <v>124450</v>
      </c>
      <c r="D28" s="154">
        <f t="shared" si="0"/>
        <v>27.601747482269289</v>
      </c>
      <c r="E28" s="208">
        <v>124450</v>
      </c>
      <c r="F28" s="154">
        <f t="shared" si="8"/>
        <v>100</v>
      </c>
      <c r="G28" s="154">
        <f t="shared" si="16"/>
        <v>0</v>
      </c>
      <c r="H28" s="73">
        <v>0</v>
      </c>
      <c r="I28" s="1">
        <v>0</v>
      </c>
      <c r="J28" s="73">
        <v>0</v>
      </c>
      <c r="K28" s="73">
        <v>0</v>
      </c>
      <c r="L28" s="73">
        <v>0</v>
      </c>
      <c r="M28" s="73">
        <v>0</v>
      </c>
      <c r="N28" s="1">
        <f t="shared" si="17"/>
        <v>0</v>
      </c>
      <c r="O28" s="154">
        <f t="shared" si="18"/>
        <v>0</v>
      </c>
      <c r="P28" s="154">
        <f t="shared" si="12"/>
        <v>0</v>
      </c>
      <c r="Q28" s="154" t="e">
        <f t="shared" si="3"/>
        <v>#DIV/0!</v>
      </c>
      <c r="R28" s="223"/>
      <c r="S28" s="154">
        <f t="shared" si="4"/>
        <v>0</v>
      </c>
      <c r="T28" s="154" t="e">
        <f t="shared" si="5"/>
        <v>#DIV/0!</v>
      </c>
      <c r="U28" s="154">
        <v>844371.67999999993</v>
      </c>
      <c r="V28" s="154" t="e">
        <f t="shared" si="6"/>
        <v>#DIV/0!</v>
      </c>
      <c r="W28" s="73">
        <v>644901</v>
      </c>
      <c r="X28" s="73">
        <v>81029.58</v>
      </c>
      <c r="Y28" s="89">
        <f t="shared" si="7"/>
        <v>725930.58</v>
      </c>
      <c r="Z28" s="73">
        <f t="shared" si="13"/>
        <v>85.97287156764898</v>
      </c>
    </row>
    <row r="29" spans="1:26" s="11" customFormat="1" ht="17.45" customHeight="1">
      <c r="A29" s="46" t="s">
        <v>33</v>
      </c>
      <c r="B29" s="9">
        <f>B9+B17</f>
        <v>215967973.47999999</v>
      </c>
      <c r="C29" s="9">
        <f>C9+C17</f>
        <v>221549240.08999997</v>
      </c>
      <c r="D29" s="9">
        <f t="shared" si="0"/>
        <v>102.58430290383626</v>
      </c>
      <c r="E29" s="9">
        <f>E9+E17</f>
        <v>221073413.19000006</v>
      </c>
      <c r="F29" s="9">
        <f t="shared" si="8"/>
        <v>99.785227473672848</v>
      </c>
      <c r="G29" s="156">
        <f>G9+G17</f>
        <v>475826.89999994636</v>
      </c>
      <c r="H29" s="75">
        <f>H9+H17</f>
        <v>226619886.84999999</v>
      </c>
      <c r="I29" s="9">
        <f>I9+I17</f>
        <v>35177486.039999992</v>
      </c>
      <c r="J29" s="75">
        <f t="shared" ref="J29:M29" si="19">J9+J17</f>
        <v>135261580.13</v>
      </c>
      <c r="K29" s="75">
        <f t="shared" si="19"/>
        <v>9120</v>
      </c>
      <c r="L29" s="75">
        <f t="shared" si="19"/>
        <v>11572708.009999998</v>
      </c>
      <c r="M29" s="9">
        <f t="shared" si="19"/>
        <v>95325</v>
      </c>
      <c r="N29" s="9">
        <f>J29+L29</f>
        <v>146834288.13999999</v>
      </c>
      <c r="O29" s="210">
        <f>K29+M29</f>
        <v>104445</v>
      </c>
      <c r="P29" s="210">
        <f>N29+O29</f>
        <v>146938733.13999999</v>
      </c>
      <c r="Q29" s="210">
        <f t="shared" si="3"/>
        <v>64.839293312885175</v>
      </c>
      <c r="R29" s="224"/>
      <c r="S29" s="210">
        <f t="shared" si="4"/>
        <v>79681153.710000008</v>
      </c>
      <c r="T29" s="210">
        <f t="shared" si="5"/>
        <v>35.160706687114832</v>
      </c>
      <c r="U29" s="210">
        <f>U9+U17</f>
        <v>146201815.97999999</v>
      </c>
      <c r="V29" s="210">
        <f t="shared" si="6"/>
        <v>99.498486788165053</v>
      </c>
      <c r="W29" s="9">
        <f>W9+W17</f>
        <v>78819433.070000008</v>
      </c>
      <c r="X29" s="9">
        <f>X9+X17</f>
        <v>23380034.52</v>
      </c>
      <c r="Y29" s="13">
        <f t="shared" ref="Y29" si="20">W29+X29</f>
        <v>102199467.59</v>
      </c>
      <c r="Z29" s="9">
        <f t="shared" si="13"/>
        <v>69.903008321032488</v>
      </c>
    </row>
    <row r="30" spans="1:26" ht="17.45" customHeight="1">
      <c r="H30" s="109" t="s">
        <v>136</v>
      </c>
    </row>
    <row r="32" spans="1:26" ht="17.45" customHeight="1">
      <c r="C32" s="248"/>
      <c r="D32" s="248"/>
      <c r="S32" s="249" t="s">
        <v>37</v>
      </c>
      <c r="T32" s="249"/>
      <c r="U32" s="248" t="s">
        <v>38</v>
      </c>
      <c r="V32" s="248"/>
    </row>
    <row r="33" spans="2:26" ht="17.45" customHeight="1">
      <c r="B33" s="30" t="s">
        <v>58</v>
      </c>
      <c r="S33" s="249" t="s">
        <v>37</v>
      </c>
      <c r="T33" s="249"/>
    </row>
    <row r="34" spans="2:26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</row>
    <row r="35" spans="2:26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51"/>
      <c r="Y35" s="51"/>
    </row>
    <row r="36" spans="2:26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51"/>
      <c r="Y36" s="51"/>
    </row>
    <row r="37" spans="2:26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51"/>
      <c r="Y37" s="51"/>
    </row>
    <row r="38" spans="2:26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51"/>
      <c r="Y38" s="51"/>
      <c r="Z38" s="52"/>
    </row>
    <row r="39" spans="2:26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51"/>
      <c r="Y39" s="51"/>
      <c r="Z39" s="52"/>
    </row>
    <row r="40" spans="2:26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51"/>
      <c r="Y40" s="51"/>
      <c r="Z40" s="52"/>
    </row>
    <row r="41" spans="2:26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51"/>
      <c r="Y41" s="51"/>
      <c r="Z41" s="52"/>
    </row>
    <row r="42" spans="2:26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51"/>
      <c r="Y42" s="51"/>
      <c r="Z42" s="52"/>
    </row>
    <row r="43" spans="2:26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51"/>
      <c r="Y43" s="51"/>
      <c r="Z43" s="52"/>
    </row>
    <row r="44" spans="2:26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51"/>
      <c r="Y44" s="51"/>
      <c r="Z44" s="53"/>
    </row>
    <row r="45" spans="2:26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51"/>
      <c r="Y45" s="51"/>
      <c r="Z45" s="52"/>
    </row>
    <row r="46" spans="2:26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</row>
    <row r="47" spans="2:26" ht="17.45" customHeight="1">
      <c r="B47" s="39" t="s">
        <v>91</v>
      </c>
      <c r="C47" s="41"/>
      <c r="D47" s="41"/>
      <c r="E47" s="41"/>
      <c r="F47" s="41"/>
      <c r="G47" s="159"/>
      <c r="H47" s="41"/>
      <c r="I47" s="41"/>
      <c r="J47" s="108"/>
      <c r="K47" s="108"/>
      <c r="L47" s="108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2:26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</row>
    <row r="50" spans="2:2" ht="17.45" customHeight="1">
      <c r="B50" s="6" t="s">
        <v>103</v>
      </c>
    </row>
    <row r="51" spans="2:2" ht="17.45" customHeight="1">
      <c r="B51" s="6" t="s">
        <v>112</v>
      </c>
    </row>
    <row r="52" spans="2:2" ht="17.45" customHeight="1">
      <c r="B52" s="6" t="s">
        <v>113</v>
      </c>
    </row>
    <row r="53" spans="2:2" ht="17.45" customHeight="1">
      <c r="B53" s="6" t="s">
        <v>114</v>
      </c>
    </row>
  </sheetData>
  <mergeCells count="46">
    <mergeCell ref="B38:W38"/>
    <mergeCell ref="B46:W46"/>
    <mergeCell ref="B48:W48"/>
    <mergeCell ref="B40:W40"/>
    <mergeCell ref="B41:W41"/>
    <mergeCell ref="B42:W42"/>
    <mergeCell ref="B43:W43"/>
    <mergeCell ref="B44:W44"/>
    <mergeCell ref="B45:W45"/>
    <mergeCell ref="B39:W39"/>
    <mergeCell ref="C8:D8"/>
    <mergeCell ref="E8:F8"/>
    <mergeCell ref="J8:K8"/>
    <mergeCell ref="L8:M8"/>
    <mergeCell ref="N8:Q8"/>
    <mergeCell ref="C32:D32"/>
    <mergeCell ref="S32:T32"/>
    <mergeCell ref="U32:V32"/>
    <mergeCell ref="B37:W37"/>
    <mergeCell ref="B34:W34"/>
    <mergeCell ref="B35:W35"/>
    <mergeCell ref="B36:W36"/>
    <mergeCell ref="S33:T33"/>
    <mergeCell ref="P6:P7"/>
    <mergeCell ref="U6:V6"/>
    <mergeCell ref="J6:K6"/>
    <mergeCell ref="W8:Z8"/>
    <mergeCell ref="S8:T8"/>
    <mergeCell ref="U8:V8"/>
    <mergeCell ref="Y6:Z6"/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  <mergeCell ref="N6:O6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8"/>
  <sheetViews>
    <sheetView topLeftCell="A28" zoomScale="80" zoomScaleNormal="80" workbookViewId="0">
      <selection activeCell="A47" sqref="A47:XFD4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225" t="s">
        <v>0</v>
      </c>
      <c r="B4" s="226" t="s">
        <v>56</v>
      </c>
      <c r="C4" s="226"/>
      <c r="D4" s="226"/>
      <c r="E4" s="226"/>
      <c r="F4" s="226"/>
      <c r="G4" s="226" t="s">
        <v>55</v>
      </c>
      <c r="H4" s="226"/>
      <c r="I4" s="227"/>
      <c r="J4" s="227"/>
      <c r="K4" s="227"/>
      <c r="L4" s="227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s="15" customFormat="1" ht="17.45" customHeight="1">
      <c r="A5" s="225"/>
      <c r="B5" s="17" t="s">
        <v>1</v>
      </c>
      <c r="C5" s="228" t="s">
        <v>5</v>
      </c>
      <c r="D5" s="229"/>
      <c r="E5" s="229" t="s">
        <v>50</v>
      </c>
      <c r="F5" s="230"/>
      <c r="G5" s="17" t="s">
        <v>1</v>
      </c>
      <c r="H5" s="18" t="s">
        <v>4</v>
      </c>
      <c r="I5" s="229" t="s">
        <v>2</v>
      </c>
      <c r="J5" s="258"/>
      <c r="K5" s="229" t="s">
        <v>2</v>
      </c>
      <c r="L5" s="230"/>
      <c r="M5" s="233" t="s">
        <v>46</v>
      </c>
      <c r="N5" s="233"/>
      <c r="O5" s="233"/>
      <c r="P5" s="234"/>
      <c r="Q5" s="235" t="s">
        <v>3</v>
      </c>
      <c r="R5" s="225" t="s">
        <v>48</v>
      </c>
      <c r="S5" s="225"/>
      <c r="T5" s="228" t="s">
        <v>5</v>
      </c>
      <c r="U5" s="229"/>
      <c r="V5" s="225" t="s">
        <v>50</v>
      </c>
      <c r="W5" s="225"/>
      <c r="X5" s="225"/>
      <c r="Y5" s="225"/>
    </row>
    <row r="6" spans="1:25" s="22" customFormat="1" ht="17.45" customHeight="1">
      <c r="A6" s="225"/>
      <c r="B6" s="19" t="s">
        <v>6</v>
      </c>
      <c r="C6" s="237" t="s">
        <v>49</v>
      </c>
      <c r="D6" s="238"/>
      <c r="E6" s="237" t="s">
        <v>74</v>
      </c>
      <c r="F6" s="239"/>
      <c r="G6" s="19" t="s">
        <v>41</v>
      </c>
      <c r="H6" s="20" t="s">
        <v>42</v>
      </c>
      <c r="I6" s="237" t="s">
        <v>67</v>
      </c>
      <c r="J6" s="238"/>
      <c r="K6" s="237" t="s">
        <v>51</v>
      </c>
      <c r="L6" s="239"/>
      <c r="M6" s="242" t="s">
        <v>45</v>
      </c>
      <c r="N6" s="243"/>
      <c r="O6" s="228" t="s">
        <v>47</v>
      </c>
      <c r="P6" s="21" t="s">
        <v>44</v>
      </c>
      <c r="Q6" s="236"/>
      <c r="R6" s="19" t="s">
        <v>45</v>
      </c>
      <c r="S6" s="21" t="s">
        <v>44</v>
      </c>
      <c r="T6" s="237" t="s">
        <v>54</v>
      </c>
      <c r="U6" s="238"/>
      <c r="V6" s="37" t="s">
        <v>77</v>
      </c>
      <c r="W6" s="37" t="s">
        <v>78</v>
      </c>
      <c r="X6" s="247" t="s">
        <v>79</v>
      </c>
      <c r="Y6" s="247"/>
    </row>
    <row r="7" spans="1:25" s="15" customFormat="1" ht="17.45" customHeight="1">
      <c r="A7" s="225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244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225"/>
      <c r="B8" s="14" t="s">
        <v>9</v>
      </c>
      <c r="C8" s="225" t="s">
        <v>10</v>
      </c>
      <c r="D8" s="225"/>
      <c r="E8" s="225" t="s">
        <v>11</v>
      </c>
      <c r="F8" s="225"/>
      <c r="G8" s="14" t="s">
        <v>43</v>
      </c>
      <c r="H8" s="14" t="s">
        <v>12</v>
      </c>
      <c r="I8" s="246" t="s">
        <v>13</v>
      </c>
      <c r="J8" s="234"/>
      <c r="K8" s="246" t="s">
        <v>52</v>
      </c>
      <c r="L8" s="234"/>
      <c r="M8" s="246" t="s">
        <v>53</v>
      </c>
      <c r="N8" s="233"/>
      <c r="O8" s="233"/>
      <c r="P8" s="234"/>
      <c r="Q8" s="14" t="s">
        <v>36</v>
      </c>
      <c r="R8" s="246" t="s">
        <v>57</v>
      </c>
      <c r="S8" s="234"/>
      <c r="T8" s="225" t="s">
        <v>65</v>
      </c>
      <c r="U8" s="225"/>
      <c r="V8" s="246" t="s">
        <v>66</v>
      </c>
      <c r="W8" s="233"/>
      <c r="X8" s="233"/>
      <c r="Y8" s="234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28.5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248"/>
      <c r="D32" s="248"/>
      <c r="R32" s="249" t="s">
        <v>37</v>
      </c>
      <c r="S32" s="249"/>
      <c r="T32" s="248" t="s">
        <v>38</v>
      </c>
      <c r="U32" s="248"/>
    </row>
    <row r="33" spans="2:25" ht="17.45" customHeight="1">
      <c r="B33" s="30" t="s">
        <v>58</v>
      </c>
      <c r="R33" s="249" t="s">
        <v>37</v>
      </c>
      <c r="S33" s="249"/>
    </row>
    <row r="34" spans="2:25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</row>
    <row r="35" spans="2:25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34"/>
      <c r="X35" s="34"/>
    </row>
    <row r="36" spans="2:25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34"/>
      <c r="X36" s="34"/>
    </row>
    <row r="37" spans="2:25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34"/>
      <c r="X37" s="34"/>
    </row>
    <row r="38" spans="2:25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34"/>
      <c r="X38" s="34"/>
      <c r="Y38" s="35"/>
    </row>
    <row r="39" spans="2:25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34"/>
      <c r="X39" s="34"/>
      <c r="Y39" s="35"/>
    </row>
    <row r="40" spans="2:25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34"/>
      <c r="X40" s="34"/>
      <c r="Y40" s="35"/>
    </row>
    <row r="41" spans="2:25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34"/>
      <c r="X41" s="34"/>
      <c r="Y41" s="35"/>
    </row>
    <row r="42" spans="2:25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34"/>
      <c r="X42" s="34"/>
      <c r="Y42" s="35"/>
    </row>
    <row r="43" spans="2:25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34"/>
      <c r="X43" s="34"/>
      <c r="Y43" s="35"/>
    </row>
    <row r="44" spans="2:25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34"/>
      <c r="X44" s="34"/>
      <c r="Y44" s="36"/>
    </row>
    <row r="45" spans="2:25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34"/>
      <c r="X45" s="34"/>
      <c r="Y45" s="35"/>
    </row>
    <row r="46" spans="2:25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</row>
    <row r="47" spans="2:25" ht="17.45" customHeight="1">
      <c r="B47" s="39" t="s">
        <v>91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48"/>
  <sheetViews>
    <sheetView zoomScale="70" zoomScaleNormal="70" workbookViewId="0">
      <pane xSplit="6" ySplit="8" topLeftCell="H9" activePane="bottomRight" state="frozen"/>
      <selection pane="topRight" activeCell="G1" sqref="G1"/>
      <selection pane="bottomLeft" activeCell="A9" sqref="A9"/>
      <selection pane="bottomRight" activeCell="Y18" sqref="Y18:Y28"/>
    </sheetView>
  </sheetViews>
  <sheetFormatPr defaultColWidth="9" defaultRowHeight="14.25"/>
  <cols>
    <col min="1" max="1" width="33.7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32" customWidth="1"/>
    <col min="6" max="6" width="8.125" style="6" bestFit="1" customWidth="1"/>
    <col min="7" max="7" width="12.25" style="6" bestFit="1" customWidth="1"/>
    <col min="8" max="8" width="15.5" style="6" bestFit="1" customWidth="1"/>
    <col min="9" max="9" width="15.5" style="186" bestFit="1" customWidth="1"/>
    <col min="10" max="10" width="14.75" style="6" bestFit="1" customWidth="1"/>
    <col min="11" max="11" width="7.75" style="6" bestFit="1" customWidth="1"/>
    <col min="12" max="12" width="14.375" style="6" bestFit="1" customWidth="1"/>
    <col min="13" max="13" width="7.625" style="6" bestFit="1" customWidth="1"/>
    <col min="14" max="14" width="14.375" style="6" bestFit="1" customWidth="1"/>
    <col min="15" max="15" width="7.75" style="6" bestFit="1" customWidth="1"/>
    <col min="16" max="16" width="14.375" style="6" customWidth="1"/>
    <col min="17" max="17" width="8.125" style="29" bestFit="1" customWidth="1"/>
    <col min="18" max="18" width="10.875" style="130" bestFit="1" customWidth="1"/>
    <col min="19" max="19" width="14.375" style="6" bestFit="1" customWidth="1"/>
    <col min="20" max="20" width="7.5" style="29" bestFit="1" customWidth="1"/>
    <col min="21" max="21" width="14.75" style="29" bestFit="1" customWidth="1"/>
    <col min="22" max="22" width="9.125" style="107" customWidth="1"/>
    <col min="23" max="24" width="14.375" style="74" bestFit="1" customWidth="1"/>
    <col min="25" max="25" width="16.5" style="74" customWidth="1"/>
    <col min="26" max="26" width="11.375" style="74" customWidth="1"/>
    <col min="27" max="16384" width="9" style="6"/>
  </cols>
  <sheetData>
    <row r="1" spans="1:26" s="11" customFormat="1">
      <c r="A1" s="11" t="s">
        <v>39</v>
      </c>
      <c r="E1" s="70"/>
      <c r="I1" s="184"/>
      <c r="V1" s="104"/>
      <c r="W1" s="104"/>
      <c r="X1" s="104"/>
      <c r="Y1" s="104"/>
      <c r="Z1" s="104"/>
    </row>
    <row r="2" spans="1:26" s="11" customFormat="1">
      <c r="A2" s="11" t="s">
        <v>83</v>
      </c>
      <c r="E2" s="70"/>
      <c r="I2" s="184"/>
      <c r="V2" s="104"/>
      <c r="W2" s="104"/>
      <c r="X2" s="104"/>
      <c r="Y2" s="104"/>
      <c r="Z2" s="104"/>
    </row>
    <row r="3" spans="1:26" s="11" customFormat="1">
      <c r="A3" s="16" t="s">
        <v>138</v>
      </c>
      <c r="B3" s="16"/>
      <c r="C3" s="16"/>
      <c r="D3" s="16"/>
      <c r="E3" s="71"/>
      <c r="F3" s="16"/>
      <c r="I3" s="184"/>
      <c r="V3" s="104"/>
      <c r="W3" s="104"/>
      <c r="X3" s="104"/>
      <c r="Y3" s="104"/>
      <c r="Z3" s="104"/>
    </row>
    <row r="4" spans="1:26" s="11" customFormat="1">
      <c r="A4" s="225" t="s">
        <v>0</v>
      </c>
      <c r="B4" s="260" t="s">
        <v>56</v>
      </c>
      <c r="C4" s="261"/>
      <c r="D4" s="261"/>
      <c r="E4" s="261"/>
      <c r="F4" s="261"/>
      <c r="G4" s="262"/>
      <c r="H4" s="226" t="s">
        <v>55</v>
      </c>
      <c r="I4" s="226"/>
      <c r="J4" s="22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26" s="130" customFormat="1">
      <c r="A5" s="225"/>
      <c r="B5" s="125" t="s">
        <v>1</v>
      </c>
      <c r="C5" s="228" t="s">
        <v>5</v>
      </c>
      <c r="D5" s="229"/>
      <c r="E5" s="229" t="s">
        <v>50</v>
      </c>
      <c r="F5" s="230"/>
      <c r="G5" s="127" t="s">
        <v>129</v>
      </c>
      <c r="H5" s="125" t="s">
        <v>1</v>
      </c>
      <c r="I5" s="84" t="s">
        <v>4</v>
      </c>
      <c r="J5" s="229" t="s">
        <v>2</v>
      </c>
      <c r="K5" s="258"/>
      <c r="L5" s="229" t="s">
        <v>2</v>
      </c>
      <c r="M5" s="230"/>
      <c r="N5" s="233" t="s">
        <v>46</v>
      </c>
      <c r="O5" s="233"/>
      <c r="P5" s="233"/>
      <c r="Q5" s="234"/>
      <c r="R5" s="235" t="s">
        <v>3</v>
      </c>
      <c r="S5" s="225" t="s">
        <v>48</v>
      </c>
      <c r="T5" s="225"/>
      <c r="U5" s="228" t="s">
        <v>5</v>
      </c>
      <c r="V5" s="229"/>
      <c r="W5" s="259" t="s">
        <v>50</v>
      </c>
      <c r="X5" s="259"/>
      <c r="Y5" s="259"/>
      <c r="Z5" s="259"/>
    </row>
    <row r="6" spans="1:26" s="22" customFormat="1">
      <c r="A6" s="225"/>
      <c r="B6" s="19" t="s">
        <v>6</v>
      </c>
      <c r="C6" s="237" t="s">
        <v>49</v>
      </c>
      <c r="D6" s="238"/>
      <c r="E6" s="237" t="s">
        <v>140</v>
      </c>
      <c r="F6" s="239"/>
      <c r="G6" s="181" t="s">
        <v>128</v>
      </c>
      <c r="H6" s="19" t="s">
        <v>41</v>
      </c>
      <c r="I6" s="200" t="s">
        <v>42</v>
      </c>
      <c r="J6" s="237" t="s">
        <v>139</v>
      </c>
      <c r="K6" s="238"/>
      <c r="L6" s="237" t="s">
        <v>141</v>
      </c>
      <c r="M6" s="239"/>
      <c r="N6" s="242" t="s">
        <v>45</v>
      </c>
      <c r="O6" s="243"/>
      <c r="P6" s="228" t="s">
        <v>47</v>
      </c>
      <c r="Q6" s="21" t="s">
        <v>44</v>
      </c>
      <c r="R6" s="236"/>
      <c r="S6" s="19" t="s">
        <v>45</v>
      </c>
      <c r="T6" s="21" t="s">
        <v>44</v>
      </c>
      <c r="U6" s="237" t="s">
        <v>142</v>
      </c>
      <c r="V6" s="238"/>
      <c r="W6" s="202" t="s">
        <v>94</v>
      </c>
      <c r="X6" s="202" t="s">
        <v>127</v>
      </c>
      <c r="Y6" s="257" t="s">
        <v>79</v>
      </c>
      <c r="Z6" s="257"/>
    </row>
    <row r="7" spans="1:26" s="130" customFormat="1">
      <c r="A7" s="225"/>
      <c r="B7" s="23"/>
      <c r="C7" s="126" t="s">
        <v>8</v>
      </c>
      <c r="D7" s="125" t="s">
        <v>44</v>
      </c>
      <c r="E7" s="183" t="s">
        <v>8</v>
      </c>
      <c r="F7" s="127" t="s">
        <v>44</v>
      </c>
      <c r="G7" s="182" t="s">
        <v>131</v>
      </c>
      <c r="H7" s="23"/>
      <c r="I7" s="201"/>
      <c r="J7" s="129" t="s">
        <v>35</v>
      </c>
      <c r="K7" s="129" t="s">
        <v>34</v>
      </c>
      <c r="L7" s="129" t="s">
        <v>35</v>
      </c>
      <c r="M7" s="129" t="s">
        <v>34</v>
      </c>
      <c r="N7" s="123" t="s">
        <v>35</v>
      </c>
      <c r="O7" s="123" t="s">
        <v>34</v>
      </c>
      <c r="P7" s="244"/>
      <c r="Q7" s="26"/>
      <c r="R7" s="128" t="s">
        <v>34</v>
      </c>
      <c r="S7" s="23"/>
      <c r="T7" s="28"/>
      <c r="U7" s="126" t="s">
        <v>8</v>
      </c>
      <c r="V7" s="188" t="s">
        <v>44</v>
      </c>
      <c r="W7" s="191" t="s">
        <v>8</v>
      </c>
      <c r="X7" s="191" t="s">
        <v>8</v>
      </c>
      <c r="Y7" s="191" t="s">
        <v>7</v>
      </c>
      <c r="Z7" s="191" t="s">
        <v>44</v>
      </c>
    </row>
    <row r="8" spans="1:26" s="130" customFormat="1">
      <c r="A8" s="225"/>
      <c r="B8" s="123" t="s">
        <v>9</v>
      </c>
      <c r="C8" s="225" t="s">
        <v>10</v>
      </c>
      <c r="D8" s="225"/>
      <c r="E8" s="225" t="s">
        <v>11</v>
      </c>
      <c r="F8" s="225"/>
      <c r="G8" s="123"/>
      <c r="H8" s="123" t="s">
        <v>43</v>
      </c>
      <c r="I8" s="169" t="s">
        <v>12</v>
      </c>
      <c r="J8" s="246" t="s">
        <v>13</v>
      </c>
      <c r="K8" s="234"/>
      <c r="L8" s="246" t="s">
        <v>52</v>
      </c>
      <c r="M8" s="234"/>
      <c r="N8" s="246" t="s">
        <v>53</v>
      </c>
      <c r="O8" s="233"/>
      <c r="P8" s="233"/>
      <c r="Q8" s="234"/>
      <c r="R8" s="123" t="s">
        <v>36</v>
      </c>
      <c r="S8" s="246" t="s">
        <v>57</v>
      </c>
      <c r="T8" s="234"/>
      <c r="U8" s="225" t="s">
        <v>65</v>
      </c>
      <c r="V8" s="225"/>
      <c r="W8" s="253" t="s">
        <v>66</v>
      </c>
      <c r="X8" s="263"/>
      <c r="Y8" s="263"/>
      <c r="Z8" s="254"/>
    </row>
    <row r="9" spans="1:26" s="132" customFormat="1">
      <c r="A9" s="38" t="s">
        <v>14</v>
      </c>
      <c r="B9" s="13">
        <f>SUM(B10:B16)</f>
        <v>12787518.800000001</v>
      </c>
      <c r="C9" s="155">
        <f>SUM(C10:C16)</f>
        <v>12234266.959999999</v>
      </c>
      <c r="D9" s="156">
        <f t="shared" ref="D9:D29" si="0">C9*100/B9</f>
        <v>95.673501258117398</v>
      </c>
      <c r="E9" s="155">
        <f>SUM(E10:E16)</f>
        <v>12234266.959999999</v>
      </c>
      <c r="F9" s="9">
        <f>E9*100/C9</f>
        <v>100.00000000000001</v>
      </c>
      <c r="G9" s="155">
        <f>SUM(G10:G16)</f>
        <v>0</v>
      </c>
      <c r="H9" s="13">
        <f t="shared" ref="H9:M9" si="1">SUM(H10:H16)</f>
        <v>11686078.82</v>
      </c>
      <c r="I9" s="86">
        <f t="shared" si="1"/>
        <v>1945809.75</v>
      </c>
      <c r="J9" s="106">
        <f t="shared" si="1"/>
        <v>7273579.0499999998</v>
      </c>
      <c r="K9" s="106">
        <f t="shared" si="1"/>
        <v>0</v>
      </c>
      <c r="L9" s="13">
        <f t="shared" si="1"/>
        <v>203888.59999999998</v>
      </c>
      <c r="M9" s="13">
        <f t="shared" si="1"/>
        <v>0</v>
      </c>
      <c r="N9" s="9">
        <f t="shared" ref="N9:N29" si="2">J9+L9</f>
        <v>7477467.6499999994</v>
      </c>
      <c r="O9" s="9">
        <f t="shared" ref="O9:O29" si="3">K9+M9</f>
        <v>0</v>
      </c>
      <c r="P9" s="9">
        <f>N9+O9</f>
        <v>7477467.6499999994</v>
      </c>
      <c r="Q9" s="9">
        <f t="shared" ref="Q9:Q29" si="4">P9*100/H9</f>
        <v>63.986113436123475</v>
      </c>
      <c r="R9" s="207"/>
      <c r="S9" s="9">
        <f t="shared" ref="S9:S29" si="5">H9-P9</f>
        <v>4208611.1700000009</v>
      </c>
      <c r="T9" s="9">
        <f t="shared" ref="T9:T29" si="6">S9*100/H9</f>
        <v>36.013886563876525</v>
      </c>
      <c r="U9" s="13">
        <f>SUM(U10:U16)</f>
        <v>7477467.6499999994</v>
      </c>
      <c r="V9" s="75">
        <f>U9*100/P9</f>
        <v>100.00000000000001</v>
      </c>
      <c r="W9" s="106">
        <f>SUM(W10:W16)</f>
        <v>3600049.7</v>
      </c>
      <c r="X9" s="106">
        <f>SUM(X10:X16)</f>
        <v>895788.96</v>
      </c>
      <c r="Y9" s="82">
        <f>SUM(Y10:Y16)</f>
        <v>4495838.66</v>
      </c>
      <c r="Z9" s="75">
        <f>Y9*100/U9</f>
        <v>60.12515025725321</v>
      </c>
    </row>
    <row r="10" spans="1:26">
      <c r="A10" s="4" t="s">
        <v>15</v>
      </c>
      <c r="B10" s="1">
        <v>6506544</v>
      </c>
      <c r="C10" s="157">
        <v>6431547.709999999</v>
      </c>
      <c r="D10" s="158">
        <f t="shared" si="0"/>
        <v>98.847371354132065</v>
      </c>
      <c r="E10" s="157">
        <v>6431547.709999999</v>
      </c>
      <c r="F10" s="1">
        <f>E10*100/C10</f>
        <v>100</v>
      </c>
      <c r="G10" s="1">
        <v>0</v>
      </c>
      <c r="H10" s="1">
        <v>6034125</v>
      </c>
      <c r="I10" s="88">
        <v>1281809.8</v>
      </c>
      <c r="J10" s="73">
        <v>3683896.38</v>
      </c>
      <c r="K10" s="73">
        <v>0</v>
      </c>
      <c r="L10" s="1">
        <v>108694.39999999999</v>
      </c>
      <c r="M10" s="1">
        <v>0</v>
      </c>
      <c r="N10" s="1">
        <f t="shared" si="2"/>
        <v>3792590.78</v>
      </c>
      <c r="O10" s="1">
        <f t="shared" si="3"/>
        <v>0</v>
      </c>
      <c r="P10" s="1">
        <f>N10+O10</f>
        <v>3792590.78</v>
      </c>
      <c r="Q10" s="1">
        <f t="shared" si="4"/>
        <v>62.852373459283655</v>
      </c>
      <c r="R10" s="5"/>
      <c r="S10" s="1">
        <f t="shared" si="5"/>
        <v>2241534.2200000002</v>
      </c>
      <c r="T10" s="1">
        <f t="shared" si="6"/>
        <v>37.147626540716345</v>
      </c>
      <c r="U10" s="1">
        <f>P10</f>
        <v>3792590.78</v>
      </c>
      <c r="V10" s="73">
        <f t="shared" ref="V10:V29" si="7">U10*100/P10</f>
        <v>100</v>
      </c>
      <c r="W10" s="73">
        <v>2008205.2</v>
      </c>
      <c r="X10" s="73">
        <v>406256.5</v>
      </c>
      <c r="Y10" s="83">
        <f t="shared" ref="Y10:Y29" si="8">W10+X10</f>
        <v>2414461.7000000002</v>
      </c>
      <c r="Z10" s="73">
        <f>Y10*100/U10</f>
        <v>63.662594781712791</v>
      </c>
    </row>
    <row r="11" spans="1:26">
      <c r="A11" s="4" t="s">
        <v>16</v>
      </c>
      <c r="B11" s="1">
        <v>0</v>
      </c>
      <c r="C11" s="1">
        <v>0</v>
      </c>
      <c r="D11" s="158" t="e">
        <f t="shared" si="0"/>
        <v>#DIV/0!</v>
      </c>
      <c r="E11" s="1">
        <v>0</v>
      </c>
      <c r="F11" s="1" t="e">
        <f t="shared" ref="F11:F29" si="9">E11*100/C11</f>
        <v>#DIV/0!</v>
      </c>
      <c r="G11" s="1">
        <v>0</v>
      </c>
      <c r="H11" s="1">
        <v>81710</v>
      </c>
      <c r="I11" s="103">
        <v>0</v>
      </c>
      <c r="J11" s="73">
        <v>21500</v>
      </c>
      <c r="K11" s="73">
        <v>0</v>
      </c>
      <c r="L11" s="1">
        <v>0</v>
      </c>
      <c r="M11" s="1">
        <v>0</v>
      </c>
      <c r="N11" s="1">
        <f t="shared" si="2"/>
        <v>21500</v>
      </c>
      <c r="O11" s="1">
        <f t="shared" si="3"/>
        <v>0</v>
      </c>
      <c r="P11" s="1">
        <f t="shared" ref="P11:P28" si="10">N11+O11</f>
        <v>21500</v>
      </c>
      <c r="Q11" s="1">
        <f t="shared" si="4"/>
        <v>26.312568841023129</v>
      </c>
      <c r="R11" s="5"/>
      <c r="S11" s="1">
        <f t="shared" si="5"/>
        <v>60210</v>
      </c>
      <c r="T11" s="1">
        <f t="shared" si="6"/>
        <v>73.687431158976864</v>
      </c>
      <c r="U11" s="1">
        <f t="shared" ref="U11:U16" si="11">P11</f>
        <v>21500</v>
      </c>
      <c r="V11" s="73">
        <f t="shared" si="7"/>
        <v>100</v>
      </c>
      <c r="W11" s="73">
        <v>0</v>
      </c>
      <c r="X11" s="73">
        <v>0</v>
      </c>
      <c r="Y11" s="83">
        <f t="shared" si="8"/>
        <v>0</v>
      </c>
      <c r="Z11" s="73">
        <f t="shared" ref="Z11:Z29" si="12">Y11*100/U11</f>
        <v>0</v>
      </c>
    </row>
    <row r="12" spans="1:26">
      <c r="A12" s="4" t="s">
        <v>17</v>
      </c>
      <c r="B12" s="1">
        <v>2317019.7999999998</v>
      </c>
      <c r="C12" s="157">
        <v>2022828.5</v>
      </c>
      <c r="D12" s="158">
        <f t="shared" si="0"/>
        <v>87.30303038411671</v>
      </c>
      <c r="E12" s="157">
        <v>2022828.5</v>
      </c>
      <c r="F12" s="50">
        <f t="shared" si="9"/>
        <v>100</v>
      </c>
      <c r="G12" s="1">
        <v>0</v>
      </c>
      <c r="H12" s="6">
        <v>2112639.54</v>
      </c>
      <c r="I12" s="88">
        <v>542577.64</v>
      </c>
      <c r="J12" s="73">
        <v>1671109.74</v>
      </c>
      <c r="K12" s="73">
        <v>0</v>
      </c>
      <c r="L12" s="1">
        <v>0</v>
      </c>
      <c r="M12" s="1">
        <v>0</v>
      </c>
      <c r="N12" s="1">
        <f t="shared" si="2"/>
        <v>1671109.74</v>
      </c>
      <c r="O12" s="1">
        <f t="shared" si="3"/>
        <v>0</v>
      </c>
      <c r="P12" s="1">
        <f t="shared" si="10"/>
        <v>1671109.74</v>
      </c>
      <c r="Q12" s="1">
        <f t="shared" si="4"/>
        <v>79.100561565746332</v>
      </c>
      <c r="R12" s="5"/>
      <c r="S12" s="1">
        <f t="shared" si="5"/>
        <v>441529.80000000005</v>
      </c>
      <c r="T12" s="1">
        <f t="shared" si="6"/>
        <v>20.899438434253675</v>
      </c>
      <c r="U12" s="1">
        <f t="shared" si="11"/>
        <v>1671109.74</v>
      </c>
      <c r="V12" s="73">
        <f t="shared" si="7"/>
        <v>100</v>
      </c>
      <c r="W12" s="73">
        <v>796370.74</v>
      </c>
      <c r="X12" s="73">
        <v>73340</v>
      </c>
      <c r="Y12" s="83">
        <f t="shared" si="8"/>
        <v>869710.74</v>
      </c>
      <c r="Z12" s="73">
        <f t="shared" si="12"/>
        <v>52.043903472192078</v>
      </c>
    </row>
    <row r="13" spans="1:26">
      <c r="A13" s="7" t="s">
        <v>18</v>
      </c>
      <c r="B13" s="1">
        <v>3036340</v>
      </c>
      <c r="C13" s="208">
        <v>2941200.4200000004</v>
      </c>
      <c r="D13" s="154">
        <f t="shared" si="0"/>
        <v>96.866636147467034</v>
      </c>
      <c r="E13" s="157">
        <v>2941200.4200000009</v>
      </c>
      <c r="F13" s="50">
        <f t="shared" si="9"/>
        <v>100</v>
      </c>
      <c r="G13" s="1">
        <v>0</v>
      </c>
      <c r="H13" s="1">
        <v>2545478.2799999998</v>
      </c>
      <c r="I13" s="88">
        <v>80538.28</v>
      </c>
      <c r="J13" s="73">
        <v>1441560.8199999998</v>
      </c>
      <c r="K13" s="73">
        <v>0</v>
      </c>
      <c r="L13" s="1">
        <v>70744.2</v>
      </c>
      <c r="M13" s="1">
        <v>0</v>
      </c>
      <c r="N13" s="1">
        <f t="shared" si="2"/>
        <v>1512305.0199999998</v>
      </c>
      <c r="O13" s="1">
        <f t="shared" si="3"/>
        <v>0</v>
      </c>
      <c r="P13" s="1">
        <f t="shared" si="10"/>
        <v>1512305.0199999998</v>
      </c>
      <c r="Q13" s="1">
        <f t="shared" si="4"/>
        <v>59.41142895943311</v>
      </c>
      <c r="R13" s="5"/>
      <c r="S13" s="1">
        <f t="shared" si="5"/>
        <v>1033173.26</v>
      </c>
      <c r="T13" s="1">
        <f t="shared" si="6"/>
        <v>40.588571040566883</v>
      </c>
      <c r="U13" s="1">
        <f t="shared" si="11"/>
        <v>1512305.0199999998</v>
      </c>
      <c r="V13" s="73">
        <f t="shared" si="7"/>
        <v>100</v>
      </c>
      <c r="W13" s="73">
        <v>476680.76</v>
      </c>
      <c r="X13" s="73">
        <v>375112.46</v>
      </c>
      <c r="Y13" s="83">
        <f t="shared" si="8"/>
        <v>851793.22</v>
      </c>
      <c r="Z13" s="73">
        <f t="shared" si="12"/>
        <v>56.324167990925545</v>
      </c>
    </row>
    <row r="14" spans="1:26">
      <c r="A14" s="4" t="s">
        <v>19</v>
      </c>
      <c r="B14" s="1">
        <v>0</v>
      </c>
      <c r="C14" s="73">
        <v>0</v>
      </c>
      <c r="D14" s="154" t="e">
        <f t="shared" si="0"/>
        <v>#DIV/0!</v>
      </c>
      <c r="E14" s="1">
        <v>0</v>
      </c>
      <c r="F14" s="1" t="e">
        <f t="shared" si="9"/>
        <v>#DIV/0!</v>
      </c>
      <c r="G14" s="1">
        <v>0</v>
      </c>
      <c r="H14" s="1">
        <v>11450</v>
      </c>
      <c r="I14" s="103">
        <v>0</v>
      </c>
      <c r="J14" s="73">
        <v>1350</v>
      </c>
      <c r="K14" s="73">
        <v>0</v>
      </c>
      <c r="L14" s="1">
        <v>0</v>
      </c>
      <c r="M14" s="1">
        <v>0</v>
      </c>
      <c r="N14" s="1">
        <f t="shared" si="2"/>
        <v>1350</v>
      </c>
      <c r="O14" s="1">
        <f t="shared" si="3"/>
        <v>0</v>
      </c>
      <c r="P14" s="1">
        <f t="shared" si="10"/>
        <v>1350</v>
      </c>
      <c r="Q14" s="1">
        <f t="shared" si="4"/>
        <v>11.790393013100436</v>
      </c>
      <c r="R14" s="5"/>
      <c r="S14" s="1">
        <f t="shared" si="5"/>
        <v>10100</v>
      </c>
      <c r="T14" s="1">
        <f t="shared" si="6"/>
        <v>88.209606986899558</v>
      </c>
      <c r="U14" s="1">
        <f t="shared" si="11"/>
        <v>1350</v>
      </c>
      <c r="V14" s="73">
        <f t="shared" si="7"/>
        <v>100</v>
      </c>
      <c r="W14" s="73">
        <v>0</v>
      </c>
      <c r="X14" s="73">
        <v>0</v>
      </c>
      <c r="Y14" s="83">
        <f t="shared" si="8"/>
        <v>0</v>
      </c>
      <c r="Z14" s="73">
        <f t="shared" si="12"/>
        <v>0</v>
      </c>
    </row>
    <row r="15" spans="1:26">
      <c r="A15" s="4" t="s">
        <v>20</v>
      </c>
      <c r="B15" s="1">
        <v>427615</v>
      </c>
      <c r="C15" s="208">
        <v>281721.13</v>
      </c>
      <c r="D15" s="154">
        <f t="shared" si="0"/>
        <v>65.881956900482905</v>
      </c>
      <c r="E15" s="157">
        <v>281721.13</v>
      </c>
      <c r="F15" s="1">
        <f t="shared" si="9"/>
        <v>100</v>
      </c>
      <c r="G15" s="1">
        <v>0</v>
      </c>
      <c r="H15" s="1">
        <v>380676</v>
      </c>
      <c r="I15" s="88">
        <v>40884.03</v>
      </c>
      <c r="J15" s="73">
        <v>130062.11</v>
      </c>
      <c r="K15" s="73">
        <v>0</v>
      </c>
      <c r="L15" s="1">
        <v>0</v>
      </c>
      <c r="M15" s="1">
        <v>0</v>
      </c>
      <c r="N15" s="1">
        <f t="shared" si="2"/>
        <v>130062.11</v>
      </c>
      <c r="O15" s="1">
        <f t="shared" si="3"/>
        <v>0</v>
      </c>
      <c r="P15" s="1">
        <f t="shared" si="10"/>
        <v>130062.11</v>
      </c>
      <c r="Q15" s="1">
        <f t="shared" si="4"/>
        <v>34.166091374292051</v>
      </c>
      <c r="R15" s="5"/>
      <c r="S15" s="1">
        <f t="shared" si="5"/>
        <v>250613.89</v>
      </c>
      <c r="T15" s="1">
        <f t="shared" si="6"/>
        <v>65.833908625707949</v>
      </c>
      <c r="U15" s="1">
        <f t="shared" si="11"/>
        <v>130062.11</v>
      </c>
      <c r="V15" s="73">
        <f t="shared" si="7"/>
        <v>100</v>
      </c>
      <c r="W15" s="73">
        <v>90173</v>
      </c>
      <c r="X15" s="73">
        <v>20650</v>
      </c>
      <c r="Y15" s="83">
        <f t="shared" si="8"/>
        <v>110823</v>
      </c>
      <c r="Z15" s="73">
        <f t="shared" si="12"/>
        <v>85.207751896382433</v>
      </c>
    </row>
    <row r="16" spans="1:26">
      <c r="A16" s="4" t="s">
        <v>21</v>
      </c>
      <c r="B16" s="1">
        <v>500000</v>
      </c>
      <c r="C16" s="206">
        <v>556969.19999999995</v>
      </c>
      <c r="D16" s="209">
        <f t="shared" si="0"/>
        <v>111.39383999999998</v>
      </c>
      <c r="E16" s="157">
        <v>556969.19999999995</v>
      </c>
      <c r="F16" s="1">
        <f t="shared" si="9"/>
        <v>100</v>
      </c>
      <c r="G16" s="1">
        <v>0</v>
      </c>
      <c r="H16" s="121">
        <v>520000</v>
      </c>
      <c r="I16" s="103">
        <v>0</v>
      </c>
      <c r="J16" s="73">
        <v>324100</v>
      </c>
      <c r="K16" s="73">
        <v>0</v>
      </c>
      <c r="L16" s="1">
        <v>24450</v>
      </c>
      <c r="M16" s="1">
        <v>0</v>
      </c>
      <c r="N16" s="1">
        <f t="shared" si="2"/>
        <v>348550</v>
      </c>
      <c r="O16" s="1">
        <f t="shared" si="3"/>
        <v>0</v>
      </c>
      <c r="P16" s="1">
        <f t="shared" si="10"/>
        <v>348550</v>
      </c>
      <c r="Q16" s="1">
        <f t="shared" si="4"/>
        <v>67.02884615384616</v>
      </c>
      <c r="R16" s="5"/>
      <c r="S16" s="1">
        <f t="shared" si="5"/>
        <v>171450</v>
      </c>
      <c r="T16" s="1">
        <f t="shared" si="6"/>
        <v>32.971153846153847</v>
      </c>
      <c r="U16" s="1">
        <f t="shared" si="11"/>
        <v>348550</v>
      </c>
      <c r="V16" s="73">
        <f t="shared" si="7"/>
        <v>100</v>
      </c>
      <c r="W16" s="73">
        <v>228620</v>
      </c>
      <c r="X16" s="73">
        <v>20430</v>
      </c>
      <c r="Y16" s="83">
        <f t="shared" si="8"/>
        <v>249050</v>
      </c>
      <c r="Z16" s="73">
        <f t="shared" si="12"/>
        <v>71.453163104289203</v>
      </c>
    </row>
    <row r="17" spans="1:26" s="11" customFormat="1">
      <c r="A17" s="8" t="s">
        <v>22</v>
      </c>
      <c r="B17" s="9">
        <f>SUM(B18:B28)</f>
        <v>1808120</v>
      </c>
      <c r="C17" s="210">
        <f>SUM(C18:C28)</f>
        <v>1873293.4200000002</v>
      </c>
      <c r="D17" s="210">
        <f t="shared" si="0"/>
        <v>103.6044853217707</v>
      </c>
      <c r="E17" s="156">
        <f>SUM(E18:E28)</f>
        <v>1873293.4200000002</v>
      </c>
      <c r="F17" s="9">
        <f>E17*100/C17</f>
        <v>100.00000000000001</v>
      </c>
      <c r="G17" s="156">
        <f>SUM(G18:G28)</f>
        <v>0</v>
      </c>
      <c r="H17" s="9">
        <f>SUM(H18:H28)</f>
        <v>2199077</v>
      </c>
      <c r="I17" s="87">
        <f>SUM(I18:I28)</f>
        <v>1366815</v>
      </c>
      <c r="J17" s="75">
        <f t="shared" ref="J17:M17" si="13">SUM(J18:J28)</f>
        <v>1016058.3300000001</v>
      </c>
      <c r="K17" s="75">
        <f t="shared" si="13"/>
        <v>0</v>
      </c>
      <c r="L17" s="9">
        <f t="shared" si="13"/>
        <v>83167.899999999994</v>
      </c>
      <c r="M17" s="9">
        <f t="shared" si="13"/>
        <v>0</v>
      </c>
      <c r="N17" s="9">
        <f t="shared" si="2"/>
        <v>1099226.23</v>
      </c>
      <c r="O17" s="9">
        <f t="shared" si="3"/>
        <v>0</v>
      </c>
      <c r="P17" s="9">
        <f t="shared" si="10"/>
        <v>1099226.23</v>
      </c>
      <c r="Q17" s="9">
        <f t="shared" si="4"/>
        <v>49.985799951525117</v>
      </c>
      <c r="R17" s="10"/>
      <c r="S17" s="9">
        <f t="shared" si="5"/>
        <v>1099850.77</v>
      </c>
      <c r="T17" s="9">
        <f t="shared" si="6"/>
        <v>50.014200048474883</v>
      </c>
      <c r="U17" s="9">
        <f t="shared" ref="U17" si="14">SUM(U18:U28)</f>
        <v>1099226.23</v>
      </c>
      <c r="V17" s="75">
        <f t="shared" si="7"/>
        <v>100</v>
      </c>
      <c r="W17" s="75">
        <f t="shared" ref="W17:X17" si="15">SUM(W18:W28)</f>
        <v>433277.4</v>
      </c>
      <c r="X17" s="75">
        <f t="shared" si="15"/>
        <v>175237.35</v>
      </c>
      <c r="Y17" s="75">
        <f>SUM(Y18:Y28)</f>
        <v>608514.75</v>
      </c>
      <c r="Z17" s="75">
        <f t="shared" si="12"/>
        <v>55.358463380190628</v>
      </c>
    </row>
    <row r="18" spans="1:26">
      <c r="A18" s="12" t="s">
        <v>23</v>
      </c>
      <c r="B18" s="1">
        <v>266231</v>
      </c>
      <c r="C18" s="208">
        <v>246315</v>
      </c>
      <c r="D18" s="154">
        <f t="shared" si="0"/>
        <v>92.519278371038681</v>
      </c>
      <c r="E18" s="157">
        <v>246315</v>
      </c>
      <c r="F18" s="1">
        <f t="shared" si="9"/>
        <v>100</v>
      </c>
      <c r="G18" s="1">
        <v>0</v>
      </c>
      <c r="H18" s="121">
        <v>408572</v>
      </c>
      <c r="I18" s="88">
        <v>169264</v>
      </c>
      <c r="J18" s="73">
        <v>191084</v>
      </c>
      <c r="K18" s="73">
        <v>0</v>
      </c>
      <c r="L18" s="1">
        <v>7080</v>
      </c>
      <c r="M18" s="1">
        <v>0</v>
      </c>
      <c r="N18" s="1">
        <f t="shared" si="2"/>
        <v>198164</v>
      </c>
      <c r="O18" s="1">
        <f t="shared" si="3"/>
        <v>0</v>
      </c>
      <c r="P18" s="1">
        <f t="shared" si="10"/>
        <v>198164</v>
      </c>
      <c r="Q18" s="1">
        <f t="shared" si="4"/>
        <v>48.501610487258063</v>
      </c>
      <c r="R18" s="5"/>
      <c r="S18" s="1">
        <f t="shared" si="5"/>
        <v>210408</v>
      </c>
      <c r="T18" s="1">
        <f t="shared" si="6"/>
        <v>51.498389512741937</v>
      </c>
      <c r="U18" s="1">
        <f t="shared" ref="U18:U28" si="16">P18</f>
        <v>198164</v>
      </c>
      <c r="V18" s="73">
        <f t="shared" si="7"/>
        <v>100</v>
      </c>
      <c r="W18" s="73">
        <v>70093</v>
      </c>
      <c r="X18" s="73">
        <v>28024</v>
      </c>
      <c r="Y18" s="83">
        <f t="shared" si="8"/>
        <v>98117</v>
      </c>
      <c r="Z18" s="73">
        <f>Y18*100/U18</f>
        <v>49.513029611836657</v>
      </c>
    </row>
    <row r="19" spans="1:26">
      <c r="A19" s="12" t="s">
        <v>24</v>
      </c>
      <c r="B19" s="1">
        <v>50000</v>
      </c>
      <c r="C19" s="90">
        <v>13599.02</v>
      </c>
      <c r="D19" s="103">
        <f t="shared" si="0"/>
        <v>27.198039999999999</v>
      </c>
      <c r="E19" s="157">
        <v>13599.02</v>
      </c>
      <c r="F19" s="1">
        <f t="shared" si="9"/>
        <v>100</v>
      </c>
      <c r="G19" s="1">
        <v>0</v>
      </c>
      <c r="H19" s="121">
        <v>0</v>
      </c>
      <c r="I19" s="103">
        <v>0</v>
      </c>
      <c r="J19" s="73">
        <v>0</v>
      </c>
      <c r="K19" s="73">
        <v>0</v>
      </c>
      <c r="L19" s="73">
        <v>0</v>
      </c>
      <c r="M19" s="1">
        <v>0</v>
      </c>
      <c r="N19" s="1">
        <f t="shared" si="2"/>
        <v>0</v>
      </c>
      <c r="O19" s="1">
        <f t="shared" si="3"/>
        <v>0</v>
      </c>
      <c r="P19" s="1">
        <f t="shared" si="10"/>
        <v>0</v>
      </c>
      <c r="Q19" s="1" t="e">
        <f t="shared" si="4"/>
        <v>#DIV/0!</v>
      </c>
      <c r="R19" s="5"/>
      <c r="S19" s="1">
        <f t="shared" si="5"/>
        <v>0</v>
      </c>
      <c r="T19" s="1" t="e">
        <f t="shared" si="6"/>
        <v>#DIV/0!</v>
      </c>
      <c r="U19" s="1">
        <f t="shared" si="16"/>
        <v>0</v>
      </c>
      <c r="V19" s="73" t="e">
        <f t="shared" si="7"/>
        <v>#DIV/0!</v>
      </c>
      <c r="W19" s="73">
        <v>0</v>
      </c>
      <c r="X19" s="73">
        <v>0</v>
      </c>
      <c r="Y19" s="83">
        <f t="shared" si="8"/>
        <v>0</v>
      </c>
      <c r="Z19" s="73" t="e">
        <f t="shared" si="12"/>
        <v>#DIV/0!</v>
      </c>
    </row>
    <row r="20" spans="1:26">
      <c r="A20" s="12" t="s">
        <v>25</v>
      </c>
      <c r="B20" s="1">
        <v>48200</v>
      </c>
      <c r="C20" s="206">
        <v>53706.6</v>
      </c>
      <c r="D20" s="209">
        <f t="shared" si="0"/>
        <v>111.42448132780083</v>
      </c>
      <c r="E20" s="157">
        <v>53706.6</v>
      </c>
      <c r="F20" s="1">
        <f t="shared" si="9"/>
        <v>100</v>
      </c>
      <c r="G20" s="1">
        <v>0</v>
      </c>
      <c r="H20" s="121">
        <v>70000</v>
      </c>
      <c r="I20" s="88">
        <v>8705</v>
      </c>
      <c r="J20" s="73">
        <v>20085.75</v>
      </c>
      <c r="K20" s="73">
        <v>0</v>
      </c>
      <c r="L20" s="1">
        <v>13171.7</v>
      </c>
      <c r="M20" s="1">
        <v>0</v>
      </c>
      <c r="N20" s="1">
        <f t="shared" si="2"/>
        <v>33257.449999999997</v>
      </c>
      <c r="O20" s="1">
        <f t="shared" si="3"/>
        <v>0</v>
      </c>
      <c r="P20" s="1">
        <f t="shared" si="10"/>
        <v>33257.449999999997</v>
      </c>
      <c r="Q20" s="1">
        <f t="shared" si="4"/>
        <v>47.510642857142848</v>
      </c>
      <c r="R20" s="5"/>
      <c r="S20" s="1">
        <f t="shared" si="5"/>
        <v>36742.550000000003</v>
      </c>
      <c r="T20" s="1">
        <f t="shared" si="6"/>
        <v>52.489357142857152</v>
      </c>
      <c r="U20" s="1">
        <f t="shared" si="16"/>
        <v>33257.449999999997</v>
      </c>
      <c r="V20" s="73">
        <f t="shared" si="7"/>
        <v>100</v>
      </c>
      <c r="W20" s="73">
        <v>20085.75</v>
      </c>
      <c r="X20" s="73">
        <v>0</v>
      </c>
      <c r="Y20" s="83">
        <f t="shared" si="8"/>
        <v>20085.75</v>
      </c>
      <c r="Z20" s="73">
        <f t="shared" si="12"/>
        <v>60.394738622474065</v>
      </c>
    </row>
    <row r="21" spans="1:26">
      <c r="A21" s="12" t="s">
        <v>26</v>
      </c>
      <c r="B21" s="1">
        <v>0</v>
      </c>
      <c r="C21" s="73">
        <v>0</v>
      </c>
      <c r="D21" s="154" t="e">
        <f t="shared" si="0"/>
        <v>#DIV/0!</v>
      </c>
      <c r="E21" s="1">
        <v>0</v>
      </c>
      <c r="F21" s="1" t="e">
        <f t="shared" si="9"/>
        <v>#DIV/0!</v>
      </c>
      <c r="G21" s="1">
        <v>0</v>
      </c>
      <c r="H21" s="121">
        <v>0</v>
      </c>
      <c r="I21" s="103">
        <v>0</v>
      </c>
      <c r="J21" s="73">
        <v>0</v>
      </c>
      <c r="K21" s="73">
        <v>0</v>
      </c>
      <c r="L21" s="1">
        <v>0</v>
      </c>
      <c r="M21" s="1">
        <v>0</v>
      </c>
      <c r="N21" s="1">
        <f t="shared" si="2"/>
        <v>0</v>
      </c>
      <c r="O21" s="1">
        <f t="shared" si="3"/>
        <v>0</v>
      </c>
      <c r="P21" s="1">
        <f t="shared" si="10"/>
        <v>0</v>
      </c>
      <c r="Q21" s="1" t="e">
        <f t="shared" si="4"/>
        <v>#DIV/0!</v>
      </c>
      <c r="R21" s="5"/>
      <c r="S21" s="1">
        <f t="shared" si="5"/>
        <v>0</v>
      </c>
      <c r="T21" s="1" t="e">
        <f t="shared" si="6"/>
        <v>#DIV/0!</v>
      </c>
      <c r="U21" s="1">
        <f t="shared" si="16"/>
        <v>0</v>
      </c>
      <c r="V21" s="73" t="e">
        <f t="shared" si="7"/>
        <v>#DIV/0!</v>
      </c>
      <c r="W21" s="73">
        <v>0</v>
      </c>
      <c r="X21" s="73">
        <v>0</v>
      </c>
      <c r="Y21" s="83">
        <f t="shared" si="8"/>
        <v>0</v>
      </c>
      <c r="Z21" s="73" t="e">
        <f t="shared" si="12"/>
        <v>#DIV/0!</v>
      </c>
    </row>
    <row r="22" spans="1:26">
      <c r="A22" s="12" t="s">
        <v>27</v>
      </c>
      <c r="B22" s="1">
        <v>152870</v>
      </c>
      <c r="C22" s="208">
        <v>131362.15</v>
      </c>
      <c r="D22" s="154">
        <f t="shared" si="0"/>
        <v>85.930627330411454</v>
      </c>
      <c r="E22" s="157">
        <v>131362.15</v>
      </c>
      <c r="F22" s="50">
        <f t="shared" si="9"/>
        <v>100</v>
      </c>
      <c r="G22" s="1">
        <v>0</v>
      </c>
      <c r="H22" s="121">
        <v>66654</v>
      </c>
      <c r="I22" s="88">
        <v>927778</v>
      </c>
      <c r="J22" s="73">
        <v>18169.53</v>
      </c>
      <c r="K22" s="73">
        <v>0</v>
      </c>
      <c r="L22" s="1">
        <v>0</v>
      </c>
      <c r="M22" s="1">
        <v>0</v>
      </c>
      <c r="N22" s="1">
        <f t="shared" si="2"/>
        <v>18169.53</v>
      </c>
      <c r="O22" s="1">
        <f t="shared" si="3"/>
        <v>0</v>
      </c>
      <c r="P22" s="1">
        <f t="shared" si="10"/>
        <v>18169.53</v>
      </c>
      <c r="Q22" s="1">
        <f t="shared" si="4"/>
        <v>27.259474300117024</v>
      </c>
      <c r="R22" s="5"/>
      <c r="S22" s="1">
        <f t="shared" si="5"/>
        <v>48484.47</v>
      </c>
      <c r="T22" s="1">
        <f t="shared" si="6"/>
        <v>72.74052569988298</v>
      </c>
      <c r="U22" s="1">
        <f t="shared" si="16"/>
        <v>18169.53</v>
      </c>
      <c r="V22" s="73">
        <f t="shared" si="7"/>
        <v>100</v>
      </c>
      <c r="W22" s="73">
        <v>18169.5</v>
      </c>
      <c r="X22" s="73">
        <v>0</v>
      </c>
      <c r="Y22" s="83">
        <f t="shared" si="8"/>
        <v>18169.5</v>
      </c>
      <c r="Z22" s="73">
        <f t="shared" si="12"/>
        <v>99.999834888409339</v>
      </c>
    </row>
    <row r="23" spans="1:26">
      <c r="A23" s="12" t="s">
        <v>28</v>
      </c>
      <c r="B23" s="1">
        <v>443119</v>
      </c>
      <c r="C23" s="206">
        <v>625409.90000000014</v>
      </c>
      <c r="D23" s="209">
        <f t="shared" si="0"/>
        <v>141.13813670819806</v>
      </c>
      <c r="E23" s="157">
        <v>625409.90000000014</v>
      </c>
      <c r="F23" s="50">
        <f t="shared" si="9"/>
        <v>100</v>
      </c>
      <c r="G23" s="1">
        <v>0</v>
      </c>
      <c r="H23" s="121">
        <f>300000+349841</f>
        <v>649841</v>
      </c>
      <c r="I23" s="88">
        <v>174648</v>
      </c>
      <c r="J23" s="73">
        <v>452295.55000000005</v>
      </c>
      <c r="K23" s="73">
        <v>0</v>
      </c>
      <c r="L23" s="73">
        <v>7380</v>
      </c>
      <c r="M23" s="1">
        <v>0</v>
      </c>
      <c r="N23" s="73">
        <f t="shared" si="2"/>
        <v>459675.55000000005</v>
      </c>
      <c r="O23" s="73">
        <f t="shared" si="3"/>
        <v>0</v>
      </c>
      <c r="P23" s="73">
        <f>N23+O23</f>
        <v>459675.55000000005</v>
      </c>
      <c r="Q23" s="73">
        <f t="shared" si="4"/>
        <v>70.736618649792803</v>
      </c>
      <c r="R23" s="80"/>
      <c r="S23" s="1">
        <f t="shared" si="5"/>
        <v>190165.44999999995</v>
      </c>
      <c r="T23" s="1">
        <f t="shared" si="6"/>
        <v>29.263381350207197</v>
      </c>
      <c r="U23" s="1">
        <f t="shared" si="16"/>
        <v>459675.55000000005</v>
      </c>
      <c r="V23" s="73">
        <f t="shared" si="7"/>
        <v>100</v>
      </c>
      <c r="W23" s="73">
        <v>85133</v>
      </c>
      <c r="X23" s="73">
        <v>72780</v>
      </c>
      <c r="Y23" s="83">
        <f t="shared" si="8"/>
        <v>157913</v>
      </c>
      <c r="Z23" s="73">
        <f t="shared" si="12"/>
        <v>34.353143211554318</v>
      </c>
    </row>
    <row r="24" spans="1:26">
      <c r="A24" s="12" t="s">
        <v>29</v>
      </c>
      <c r="B24" s="1">
        <v>500000</v>
      </c>
      <c r="C24" s="206">
        <v>570524</v>
      </c>
      <c r="D24" s="209">
        <f t="shared" si="0"/>
        <v>114.1048</v>
      </c>
      <c r="E24" s="157">
        <v>570524</v>
      </c>
      <c r="F24" s="1">
        <f t="shared" si="9"/>
        <v>100</v>
      </c>
      <c r="G24" s="1">
        <v>0</v>
      </c>
      <c r="H24" s="121">
        <v>700000</v>
      </c>
      <c r="I24" s="103">
        <v>0</v>
      </c>
      <c r="J24" s="73">
        <v>295215</v>
      </c>
      <c r="K24" s="73">
        <v>0</v>
      </c>
      <c r="L24" s="1">
        <v>34500</v>
      </c>
      <c r="M24" s="1">
        <v>0</v>
      </c>
      <c r="N24" s="1">
        <f t="shared" si="2"/>
        <v>329715</v>
      </c>
      <c r="O24" s="1">
        <f t="shared" si="3"/>
        <v>0</v>
      </c>
      <c r="P24" s="1">
        <f t="shared" si="10"/>
        <v>329715</v>
      </c>
      <c r="Q24" s="1">
        <f t="shared" si="4"/>
        <v>47.102142857142859</v>
      </c>
      <c r="R24" s="5"/>
      <c r="S24" s="1">
        <f t="shared" si="5"/>
        <v>370285</v>
      </c>
      <c r="T24" s="1">
        <f t="shared" si="6"/>
        <v>52.897857142857141</v>
      </c>
      <c r="U24" s="1">
        <f t="shared" si="16"/>
        <v>329715</v>
      </c>
      <c r="V24" s="73">
        <f t="shared" si="7"/>
        <v>100</v>
      </c>
      <c r="W24" s="73">
        <v>205668</v>
      </c>
      <c r="X24" s="73">
        <v>70553</v>
      </c>
      <c r="Y24" s="83">
        <f t="shared" si="8"/>
        <v>276221</v>
      </c>
      <c r="Z24" s="73">
        <f t="shared" si="12"/>
        <v>83.775685061340852</v>
      </c>
    </row>
    <row r="25" spans="1:26">
      <c r="A25" s="12" t="s">
        <v>30</v>
      </c>
      <c r="B25" s="1">
        <v>129500</v>
      </c>
      <c r="C25" s="208">
        <v>129500</v>
      </c>
      <c r="D25" s="154">
        <f t="shared" si="0"/>
        <v>100</v>
      </c>
      <c r="E25" s="157">
        <v>129500</v>
      </c>
      <c r="F25" s="1">
        <f t="shared" si="9"/>
        <v>100</v>
      </c>
      <c r="G25" s="1">
        <v>0</v>
      </c>
      <c r="H25" s="121">
        <v>95900</v>
      </c>
      <c r="I25" s="88">
        <v>69650</v>
      </c>
      <c r="J25" s="73">
        <v>0</v>
      </c>
      <c r="K25" s="73">
        <v>0</v>
      </c>
      <c r="L25" s="1">
        <v>0</v>
      </c>
      <c r="M25" s="1">
        <v>0</v>
      </c>
      <c r="N25" s="1">
        <f t="shared" si="2"/>
        <v>0</v>
      </c>
      <c r="O25" s="1">
        <f t="shared" si="3"/>
        <v>0</v>
      </c>
      <c r="P25" s="1">
        <f t="shared" si="10"/>
        <v>0</v>
      </c>
      <c r="Q25" s="1">
        <f t="shared" si="4"/>
        <v>0</v>
      </c>
      <c r="R25" s="5"/>
      <c r="S25" s="1">
        <f t="shared" si="5"/>
        <v>95900</v>
      </c>
      <c r="T25" s="1">
        <f t="shared" si="6"/>
        <v>100</v>
      </c>
      <c r="U25" s="1">
        <f t="shared" si="16"/>
        <v>0</v>
      </c>
      <c r="V25" s="73" t="e">
        <f t="shared" si="7"/>
        <v>#DIV/0!</v>
      </c>
      <c r="W25" s="73">
        <v>0</v>
      </c>
      <c r="X25" s="73">
        <v>0</v>
      </c>
      <c r="Y25" s="83">
        <f t="shared" si="8"/>
        <v>0</v>
      </c>
      <c r="Z25" s="73" t="e">
        <f t="shared" si="12"/>
        <v>#DIV/0!</v>
      </c>
    </row>
    <row r="26" spans="1:26">
      <c r="A26" s="12" t="s">
        <v>31</v>
      </c>
      <c r="B26" s="1">
        <v>212200</v>
      </c>
      <c r="C26" s="157">
        <v>102876.75</v>
      </c>
      <c r="D26" s="158">
        <f t="shared" si="0"/>
        <v>48.48103204524034</v>
      </c>
      <c r="E26" s="157">
        <v>102876.75</v>
      </c>
      <c r="F26" s="1">
        <f t="shared" si="9"/>
        <v>100</v>
      </c>
      <c r="G26" s="1">
        <v>0</v>
      </c>
      <c r="H26" s="121">
        <v>125000</v>
      </c>
      <c r="I26" s="88">
        <v>16770</v>
      </c>
      <c r="J26" s="73">
        <v>38558.5</v>
      </c>
      <c r="K26" s="73">
        <v>0</v>
      </c>
      <c r="L26" s="1">
        <v>21036.2</v>
      </c>
      <c r="M26" s="1">
        <v>0</v>
      </c>
      <c r="N26" s="1">
        <f t="shared" si="2"/>
        <v>59594.7</v>
      </c>
      <c r="O26" s="1">
        <f t="shared" si="3"/>
        <v>0</v>
      </c>
      <c r="P26" s="1">
        <f t="shared" si="10"/>
        <v>59594.7</v>
      </c>
      <c r="Q26" s="1">
        <f t="shared" si="4"/>
        <v>47.675759999999997</v>
      </c>
      <c r="R26" s="5"/>
      <c r="S26" s="1">
        <f t="shared" si="5"/>
        <v>65405.3</v>
      </c>
      <c r="T26" s="1">
        <f t="shared" si="6"/>
        <v>52.324240000000003</v>
      </c>
      <c r="U26" s="1">
        <f t="shared" si="16"/>
        <v>59594.7</v>
      </c>
      <c r="V26" s="73">
        <f t="shared" si="7"/>
        <v>100</v>
      </c>
      <c r="W26" s="73">
        <v>33478.15</v>
      </c>
      <c r="X26" s="73">
        <v>3880.35</v>
      </c>
      <c r="Y26" s="83">
        <f t="shared" si="8"/>
        <v>37358.5</v>
      </c>
      <c r="Z26" s="73">
        <f t="shared" si="12"/>
        <v>62.687621550238532</v>
      </c>
    </row>
    <row r="27" spans="1:26">
      <c r="A27" s="12" t="s">
        <v>32</v>
      </c>
      <c r="B27" s="1">
        <v>6000</v>
      </c>
      <c r="C27" s="1">
        <v>0</v>
      </c>
      <c r="D27" s="158">
        <f t="shared" si="0"/>
        <v>0</v>
      </c>
      <c r="E27" s="1">
        <v>0</v>
      </c>
      <c r="F27" s="1" t="e">
        <f t="shared" si="9"/>
        <v>#DIV/0!</v>
      </c>
      <c r="G27" s="1">
        <v>0</v>
      </c>
      <c r="H27" s="121">
        <v>83110</v>
      </c>
      <c r="I27" s="103">
        <v>0</v>
      </c>
      <c r="J27" s="73">
        <v>650</v>
      </c>
      <c r="K27" s="73">
        <v>0</v>
      </c>
      <c r="L27" s="1">
        <v>0</v>
      </c>
      <c r="M27" s="1">
        <v>0</v>
      </c>
      <c r="N27" s="1">
        <f t="shared" si="2"/>
        <v>650</v>
      </c>
      <c r="O27" s="1">
        <f t="shared" si="3"/>
        <v>0</v>
      </c>
      <c r="P27" s="1">
        <f t="shared" si="10"/>
        <v>650</v>
      </c>
      <c r="Q27" s="1">
        <f t="shared" si="4"/>
        <v>0.78209601732643486</v>
      </c>
      <c r="R27" s="5"/>
      <c r="S27" s="1">
        <f t="shared" si="5"/>
        <v>82460</v>
      </c>
      <c r="T27" s="1">
        <f t="shared" si="6"/>
        <v>99.217903982673562</v>
      </c>
      <c r="U27" s="1">
        <f t="shared" si="16"/>
        <v>650</v>
      </c>
      <c r="V27" s="73">
        <f t="shared" si="7"/>
        <v>100</v>
      </c>
      <c r="W27" s="73">
        <v>650</v>
      </c>
      <c r="X27" s="73">
        <v>0</v>
      </c>
      <c r="Y27" s="83">
        <f t="shared" si="8"/>
        <v>650</v>
      </c>
      <c r="Z27" s="73">
        <f t="shared" si="12"/>
        <v>100</v>
      </c>
    </row>
    <row r="28" spans="1:26">
      <c r="A28" s="12" t="s">
        <v>73</v>
      </c>
      <c r="B28" s="1">
        <v>0</v>
      </c>
      <c r="C28" s="158">
        <v>0</v>
      </c>
      <c r="D28" s="158" t="e">
        <f t="shared" si="0"/>
        <v>#DIV/0!</v>
      </c>
      <c r="E28" s="1">
        <v>0</v>
      </c>
      <c r="F28" s="1" t="e">
        <f t="shared" si="9"/>
        <v>#DIV/0!</v>
      </c>
      <c r="G28" s="1">
        <f t="shared" ref="G28" si="17">C28-E28</f>
        <v>0</v>
      </c>
      <c r="H28" s="1">
        <v>0</v>
      </c>
      <c r="I28" s="103">
        <v>0</v>
      </c>
      <c r="J28" s="73">
        <v>0</v>
      </c>
      <c r="K28" s="73">
        <v>0</v>
      </c>
      <c r="L28" s="1">
        <v>0</v>
      </c>
      <c r="M28" s="1">
        <v>0</v>
      </c>
      <c r="N28" s="1">
        <f t="shared" si="2"/>
        <v>0</v>
      </c>
      <c r="O28" s="1">
        <f t="shared" si="3"/>
        <v>0</v>
      </c>
      <c r="P28" s="1">
        <f t="shared" si="10"/>
        <v>0</v>
      </c>
      <c r="Q28" s="1" t="e">
        <f t="shared" si="4"/>
        <v>#DIV/0!</v>
      </c>
      <c r="R28" s="5"/>
      <c r="S28" s="1">
        <f t="shared" si="5"/>
        <v>0</v>
      </c>
      <c r="T28" s="1" t="e">
        <f t="shared" si="6"/>
        <v>#DIV/0!</v>
      </c>
      <c r="U28" s="1">
        <f t="shared" si="16"/>
        <v>0</v>
      </c>
      <c r="V28" s="73" t="e">
        <f t="shared" si="7"/>
        <v>#DIV/0!</v>
      </c>
      <c r="W28" s="73">
        <v>0</v>
      </c>
      <c r="X28" s="73">
        <v>0</v>
      </c>
      <c r="Y28" s="83">
        <f t="shared" si="8"/>
        <v>0</v>
      </c>
      <c r="Z28" s="73" t="e">
        <f t="shared" si="12"/>
        <v>#DIV/0!</v>
      </c>
    </row>
    <row r="29" spans="1:26" s="11" customFormat="1">
      <c r="A29" s="124" t="s">
        <v>33</v>
      </c>
      <c r="B29" s="9">
        <f>B9+B17</f>
        <v>14595638.800000001</v>
      </c>
      <c r="C29" s="156">
        <f>C9+C17</f>
        <v>14107560.379999999</v>
      </c>
      <c r="D29" s="156">
        <f t="shared" si="0"/>
        <v>96.655998228731164</v>
      </c>
      <c r="E29" s="156">
        <f>E9+E17</f>
        <v>14107560.379999999</v>
      </c>
      <c r="F29" s="9">
        <f t="shared" si="9"/>
        <v>100.00000000000001</v>
      </c>
      <c r="G29" s="156">
        <f>G9+G17</f>
        <v>0</v>
      </c>
      <c r="H29" s="9">
        <f>H9+H17</f>
        <v>13885155.82</v>
      </c>
      <c r="I29" s="87">
        <f>I9+I17</f>
        <v>3312624.75</v>
      </c>
      <c r="J29" s="75">
        <f t="shared" ref="J29:M29" si="18">J9+J17</f>
        <v>8289637.3799999999</v>
      </c>
      <c r="K29" s="75">
        <f t="shared" si="18"/>
        <v>0</v>
      </c>
      <c r="L29" s="9">
        <f t="shared" si="18"/>
        <v>287056.5</v>
      </c>
      <c r="M29" s="9">
        <f t="shared" si="18"/>
        <v>0</v>
      </c>
      <c r="N29" s="9">
        <f t="shared" si="2"/>
        <v>8576693.879999999</v>
      </c>
      <c r="O29" s="9">
        <f t="shared" si="3"/>
        <v>0</v>
      </c>
      <c r="P29" s="9">
        <f>N29+O29</f>
        <v>8576693.879999999</v>
      </c>
      <c r="Q29" s="9">
        <f t="shared" si="4"/>
        <v>61.768798212881691</v>
      </c>
      <c r="R29" s="10"/>
      <c r="S29" s="9">
        <f t="shared" si="5"/>
        <v>5308461.9400000013</v>
      </c>
      <c r="T29" s="9">
        <f t="shared" si="6"/>
        <v>38.231201787118302</v>
      </c>
      <c r="U29" s="9">
        <f>U9+U17</f>
        <v>8576693.879999999</v>
      </c>
      <c r="V29" s="75">
        <f t="shared" si="7"/>
        <v>100</v>
      </c>
      <c r="W29" s="75">
        <f>W9+W17</f>
        <v>4033327.1</v>
      </c>
      <c r="X29" s="75">
        <f>X9+X17</f>
        <v>1071026.31</v>
      </c>
      <c r="Y29" s="82">
        <f t="shared" si="8"/>
        <v>5104353.41</v>
      </c>
      <c r="Z29" s="75">
        <f t="shared" si="12"/>
        <v>59.514231024414279</v>
      </c>
    </row>
    <row r="30" spans="1:26">
      <c r="H30" s="109" t="s">
        <v>121</v>
      </c>
    </row>
    <row r="32" spans="1:26">
      <c r="C32" s="248"/>
      <c r="D32" s="248"/>
      <c r="S32" s="249" t="s">
        <v>93</v>
      </c>
      <c r="T32" s="249"/>
      <c r="U32" s="248" t="s">
        <v>38</v>
      </c>
      <c r="V32" s="248"/>
    </row>
    <row r="33" spans="2:26">
      <c r="B33" s="30" t="s">
        <v>58</v>
      </c>
      <c r="S33" s="249"/>
      <c r="T33" s="249"/>
    </row>
    <row r="34" spans="2:26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</row>
    <row r="35" spans="2:26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03"/>
      <c r="Y35" s="203"/>
    </row>
    <row r="36" spans="2:26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03"/>
      <c r="Y36" s="203"/>
    </row>
    <row r="37" spans="2:26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03"/>
      <c r="Y37" s="203"/>
    </row>
    <row r="38" spans="2:26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03"/>
      <c r="Y38" s="203"/>
      <c r="Z38" s="204"/>
    </row>
    <row r="39" spans="2:26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03"/>
      <c r="Y39" s="203"/>
      <c r="Z39" s="204"/>
    </row>
    <row r="40" spans="2:26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03"/>
      <c r="Y40" s="203"/>
      <c r="Z40" s="204"/>
    </row>
    <row r="41" spans="2:26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03"/>
      <c r="Y41" s="203"/>
      <c r="Z41" s="204"/>
    </row>
    <row r="42" spans="2:26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03"/>
      <c r="Y42" s="203"/>
      <c r="Z42" s="204"/>
    </row>
    <row r="43" spans="2:26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03"/>
      <c r="Y43" s="203"/>
      <c r="Z43" s="204"/>
    </row>
    <row r="44" spans="2:26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03"/>
      <c r="Y44" s="203"/>
      <c r="Z44" s="205"/>
    </row>
    <row r="45" spans="2:26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03"/>
      <c r="Y45" s="203"/>
      <c r="Z45" s="204"/>
    </row>
    <row r="46" spans="2:26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</row>
    <row r="47" spans="2:26">
      <c r="B47" s="39" t="s">
        <v>91</v>
      </c>
      <c r="C47" s="131"/>
      <c r="D47" s="131"/>
      <c r="E47" s="72"/>
      <c r="F47" s="131"/>
      <c r="G47" s="131"/>
      <c r="H47" s="131"/>
      <c r="I47" s="187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08"/>
      <c r="W47" s="108"/>
    </row>
    <row r="48" spans="2:26" s="32" customForma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192"/>
      <c r="Y48" s="192"/>
      <c r="Z48" s="192"/>
    </row>
  </sheetData>
  <mergeCells count="46">
    <mergeCell ref="B4:G4"/>
    <mergeCell ref="B38:W38"/>
    <mergeCell ref="B46:W46"/>
    <mergeCell ref="B40:W40"/>
    <mergeCell ref="B41:W41"/>
    <mergeCell ref="B42:W42"/>
    <mergeCell ref="B43:W43"/>
    <mergeCell ref="B44:W44"/>
    <mergeCell ref="B45:W45"/>
    <mergeCell ref="B39:W39"/>
    <mergeCell ref="W8:Z8"/>
    <mergeCell ref="C32:D32"/>
    <mergeCell ref="S32:T32"/>
    <mergeCell ref="U32:V32"/>
    <mergeCell ref="B37:W37"/>
    <mergeCell ref="B34:W34"/>
    <mergeCell ref="B36:W36"/>
    <mergeCell ref="S33:T33"/>
    <mergeCell ref="C8:D8"/>
    <mergeCell ref="E8:F8"/>
    <mergeCell ref="J8:K8"/>
    <mergeCell ref="L8:M8"/>
    <mergeCell ref="N8:Q8"/>
    <mergeCell ref="S8:T8"/>
    <mergeCell ref="U8:V8"/>
    <mergeCell ref="N6:O6"/>
    <mergeCell ref="P6:P7"/>
    <mergeCell ref="U6:V6"/>
    <mergeCell ref="J6:K6"/>
    <mergeCell ref="B35:W35"/>
    <mergeCell ref="Y6:Z6"/>
    <mergeCell ref="B48:W48"/>
    <mergeCell ref="A4:A8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51"/>
  <sheetViews>
    <sheetView zoomScale="80" zoomScaleNormal="8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X18" sqref="X18:X28"/>
    </sheetView>
  </sheetViews>
  <sheetFormatPr defaultColWidth="9" defaultRowHeight="17.45" customHeight="1"/>
  <cols>
    <col min="1" max="1" width="31.7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32" customWidth="1"/>
    <col min="6" max="6" width="9.125" style="6" bestFit="1" customWidth="1"/>
    <col min="7" max="7" width="16.875" style="6" bestFit="1" customWidth="1"/>
    <col min="8" max="8" width="15.5" style="6" bestFit="1" customWidth="1"/>
    <col min="9" max="9" width="18.125" style="74" customWidth="1"/>
    <col min="10" max="10" width="12.625" style="74" customWidth="1"/>
    <col min="11" max="11" width="14.375" style="74" bestFit="1" customWidth="1"/>
    <col min="12" max="12" width="13.25" style="74" customWidth="1"/>
    <col min="13" max="13" width="15.625" style="6" bestFit="1" customWidth="1"/>
    <col min="14" max="14" width="12.375" style="6" bestFit="1" customWidth="1"/>
    <col min="15" max="15" width="15.625" style="6" bestFit="1" customWidth="1"/>
    <col min="16" max="16" width="12.25" style="29" customWidth="1"/>
    <col min="17" max="17" width="12.375" style="15" customWidth="1"/>
    <col min="18" max="18" width="14.5" style="6" customWidth="1"/>
    <col min="19" max="19" width="11.25" style="29" customWidth="1"/>
    <col min="20" max="20" width="15.625" style="29" bestFit="1" customWidth="1"/>
    <col min="21" max="21" width="9.125" style="29" bestFit="1" customWidth="1"/>
    <col min="22" max="22" width="15.375" style="6" customWidth="1"/>
    <col min="23" max="24" width="14.375" style="6" bestFit="1" customWidth="1"/>
    <col min="25" max="25" width="10.875" style="6" customWidth="1"/>
    <col min="26" max="26" width="9" style="6"/>
    <col min="27" max="27" width="11" style="6" hidden="1" customWidth="1"/>
    <col min="28" max="28" width="12.75" style="6" hidden="1" customWidth="1"/>
    <col min="29" max="31" width="9.875" style="6" hidden="1" customWidth="1"/>
    <col min="32" max="32" width="0" style="6" hidden="1" customWidth="1"/>
    <col min="33" max="33" width="12.75" style="6" hidden="1" customWidth="1"/>
    <col min="34" max="35" width="0" style="6" hidden="1" customWidth="1"/>
    <col min="36" max="16384" width="9" style="6"/>
  </cols>
  <sheetData>
    <row r="1" spans="1:37" s="11" customFormat="1" ht="17.45" customHeight="1">
      <c r="A1" s="11" t="s">
        <v>39</v>
      </c>
      <c r="E1" s="70"/>
      <c r="I1" s="104"/>
      <c r="J1" s="104"/>
      <c r="K1" s="104"/>
      <c r="L1" s="104"/>
    </row>
    <row r="2" spans="1:37" s="11" customFormat="1" ht="17.45" customHeight="1">
      <c r="A2" s="11" t="s">
        <v>84</v>
      </c>
      <c r="E2" s="70"/>
      <c r="I2" s="104"/>
      <c r="J2" s="104"/>
      <c r="K2" s="104"/>
      <c r="L2" s="104"/>
    </row>
    <row r="3" spans="1:37" s="11" customFormat="1" ht="17.45" customHeight="1">
      <c r="A3" s="16" t="s">
        <v>137</v>
      </c>
      <c r="B3" s="16"/>
      <c r="C3" s="16"/>
      <c r="D3" s="16"/>
      <c r="E3" s="71"/>
      <c r="F3" s="16"/>
      <c r="I3" s="104"/>
      <c r="J3" s="104"/>
      <c r="K3" s="104"/>
      <c r="L3" s="104"/>
    </row>
    <row r="4" spans="1:37" s="11" customFormat="1" ht="17.45" customHeight="1">
      <c r="A4" s="225" t="s">
        <v>0</v>
      </c>
      <c r="B4" s="226" t="s">
        <v>56</v>
      </c>
      <c r="C4" s="226"/>
      <c r="D4" s="226"/>
      <c r="E4" s="226"/>
      <c r="F4" s="226"/>
      <c r="G4" s="226" t="s">
        <v>55</v>
      </c>
      <c r="H4" s="226"/>
      <c r="I4" s="227"/>
      <c r="J4" s="227"/>
      <c r="K4" s="227"/>
      <c r="L4" s="227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37" s="15" customFormat="1" ht="17.45" customHeight="1">
      <c r="A5" s="225"/>
      <c r="B5" s="17" t="s">
        <v>1</v>
      </c>
      <c r="C5" s="228" t="s">
        <v>5</v>
      </c>
      <c r="D5" s="229"/>
      <c r="E5" s="229" t="s">
        <v>50</v>
      </c>
      <c r="F5" s="230"/>
      <c r="G5" s="17" t="s">
        <v>1</v>
      </c>
      <c r="H5" s="18" t="s">
        <v>4</v>
      </c>
      <c r="I5" s="231" t="s">
        <v>2</v>
      </c>
      <c r="J5" s="232"/>
      <c r="K5" s="231" t="s">
        <v>2</v>
      </c>
      <c r="L5" s="264"/>
      <c r="M5" s="233" t="s">
        <v>46</v>
      </c>
      <c r="N5" s="233"/>
      <c r="O5" s="233"/>
      <c r="P5" s="234"/>
      <c r="Q5" s="235" t="s">
        <v>3</v>
      </c>
      <c r="R5" s="225" t="s">
        <v>48</v>
      </c>
      <c r="S5" s="225"/>
      <c r="T5" s="228" t="s">
        <v>5</v>
      </c>
      <c r="U5" s="229"/>
      <c r="V5" s="225" t="s">
        <v>50</v>
      </c>
      <c r="W5" s="225"/>
      <c r="X5" s="225"/>
      <c r="Y5" s="225"/>
    </row>
    <row r="6" spans="1:37" s="22" customFormat="1" ht="17.45" customHeight="1">
      <c r="A6" s="225"/>
      <c r="B6" s="19" t="s">
        <v>6</v>
      </c>
      <c r="C6" s="237" t="s">
        <v>49</v>
      </c>
      <c r="D6" s="238"/>
      <c r="E6" s="237" t="s">
        <v>102</v>
      </c>
      <c r="F6" s="239"/>
      <c r="G6" s="19" t="s">
        <v>41</v>
      </c>
      <c r="H6" s="20" t="s">
        <v>42</v>
      </c>
      <c r="I6" s="265" t="s">
        <v>124</v>
      </c>
      <c r="J6" s="267"/>
      <c r="K6" s="265" t="s">
        <v>125</v>
      </c>
      <c r="L6" s="266"/>
      <c r="M6" s="242" t="s">
        <v>45</v>
      </c>
      <c r="N6" s="243"/>
      <c r="O6" s="228" t="s">
        <v>47</v>
      </c>
      <c r="P6" s="21" t="s">
        <v>44</v>
      </c>
      <c r="Q6" s="236"/>
      <c r="R6" s="19" t="s">
        <v>45</v>
      </c>
      <c r="S6" s="21" t="s">
        <v>44</v>
      </c>
      <c r="T6" s="237" t="s">
        <v>122</v>
      </c>
      <c r="U6" s="238"/>
      <c r="V6" s="55" t="s">
        <v>94</v>
      </c>
      <c r="W6" s="37" t="s">
        <v>92</v>
      </c>
      <c r="X6" s="247" t="s">
        <v>79</v>
      </c>
      <c r="Y6" s="247"/>
    </row>
    <row r="7" spans="1:37" s="15" customFormat="1" ht="17.45" customHeight="1">
      <c r="A7" s="225"/>
      <c r="B7" s="23"/>
      <c r="C7" s="18" t="s">
        <v>8</v>
      </c>
      <c r="D7" s="17" t="s">
        <v>44</v>
      </c>
      <c r="E7" s="84" t="s">
        <v>8</v>
      </c>
      <c r="F7" s="85" t="s">
        <v>44</v>
      </c>
      <c r="G7" s="23"/>
      <c r="H7" s="23"/>
      <c r="I7" s="105" t="s">
        <v>35</v>
      </c>
      <c r="J7" s="105" t="s">
        <v>34</v>
      </c>
      <c r="K7" s="105" t="s">
        <v>35</v>
      </c>
      <c r="L7" s="105" t="s">
        <v>34</v>
      </c>
      <c r="M7" s="14" t="s">
        <v>35</v>
      </c>
      <c r="N7" s="14" t="s">
        <v>34</v>
      </c>
      <c r="O7" s="244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  <c r="AA7" s="249" t="s">
        <v>95</v>
      </c>
      <c r="AB7" s="249"/>
      <c r="AC7" s="249"/>
      <c r="AD7" s="249"/>
      <c r="AE7" s="249"/>
    </row>
    <row r="8" spans="1:37" s="15" customFormat="1" ht="17.45" customHeight="1">
      <c r="A8" s="225"/>
      <c r="B8" s="14" t="s">
        <v>9</v>
      </c>
      <c r="C8" s="225" t="s">
        <v>10</v>
      </c>
      <c r="D8" s="225"/>
      <c r="E8" s="268" t="s">
        <v>11</v>
      </c>
      <c r="F8" s="268"/>
      <c r="G8" s="14" t="s">
        <v>43</v>
      </c>
      <c r="H8" s="14" t="s">
        <v>12</v>
      </c>
      <c r="I8" s="253" t="s">
        <v>13</v>
      </c>
      <c r="J8" s="254"/>
      <c r="K8" s="253" t="s">
        <v>52</v>
      </c>
      <c r="L8" s="254"/>
      <c r="M8" s="246" t="s">
        <v>53</v>
      </c>
      <c r="N8" s="233"/>
      <c r="O8" s="233"/>
      <c r="P8" s="234"/>
      <c r="Q8" s="14" t="s">
        <v>36</v>
      </c>
      <c r="R8" s="246" t="s">
        <v>57</v>
      </c>
      <c r="S8" s="234"/>
      <c r="T8" s="225" t="s">
        <v>65</v>
      </c>
      <c r="U8" s="225"/>
      <c r="V8" s="246" t="s">
        <v>66</v>
      </c>
      <c r="W8" s="233"/>
      <c r="X8" s="233"/>
      <c r="Y8" s="234"/>
      <c r="AA8" s="68" t="s">
        <v>96</v>
      </c>
      <c r="AB8" s="68" t="s">
        <v>97</v>
      </c>
      <c r="AC8" s="68" t="s">
        <v>98</v>
      </c>
      <c r="AD8" s="68" t="s">
        <v>99</v>
      </c>
      <c r="AE8" s="68" t="s">
        <v>100</v>
      </c>
      <c r="AF8" s="68" t="s">
        <v>101</v>
      </c>
      <c r="AG8" s="68"/>
      <c r="AH8" s="68"/>
      <c r="AI8" s="68"/>
      <c r="AJ8" s="68"/>
      <c r="AK8" s="68"/>
    </row>
    <row r="9" spans="1:37" s="3" customFormat="1" ht="17.45" customHeight="1">
      <c r="A9" s="38" t="s">
        <v>14</v>
      </c>
      <c r="B9" s="106">
        <f>SUM(B10:B16)</f>
        <v>14814157.760000002</v>
      </c>
      <c r="C9" s="106">
        <f>SUM(C10:C16)</f>
        <v>11399831.300000001</v>
      </c>
      <c r="D9" s="75">
        <f t="shared" ref="D9:D29" si="0">C9*100/B9</f>
        <v>76.952274200703528</v>
      </c>
      <c r="E9" s="86">
        <f>SUM(E10:E16)</f>
        <v>11399831.300000001</v>
      </c>
      <c r="F9" s="87">
        <f>E9*100/C9</f>
        <v>100</v>
      </c>
      <c r="G9" s="13">
        <f t="shared" ref="G9:L9" si="1">SUM(G10:G16)</f>
        <v>13664749.530000001</v>
      </c>
      <c r="H9" s="13">
        <f t="shared" si="1"/>
        <v>5259482.5212999992</v>
      </c>
      <c r="I9" s="106">
        <f t="shared" si="1"/>
        <v>7340755.6899999995</v>
      </c>
      <c r="J9" s="106">
        <f t="shared" si="1"/>
        <v>280932.7</v>
      </c>
      <c r="K9" s="106">
        <f t="shared" si="1"/>
        <v>921756.6</v>
      </c>
      <c r="L9" s="106">
        <f t="shared" si="1"/>
        <v>0</v>
      </c>
      <c r="M9" s="9">
        <f t="shared" ref="M9:M29" si="2">I9+K9</f>
        <v>8262512.2899999991</v>
      </c>
      <c r="N9" s="9">
        <f t="shared" ref="N9:N29" si="3">J9+L9</f>
        <v>280932.7</v>
      </c>
      <c r="O9" s="9">
        <f>M9+N9</f>
        <v>8543444.9899999984</v>
      </c>
      <c r="P9" s="9">
        <f t="shared" ref="P9:P29" si="4">O9*100/G9</f>
        <v>62.521782570865739</v>
      </c>
      <c r="Q9" s="56"/>
      <c r="R9" s="9">
        <f t="shared" ref="R9:R29" si="5">G9-O9</f>
        <v>5121304.5400000028</v>
      </c>
      <c r="S9" s="9">
        <f t="shared" ref="S9:S29" si="6">R9*100/G9</f>
        <v>37.478217429134261</v>
      </c>
      <c r="T9" s="13">
        <f>SUM(T10:T16)</f>
        <v>8543444.9900000002</v>
      </c>
      <c r="U9" s="9">
        <f>T9*100/O9</f>
        <v>100.00000000000001</v>
      </c>
      <c r="V9" s="13">
        <f>SUM(V10:V16)</f>
        <v>5162904.7699999996</v>
      </c>
      <c r="W9" s="13">
        <f>SUM(W10:W16)</f>
        <v>66035.100000000006</v>
      </c>
      <c r="X9" s="82">
        <f>SUM(X10:X16)</f>
        <v>5228939.8699999992</v>
      </c>
      <c r="Y9" s="75">
        <f>X9*100/T9</f>
        <v>61.204114688166314</v>
      </c>
      <c r="AA9" s="3">
        <v>733632.17999999993</v>
      </c>
      <c r="AB9" s="3">
        <v>1440968.98</v>
      </c>
      <c r="AC9" s="3">
        <v>0</v>
      </c>
      <c r="AD9" s="3">
        <v>0</v>
      </c>
      <c r="AE9" s="3">
        <v>0</v>
      </c>
      <c r="AF9" s="3">
        <v>0</v>
      </c>
      <c r="AG9" s="3">
        <f>SUM(AA9:AF9)</f>
        <v>2174601.16</v>
      </c>
    </row>
    <row r="10" spans="1:37" ht="17.45" customHeight="1">
      <c r="A10" s="4" t="s">
        <v>15</v>
      </c>
      <c r="B10" s="73">
        <v>9077064.7300000004</v>
      </c>
      <c r="C10" s="73">
        <v>7184458.6500000004</v>
      </c>
      <c r="D10" s="73">
        <f>C10*100/B10</f>
        <v>79.149580439314548</v>
      </c>
      <c r="E10" s="88">
        <v>7184458.6500000004</v>
      </c>
      <c r="F10" s="88">
        <f>E10*100/C10</f>
        <v>100</v>
      </c>
      <c r="G10" s="1">
        <v>7579449.2599999998</v>
      </c>
      <c r="H10" s="1">
        <v>3887406.5700000003</v>
      </c>
      <c r="I10" s="73">
        <v>3033766.57</v>
      </c>
      <c r="J10" s="1">
        <v>0</v>
      </c>
      <c r="K10" s="103">
        <v>772374.1</v>
      </c>
      <c r="L10" s="1">
        <v>0</v>
      </c>
      <c r="M10" s="1">
        <f t="shared" si="2"/>
        <v>3806140.67</v>
      </c>
      <c r="N10" s="1">
        <f t="shared" si="3"/>
        <v>0</v>
      </c>
      <c r="O10" s="1">
        <f>M10+N10</f>
        <v>3806140.67</v>
      </c>
      <c r="P10" s="1">
        <f t="shared" si="4"/>
        <v>50.21658618504955</v>
      </c>
      <c r="Q10" s="5"/>
      <c r="R10" s="1">
        <f t="shared" si="5"/>
        <v>3773308.59</v>
      </c>
      <c r="S10" s="1">
        <f t="shared" si="6"/>
        <v>49.783413814950457</v>
      </c>
      <c r="T10" s="1">
        <f>O10</f>
        <v>3806140.67</v>
      </c>
      <c r="U10" s="1">
        <f t="shared" ref="U10:U29" si="7">T10*100/O10</f>
        <v>100</v>
      </c>
      <c r="V10" s="1">
        <v>2132311.5199999996</v>
      </c>
      <c r="W10" s="1">
        <v>0</v>
      </c>
      <c r="X10" s="83">
        <f t="shared" ref="X10:X29" si="8">V10+W10</f>
        <v>2132311.5199999996</v>
      </c>
      <c r="Y10" s="73">
        <f>X10*100/T10</f>
        <v>56.02292991446371</v>
      </c>
      <c r="AA10" s="6">
        <v>292243.40000000002</v>
      </c>
      <c r="AB10" s="67">
        <v>812531.03</v>
      </c>
      <c r="AC10" s="6">
        <v>0</v>
      </c>
      <c r="AD10" s="6">
        <v>0</v>
      </c>
      <c r="AE10" s="6">
        <v>0</v>
      </c>
      <c r="AF10" s="6">
        <v>0</v>
      </c>
      <c r="AG10" s="6">
        <f>SUM(AA10:AF10)</f>
        <v>1104774.4300000002</v>
      </c>
    </row>
    <row r="11" spans="1:37" ht="17.45" customHeight="1">
      <c r="A11" s="4" t="s">
        <v>16</v>
      </c>
      <c r="B11" s="73">
        <v>116635</v>
      </c>
      <c r="C11" s="73">
        <v>75701.55</v>
      </c>
      <c r="D11" s="73">
        <f t="shared" si="0"/>
        <v>64.904659836241265</v>
      </c>
      <c r="E11" s="88">
        <v>75701.55</v>
      </c>
      <c r="F11" s="88">
        <f t="shared" ref="F11:F29" si="9">E11*100/C11</f>
        <v>100</v>
      </c>
      <c r="G11" s="1">
        <v>109650</v>
      </c>
      <c r="H11" s="1">
        <v>59537.25</v>
      </c>
      <c r="I11" s="73">
        <v>48800</v>
      </c>
      <c r="J11" s="1">
        <v>0</v>
      </c>
      <c r="K11" s="1">
        <v>0</v>
      </c>
      <c r="L11" s="1">
        <v>0</v>
      </c>
      <c r="M11" s="1">
        <f t="shared" si="2"/>
        <v>48800</v>
      </c>
      <c r="N11" s="1">
        <f t="shared" si="3"/>
        <v>0</v>
      </c>
      <c r="O11" s="1">
        <f t="shared" ref="O11:O28" si="10">M11+N11</f>
        <v>48800</v>
      </c>
      <c r="P11" s="1">
        <f t="shared" si="4"/>
        <v>44.505243958048332</v>
      </c>
      <c r="Q11" s="5"/>
      <c r="R11" s="1">
        <f t="shared" si="5"/>
        <v>60850</v>
      </c>
      <c r="S11" s="1">
        <f t="shared" si="6"/>
        <v>55.494756041951668</v>
      </c>
      <c r="T11" s="1">
        <f t="shared" ref="T11:T16" si="11">O11</f>
        <v>48800</v>
      </c>
      <c r="U11" s="1">
        <f t="shared" si="7"/>
        <v>100</v>
      </c>
      <c r="V11" s="1">
        <v>0</v>
      </c>
      <c r="W11" s="1">
        <v>0</v>
      </c>
      <c r="X11" s="83">
        <f t="shared" si="8"/>
        <v>0</v>
      </c>
      <c r="Y11" s="73">
        <f t="shared" ref="Y11:Y29" si="12">X11*100/T11</f>
        <v>0</v>
      </c>
      <c r="AA11" s="6">
        <v>28120.19</v>
      </c>
      <c r="AB11" s="67">
        <v>28120.19</v>
      </c>
      <c r="AC11" s="6">
        <v>0</v>
      </c>
      <c r="AD11" s="6">
        <v>0</v>
      </c>
      <c r="AE11" s="6">
        <v>0</v>
      </c>
      <c r="AF11" s="6">
        <v>0</v>
      </c>
      <c r="AG11" s="6">
        <f t="shared" ref="AG11:AG28" si="13">SUM(AA11:AF11)</f>
        <v>56240.38</v>
      </c>
    </row>
    <row r="12" spans="1:37" ht="17.45" customHeight="1">
      <c r="A12" s="4" t="s">
        <v>17</v>
      </c>
      <c r="B12" s="73">
        <v>3380998.6900000004</v>
      </c>
      <c r="C12" s="73">
        <v>2127472.6999999997</v>
      </c>
      <c r="D12" s="73">
        <f t="shared" si="0"/>
        <v>62.924386995251972</v>
      </c>
      <c r="E12" s="88">
        <v>2127472.6999999997</v>
      </c>
      <c r="F12" s="88">
        <f t="shared" si="9"/>
        <v>100</v>
      </c>
      <c r="G12" s="6">
        <v>3429868.7</v>
      </c>
      <c r="H12" s="1">
        <v>1073711.8512999997</v>
      </c>
      <c r="I12" s="73">
        <v>2390403.75</v>
      </c>
      <c r="J12" s="73">
        <v>280932.7</v>
      </c>
      <c r="K12" s="103">
        <v>82926.2</v>
      </c>
      <c r="L12" s="1">
        <v>0</v>
      </c>
      <c r="M12" s="1">
        <f t="shared" si="2"/>
        <v>2473329.9500000002</v>
      </c>
      <c r="N12" s="50">
        <f t="shared" si="3"/>
        <v>280932.7</v>
      </c>
      <c r="O12" s="1">
        <f>M12+N12</f>
        <v>2754262.6500000004</v>
      </c>
      <c r="P12" s="1">
        <f t="shared" si="4"/>
        <v>80.302276585689725</v>
      </c>
      <c r="Q12" s="5"/>
      <c r="R12" s="1">
        <f t="shared" si="5"/>
        <v>675606.04999999981</v>
      </c>
      <c r="S12" s="1">
        <f t="shared" si="6"/>
        <v>19.697723414310286</v>
      </c>
      <c r="T12" s="1">
        <f t="shared" si="11"/>
        <v>2754262.6500000004</v>
      </c>
      <c r="U12" s="1">
        <f t="shared" si="7"/>
        <v>100.00000000000001</v>
      </c>
      <c r="V12" s="1">
        <v>1851922.61</v>
      </c>
      <c r="W12" s="1">
        <v>0</v>
      </c>
      <c r="X12" s="83">
        <f t="shared" si="8"/>
        <v>1851922.61</v>
      </c>
      <c r="Y12" s="73">
        <f t="shared" si="12"/>
        <v>67.238417149504599</v>
      </c>
      <c r="AA12" s="6">
        <v>76410.740000000005</v>
      </c>
      <c r="AB12" s="67">
        <v>196173.66</v>
      </c>
      <c r="AC12" s="6">
        <v>0</v>
      </c>
      <c r="AD12" s="6">
        <v>0</v>
      </c>
      <c r="AE12" s="6">
        <v>0</v>
      </c>
      <c r="AF12" s="6">
        <v>0</v>
      </c>
      <c r="AG12" s="6">
        <f t="shared" si="13"/>
        <v>272584.40000000002</v>
      </c>
    </row>
    <row r="13" spans="1:37" ht="17.100000000000001" customHeight="1">
      <c r="A13" s="7" t="s">
        <v>18</v>
      </c>
      <c r="B13" s="73">
        <v>1013044.12</v>
      </c>
      <c r="C13" s="73">
        <v>990532.32</v>
      </c>
      <c r="D13" s="73">
        <f t="shared" si="0"/>
        <v>97.777806557921679</v>
      </c>
      <c r="E13" s="88">
        <v>990532.32</v>
      </c>
      <c r="F13" s="88">
        <f t="shared" si="9"/>
        <v>100</v>
      </c>
      <c r="G13" s="1">
        <v>1232453.3</v>
      </c>
      <c r="H13" s="1">
        <v>17780</v>
      </c>
      <c r="I13" s="73">
        <v>1161554.68</v>
      </c>
      <c r="J13" s="1">
        <v>0</v>
      </c>
      <c r="K13" s="103">
        <v>10320</v>
      </c>
      <c r="L13" s="1">
        <v>0</v>
      </c>
      <c r="M13" s="1">
        <f t="shared" si="2"/>
        <v>1171874.68</v>
      </c>
      <c r="N13" s="1">
        <f t="shared" si="3"/>
        <v>0</v>
      </c>
      <c r="O13" s="1">
        <f t="shared" si="10"/>
        <v>1171874.68</v>
      </c>
      <c r="P13" s="1">
        <f t="shared" si="4"/>
        <v>95.084712743273926</v>
      </c>
      <c r="Q13" s="5"/>
      <c r="R13" s="1">
        <f t="shared" si="5"/>
        <v>60578.620000000112</v>
      </c>
      <c r="S13" s="1">
        <f t="shared" si="6"/>
        <v>4.915287256726085</v>
      </c>
      <c r="T13" s="1">
        <f t="shared" si="11"/>
        <v>1171874.68</v>
      </c>
      <c r="U13" s="1">
        <f t="shared" si="7"/>
        <v>100</v>
      </c>
      <c r="V13" s="1">
        <v>604437.48</v>
      </c>
      <c r="W13" s="1">
        <v>0</v>
      </c>
      <c r="X13" s="83">
        <f t="shared" si="8"/>
        <v>604437.48</v>
      </c>
      <c r="Y13" s="73">
        <f t="shared" si="12"/>
        <v>51.57867904441796</v>
      </c>
      <c r="AA13" s="6">
        <v>311048.09999999998</v>
      </c>
      <c r="AB13" s="67">
        <v>378334.35</v>
      </c>
      <c r="AC13" s="6">
        <v>0</v>
      </c>
      <c r="AD13" s="6">
        <v>0</v>
      </c>
      <c r="AE13" s="6">
        <v>0</v>
      </c>
      <c r="AF13" s="6">
        <v>0</v>
      </c>
      <c r="AG13" s="6">
        <f t="shared" si="13"/>
        <v>689382.45</v>
      </c>
    </row>
    <row r="14" spans="1:37" ht="17.45" customHeight="1">
      <c r="A14" s="4" t="s">
        <v>19</v>
      </c>
      <c r="B14" s="73">
        <v>0</v>
      </c>
      <c r="C14" s="73">
        <v>0</v>
      </c>
      <c r="D14" s="73" t="e">
        <f t="shared" si="0"/>
        <v>#DIV/0!</v>
      </c>
      <c r="E14" s="88">
        <v>0</v>
      </c>
      <c r="F14" s="88" t="e">
        <f t="shared" si="9"/>
        <v>#DIV/0!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f t="shared" si="2"/>
        <v>0</v>
      </c>
      <c r="N14" s="1">
        <f t="shared" si="3"/>
        <v>0</v>
      </c>
      <c r="O14" s="1">
        <f t="shared" si="10"/>
        <v>0</v>
      </c>
      <c r="P14" s="1" t="e">
        <f t="shared" si="4"/>
        <v>#DIV/0!</v>
      </c>
      <c r="Q14" s="5"/>
      <c r="R14" s="1">
        <f t="shared" si="5"/>
        <v>0</v>
      </c>
      <c r="S14" s="1" t="e">
        <f t="shared" si="6"/>
        <v>#DIV/0!</v>
      </c>
      <c r="T14" s="1">
        <f t="shared" si="11"/>
        <v>0</v>
      </c>
      <c r="U14" s="1" t="e">
        <f t="shared" si="7"/>
        <v>#DIV/0!</v>
      </c>
      <c r="V14" s="1">
        <v>0</v>
      </c>
      <c r="W14" s="1">
        <v>0</v>
      </c>
      <c r="X14" s="83">
        <f t="shared" si="8"/>
        <v>0</v>
      </c>
      <c r="Y14" s="73" t="e">
        <f t="shared" si="12"/>
        <v>#DIV/0!</v>
      </c>
      <c r="AA14" s="6">
        <v>0</v>
      </c>
      <c r="AB14" s="67">
        <v>0</v>
      </c>
      <c r="AC14" s="6">
        <v>0</v>
      </c>
      <c r="AD14" s="6">
        <v>0</v>
      </c>
      <c r="AE14" s="6">
        <v>0</v>
      </c>
      <c r="AF14" s="6">
        <v>0</v>
      </c>
      <c r="AG14" s="6">
        <f t="shared" si="13"/>
        <v>0</v>
      </c>
    </row>
    <row r="15" spans="1:37" ht="17.45" customHeight="1">
      <c r="A15" s="4" t="s">
        <v>20</v>
      </c>
      <c r="B15" s="73">
        <v>481415.22</v>
      </c>
      <c r="C15" s="73">
        <v>390807.78</v>
      </c>
      <c r="D15" s="73">
        <f t="shared" si="0"/>
        <v>81.178941538242185</v>
      </c>
      <c r="E15" s="88">
        <v>390807.78</v>
      </c>
      <c r="F15" s="88">
        <f t="shared" si="9"/>
        <v>99.999999999999986</v>
      </c>
      <c r="G15" s="1">
        <v>500283.27</v>
      </c>
      <c r="H15" s="1">
        <v>213578.95999999996</v>
      </c>
      <c r="I15" s="73">
        <v>243382.09</v>
      </c>
      <c r="J15" s="1">
        <v>0</v>
      </c>
      <c r="K15" s="1">
        <v>0</v>
      </c>
      <c r="L15" s="1">
        <v>0</v>
      </c>
      <c r="M15" s="1">
        <f t="shared" si="2"/>
        <v>243382.09</v>
      </c>
      <c r="N15" s="1">
        <f t="shared" si="3"/>
        <v>0</v>
      </c>
      <c r="O15" s="1">
        <f t="shared" si="10"/>
        <v>243382.09</v>
      </c>
      <c r="P15" s="1">
        <f t="shared" si="4"/>
        <v>48.648856476851606</v>
      </c>
      <c r="Q15" s="5"/>
      <c r="R15" s="1">
        <f t="shared" si="5"/>
        <v>256901.18000000002</v>
      </c>
      <c r="S15" s="1">
        <f t="shared" si="6"/>
        <v>51.351143523148401</v>
      </c>
      <c r="T15" s="1">
        <f t="shared" si="11"/>
        <v>243382.09</v>
      </c>
      <c r="U15" s="1">
        <f t="shared" si="7"/>
        <v>100</v>
      </c>
      <c r="V15" s="1">
        <v>222399.66</v>
      </c>
      <c r="W15" s="1">
        <v>2550</v>
      </c>
      <c r="X15" s="83">
        <f t="shared" si="8"/>
        <v>224949.66</v>
      </c>
      <c r="Y15" s="73">
        <f t="shared" si="12"/>
        <v>92.426546259011914</v>
      </c>
      <c r="AA15" s="6">
        <v>25809.75</v>
      </c>
      <c r="AB15" s="67">
        <v>25809.75</v>
      </c>
      <c r="AC15" s="6">
        <v>0</v>
      </c>
      <c r="AD15" s="6">
        <v>0</v>
      </c>
      <c r="AE15" s="6">
        <v>0</v>
      </c>
      <c r="AF15" s="6">
        <v>0</v>
      </c>
      <c r="AG15" s="6">
        <f t="shared" si="13"/>
        <v>51619.5</v>
      </c>
    </row>
    <row r="16" spans="1:37" ht="17.45" customHeight="1">
      <c r="A16" s="4" t="s">
        <v>21</v>
      </c>
      <c r="B16" s="73">
        <v>745000</v>
      </c>
      <c r="C16" s="73">
        <v>630858.30000000005</v>
      </c>
      <c r="D16" s="73">
        <f t="shared" si="0"/>
        <v>84.678966442953026</v>
      </c>
      <c r="E16" s="88">
        <v>630858.30000000005</v>
      </c>
      <c r="F16" s="88">
        <f t="shared" si="9"/>
        <v>100</v>
      </c>
      <c r="G16" s="33">
        <v>813045</v>
      </c>
      <c r="H16" s="1">
        <v>7467.8899999999994</v>
      </c>
      <c r="I16" s="73">
        <v>462848.6</v>
      </c>
      <c r="J16" s="1">
        <v>0</v>
      </c>
      <c r="K16" s="103">
        <v>56136.3</v>
      </c>
      <c r="L16" s="1">
        <v>0</v>
      </c>
      <c r="M16" s="1">
        <f t="shared" si="2"/>
        <v>518984.89999999997</v>
      </c>
      <c r="N16" s="1">
        <f t="shared" si="3"/>
        <v>0</v>
      </c>
      <c r="O16" s="1">
        <f t="shared" si="10"/>
        <v>518984.89999999997</v>
      </c>
      <c r="P16" s="1">
        <f t="shared" si="4"/>
        <v>63.832247907557395</v>
      </c>
      <c r="Q16" s="5"/>
      <c r="R16" s="1">
        <f t="shared" si="5"/>
        <v>294060.10000000003</v>
      </c>
      <c r="S16" s="1">
        <f t="shared" si="6"/>
        <v>36.167752092442612</v>
      </c>
      <c r="T16" s="1">
        <f t="shared" si="11"/>
        <v>518984.89999999997</v>
      </c>
      <c r="U16" s="1">
        <f t="shared" si="7"/>
        <v>100</v>
      </c>
      <c r="V16" s="1">
        <v>351833.5</v>
      </c>
      <c r="W16" s="1">
        <v>63485.1</v>
      </c>
      <c r="X16" s="83">
        <f t="shared" si="8"/>
        <v>415318.6</v>
      </c>
      <c r="Y16" s="73">
        <f t="shared" si="12"/>
        <v>80.025179923346528</v>
      </c>
      <c r="AA16" s="6">
        <v>0</v>
      </c>
      <c r="AB16" s="67">
        <v>0</v>
      </c>
      <c r="AC16" s="6">
        <v>0</v>
      </c>
      <c r="AD16" s="6">
        <v>0</v>
      </c>
      <c r="AE16" s="6">
        <v>0</v>
      </c>
      <c r="AF16" s="6">
        <v>0</v>
      </c>
      <c r="AG16" s="6">
        <f t="shared" si="13"/>
        <v>0</v>
      </c>
    </row>
    <row r="17" spans="1:33" s="11" customFormat="1" ht="17.45" customHeight="1">
      <c r="A17" s="8" t="s">
        <v>22</v>
      </c>
      <c r="B17" s="75">
        <f>SUM(B18:B28)</f>
        <v>4225066.5</v>
      </c>
      <c r="C17" s="75">
        <f>SUM(C18:C28)</f>
        <v>2275256.5</v>
      </c>
      <c r="D17" s="75">
        <f t="shared" si="0"/>
        <v>53.851377250511916</v>
      </c>
      <c r="E17" s="87">
        <f>SUM(E18:E28)</f>
        <v>2275256.5</v>
      </c>
      <c r="F17" s="87">
        <f>E17*100/C17</f>
        <v>100</v>
      </c>
      <c r="G17" s="9">
        <f>SUM(G18:G28)</f>
        <v>4620340.5</v>
      </c>
      <c r="H17" s="9">
        <f>SUM(H18:H28)</f>
        <v>617953.07999999996</v>
      </c>
      <c r="I17" s="75">
        <f t="shared" ref="I17:L17" si="14">SUM(I18:I28)</f>
        <v>1777474.4</v>
      </c>
      <c r="J17" s="75">
        <f t="shared" si="14"/>
        <v>77790.16</v>
      </c>
      <c r="K17" s="91">
        <f t="shared" si="14"/>
        <v>71986</v>
      </c>
      <c r="L17" s="91">
        <f t="shared" si="14"/>
        <v>0</v>
      </c>
      <c r="M17" s="9">
        <f t="shared" si="2"/>
        <v>1849460.4</v>
      </c>
      <c r="N17" s="9">
        <f t="shared" si="3"/>
        <v>77790.16</v>
      </c>
      <c r="O17" s="9">
        <f t="shared" si="10"/>
        <v>1927250.5599999998</v>
      </c>
      <c r="P17" s="9">
        <f t="shared" si="4"/>
        <v>41.712305835468179</v>
      </c>
      <c r="Q17" s="10"/>
      <c r="R17" s="9">
        <f t="shared" si="5"/>
        <v>2693089.9400000004</v>
      </c>
      <c r="S17" s="9">
        <f t="shared" si="6"/>
        <v>58.287694164531828</v>
      </c>
      <c r="T17" s="9">
        <f t="shared" ref="T17" si="15">SUM(T18:T28)</f>
        <v>1927250.56</v>
      </c>
      <c r="U17" s="9">
        <f t="shared" si="7"/>
        <v>100.00000000000001</v>
      </c>
      <c r="V17" s="9">
        <f t="shared" ref="V17:W17" si="16">SUM(V18:V28)</f>
        <v>952330.19</v>
      </c>
      <c r="W17" s="9">
        <f t="shared" si="16"/>
        <v>0</v>
      </c>
      <c r="X17" s="75">
        <f>SUM(X18:X28)</f>
        <v>952330.19</v>
      </c>
      <c r="Y17" s="75">
        <f t="shared" si="12"/>
        <v>49.413927268491754</v>
      </c>
      <c r="AA17" s="11">
        <v>203962.26</v>
      </c>
      <c r="AB17" s="11">
        <v>337349.72</v>
      </c>
      <c r="AC17" s="11">
        <v>17600</v>
      </c>
      <c r="AD17" s="11">
        <v>17600</v>
      </c>
      <c r="AE17" s="11">
        <v>17600</v>
      </c>
      <c r="AF17" s="11">
        <v>0</v>
      </c>
      <c r="AG17" s="6">
        <f t="shared" si="13"/>
        <v>594111.98</v>
      </c>
    </row>
    <row r="18" spans="1:33" ht="17.45" customHeight="1">
      <c r="A18" s="12" t="s">
        <v>23</v>
      </c>
      <c r="B18" s="73">
        <v>1030246</v>
      </c>
      <c r="C18" s="73">
        <v>465319.4</v>
      </c>
      <c r="D18" s="73">
        <f t="shared" si="0"/>
        <v>45.165853592248844</v>
      </c>
      <c r="E18" s="88">
        <v>465319.4</v>
      </c>
      <c r="F18" s="88">
        <f t="shared" si="9"/>
        <v>100</v>
      </c>
      <c r="G18" s="33">
        <v>1212349</v>
      </c>
      <c r="H18" s="1">
        <v>124926</v>
      </c>
      <c r="I18" s="73">
        <v>372599</v>
      </c>
      <c r="J18" s="73">
        <v>1540</v>
      </c>
      <c r="K18" s="1">
        <v>0</v>
      </c>
      <c r="L18" s="1">
        <v>0</v>
      </c>
      <c r="M18" s="1">
        <f t="shared" si="2"/>
        <v>372599</v>
      </c>
      <c r="N18" s="50">
        <f t="shared" si="3"/>
        <v>1540</v>
      </c>
      <c r="O18" s="1">
        <f t="shared" si="10"/>
        <v>374139</v>
      </c>
      <c r="P18" s="1">
        <f t="shared" si="4"/>
        <v>30.860668008964414</v>
      </c>
      <c r="Q18" s="5"/>
      <c r="R18" s="1">
        <f t="shared" si="5"/>
        <v>838210</v>
      </c>
      <c r="S18" s="1">
        <f t="shared" si="6"/>
        <v>69.13933199103559</v>
      </c>
      <c r="T18" s="1">
        <f>O18</f>
        <v>374139</v>
      </c>
      <c r="U18" s="1">
        <f t="shared" si="7"/>
        <v>100</v>
      </c>
      <c r="V18" s="1">
        <v>239755</v>
      </c>
      <c r="W18" s="1">
        <v>0</v>
      </c>
      <c r="X18" s="83">
        <f t="shared" si="8"/>
        <v>239755</v>
      </c>
      <c r="Y18" s="73">
        <f>X18*100/T18</f>
        <v>64.081798475967489</v>
      </c>
      <c r="AA18" s="6">
        <v>0</v>
      </c>
      <c r="AB18" s="67">
        <v>78693.440000000002</v>
      </c>
      <c r="AC18" s="6">
        <v>0</v>
      </c>
      <c r="AD18" s="6">
        <v>0</v>
      </c>
      <c r="AE18" s="6">
        <v>0</v>
      </c>
      <c r="AF18" s="6">
        <v>0</v>
      </c>
      <c r="AG18" s="6">
        <f t="shared" si="13"/>
        <v>78693.440000000002</v>
      </c>
    </row>
    <row r="19" spans="1:33" ht="17.45" customHeight="1">
      <c r="A19" s="12" t="s">
        <v>24</v>
      </c>
      <c r="B19" s="73">
        <v>0</v>
      </c>
      <c r="C19" s="73">
        <v>0</v>
      </c>
      <c r="D19" s="73" t="e">
        <f t="shared" si="0"/>
        <v>#DIV/0!</v>
      </c>
      <c r="E19" s="88">
        <v>0</v>
      </c>
      <c r="F19" s="88" t="e">
        <f t="shared" si="9"/>
        <v>#DIV/0!</v>
      </c>
      <c r="G19" s="33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f t="shared" si="2"/>
        <v>0</v>
      </c>
      <c r="N19" s="1">
        <f t="shared" si="3"/>
        <v>0</v>
      </c>
      <c r="O19" s="1">
        <f t="shared" si="10"/>
        <v>0</v>
      </c>
      <c r="P19" s="1" t="e">
        <f t="shared" si="4"/>
        <v>#DIV/0!</v>
      </c>
      <c r="Q19" s="5"/>
      <c r="R19" s="1">
        <f t="shared" si="5"/>
        <v>0</v>
      </c>
      <c r="S19" s="1" t="e">
        <f t="shared" si="6"/>
        <v>#DIV/0!</v>
      </c>
      <c r="T19" s="1">
        <f t="shared" ref="T19:T28" si="17">O19</f>
        <v>0</v>
      </c>
      <c r="U19" s="1" t="e">
        <f t="shared" si="7"/>
        <v>#DIV/0!</v>
      </c>
      <c r="V19" s="1">
        <v>0</v>
      </c>
      <c r="W19" s="1">
        <v>0</v>
      </c>
      <c r="X19" s="83">
        <f t="shared" si="8"/>
        <v>0</v>
      </c>
      <c r="Y19" s="73" t="e">
        <f t="shared" si="12"/>
        <v>#DIV/0!</v>
      </c>
      <c r="AA19" s="6">
        <v>0</v>
      </c>
      <c r="AB19" s="67">
        <v>0</v>
      </c>
      <c r="AC19" s="6">
        <v>0</v>
      </c>
      <c r="AD19" s="6">
        <v>0</v>
      </c>
      <c r="AE19" s="6">
        <v>0</v>
      </c>
      <c r="AF19" s="6">
        <v>0</v>
      </c>
      <c r="AG19" s="6">
        <f t="shared" si="13"/>
        <v>0</v>
      </c>
    </row>
    <row r="20" spans="1:33" ht="17.45" customHeight="1">
      <c r="A20" s="12" t="s">
        <v>25</v>
      </c>
      <c r="B20" s="73">
        <v>19950</v>
      </c>
      <c r="C20" s="73">
        <v>8500</v>
      </c>
      <c r="D20" s="73">
        <f t="shared" si="0"/>
        <v>42.606516290726816</v>
      </c>
      <c r="E20" s="88">
        <v>8500</v>
      </c>
      <c r="F20" s="88">
        <f t="shared" si="9"/>
        <v>100</v>
      </c>
      <c r="G20" s="33">
        <v>125960</v>
      </c>
      <c r="H20" s="1">
        <v>660</v>
      </c>
      <c r="I20" s="73">
        <v>2050</v>
      </c>
      <c r="J20" s="1">
        <v>0</v>
      </c>
      <c r="K20" s="1">
        <v>0</v>
      </c>
      <c r="L20" s="1">
        <v>0</v>
      </c>
      <c r="M20" s="1">
        <f t="shared" si="2"/>
        <v>2050</v>
      </c>
      <c r="N20" s="1">
        <f t="shared" si="3"/>
        <v>0</v>
      </c>
      <c r="O20" s="1">
        <f t="shared" si="10"/>
        <v>2050</v>
      </c>
      <c r="P20" s="1">
        <f t="shared" si="4"/>
        <v>1.6275007939028263</v>
      </c>
      <c r="Q20" s="5"/>
      <c r="R20" s="1">
        <f t="shared" si="5"/>
        <v>123910</v>
      </c>
      <c r="S20" s="1">
        <f t="shared" si="6"/>
        <v>98.372499206097174</v>
      </c>
      <c r="T20" s="1">
        <f t="shared" si="17"/>
        <v>2050</v>
      </c>
      <c r="U20" s="1">
        <f t="shared" si="7"/>
        <v>100</v>
      </c>
      <c r="V20" s="1">
        <v>2050</v>
      </c>
      <c r="W20" s="1">
        <v>0</v>
      </c>
      <c r="X20" s="83">
        <f t="shared" si="8"/>
        <v>2050</v>
      </c>
      <c r="Y20" s="73">
        <f t="shared" si="12"/>
        <v>100</v>
      </c>
      <c r="AA20" s="6">
        <v>8420.56</v>
      </c>
      <c r="AB20" s="67">
        <v>8420.56</v>
      </c>
      <c r="AC20" s="6">
        <v>0</v>
      </c>
      <c r="AD20" s="6">
        <v>0</v>
      </c>
      <c r="AE20" s="6">
        <v>0</v>
      </c>
      <c r="AF20" s="6">
        <v>0</v>
      </c>
      <c r="AG20" s="6">
        <f t="shared" si="13"/>
        <v>16841.12</v>
      </c>
    </row>
    <row r="21" spans="1:33" ht="17.45" customHeight="1">
      <c r="A21" s="12" t="s">
        <v>26</v>
      </c>
      <c r="B21" s="73">
        <v>0</v>
      </c>
      <c r="C21" s="73">
        <v>6600</v>
      </c>
      <c r="D21" s="73" t="e">
        <f t="shared" si="0"/>
        <v>#DIV/0!</v>
      </c>
      <c r="E21" s="88">
        <v>6600</v>
      </c>
      <c r="F21" s="88">
        <f t="shared" si="9"/>
        <v>100</v>
      </c>
      <c r="G21" s="33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f t="shared" si="2"/>
        <v>0</v>
      </c>
      <c r="N21" s="1">
        <f t="shared" si="3"/>
        <v>0</v>
      </c>
      <c r="O21" s="1">
        <f t="shared" si="10"/>
        <v>0</v>
      </c>
      <c r="P21" s="1" t="e">
        <f t="shared" si="4"/>
        <v>#DIV/0!</v>
      </c>
      <c r="Q21" s="5"/>
      <c r="R21" s="1">
        <f t="shared" si="5"/>
        <v>0</v>
      </c>
      <c r="S21" s="1" t="e">
        <f t="shared" si="6"/>
        <v>#DIV/0!</v>
      </c>
      <c r="T21" s="1">
        <f t="shared" si="17"/>
        <v>0</v>
      </c>
      <c r="U21" s="1" t="e">
        <f t="shared" si="7"/>
        <v>#DIV/0!</v>
      </c>
      <c r="V21" s="1">
        <v>0</v>
      </c>
      <c r="W21" s="1">
        <v>0</v>
      </c>
      <c r="X21" s="83">
        <f t="shared" si="8"/>
        <v>0</v>
      </c>
      <c r="Y21" s="73" t="e">
        <f t="shared" si="12"/>
        <v>#DIV/0!</v>
      </c>
      <c r="AA21" s="6">
        <v>0</v>
      </c>
      <c r="AB21" s="67">
        <v>0</v>
      </c>
      <c r="AC21" s="6">
        <v>0</v>
      </c>
      <c r="AD21" s="6">
        <v>0</v>
      </c>
      <c r="AE21" s="6">
        <v>0</v>
      </c>
      <c r="AF21" s="6">
        <v>0</v>
      </c>
      <c r="AG21" s="6">
        <f t="shared" si="13"/>
        <v>0</v>
      </c>
    </row>
    <row r="22" spans="1:33" ht="17.45" customHeight="1">
      <c r="A22" s="12" t="s">
        <v>27</v>
      </c>
      <c r="B22" s="73">
        <v>393270</v>
      </c>
      <c r="C22" s="73">
        <v>263501.5</v>
      </c>
      <c r="D22" s="73">
        <f t="shared" si="0"/>
        <v>67.002695349251155</v>
      </c>
      <c r="E22" s="88">
        <v>263501.5</v>
      </c>
      <c r="F22" s="88">
        <f t="shared" si="9"/>
        <v>100</v>
      </c>
      <c r="G22" s="33">
        <v>179060</v>
      </c>
      <c r="H22" s="1">
        <v>326002.5</v>
      </c>
      <c r="I22" s="73">
        <v>69660</v>
      </c>
      <c r="J22" s="1">
        <v>0</v>
      </c>
      <c r="K22" s="1">
        <v>0</v>
      </c>
      <c r="L22" s="1">
        <v>0</v>
      </c>
      <c r="M22" s="1">
        <f t="shared" si="2"/>
        <v>69660</v>
      </c>
      <c r="N22" s="1">
        <f t="shared" si="3"/>
        <v>0</v>
      </c>
      <c r="O22" s="1">
        <f t="shared" si="10"/>
        <v>69660</v>
      </c>
      <c r="P22" s="1">
        <f t="shared" si="4"/>
        <v>38.903160951636323</v>
      </c>
      <c r="Q22" s="5"/>
      <c r="R22" s="1">
        <f t="shared" si="5"/>
        <v>109400</v>
      </c>
      <c r="S22" s="1">
        <f t="shared" si="6"/>
        <v>61.096839048363677</v>
      </c>
      <c r="T22" s="1">
        <f t="shared" si="17"/>
        <v>69660</v>
      </c>
      <c r="U22" s="1">
        <f t="shared" si="7"/>
        <v>100</v>
      </c>
      <c r="V22" s="1">
        <v>6500</v>
      </c>
      <c r="W22" s="1">
        <v>0</v>
      </c>
      <c r="X22" s="83">
        <f t="shared" si="8"/>
        <v>6500</v>
      </c>
      <c r="Y22" s="73">
        <f t="shared" si="12"/>
        <v>9.3310364628194087</v>
      </c>
      <c r="AA22" s="6">
        <v>97997</v>
      </c>
      <c r="AB22" s="67">
        <v>97997</v>
      </c>
      <c r="AC22" s="6">
        <v>0</v>
      </c>
      <c r="AD22" s="6">
        <v>0</v>
      </c>
      <c r="AE22" s="6">
        <v>0</v>
      </c>
      <c r="AF22" s="6">
        <v>0</v>
      </c>
      <c r="AG22" s="6">
        <f t="shared" si="13"/>
        <v>195994</v>
      </c>
    </row>
    <row r="23" spans="1:33" ht="17.45" customHeight="1">
      <c r="A23" s="12" t="s">
        <v>28</v>
      </c>
      <c r="B23" s="73">
        <v>1067931</v>
      </c>
      <c r="C23" s="73">
        <v>657814.1</v>
      </c>
      <c r="D23" s="73">
        <f t="shared" si="0"/>
        <v>61.597060109688734</v>
      </c>
      <c r="E23" s="88">
        <v>657814.1</v>
      </c>
      <c r="F23" s="88">
        <f t="shared" si="9"/>
        <v>100</v>
      </c>
      <c r="G23" s="33">
        <v>1219961.5</v>
      </c>
      <c r="H23" s="1">
        <v>165974.57999999999</v>
      </c>
      <c r="I23" s="73">
        <v>465630</v>
      </c>
      <c r="J23" s="73">
        <v>8550</v>
      </c>
      <c r="K23" s="1">
        <v>0</v>
      </c>
      <c r="L23" s="1">
        <v>0</v>
      </c>
      <c r="M23" s="1">
        <f t="shared" si="2"/>
        <v>465630</v>
      </c>
      <c r="N23" s="50">
        <f t="shared" si="3"/>
        <v>8550</v>
      </c>
      <c r="O23" s="1">
        <f>M23+N23</f>
        <v>474180</v>
      </c>
      <c r="P23" s="1">
        <f t="shared" si="4"/>
        <v>38.868439700761051</v>
      </c>
      <c r="Q23" s="5"/>
      <c r="R23" s="1">
        <f t="shared" si="5"/>
        <v>745781.5</v>
      </c>
      <c r="S23" s="1">
        <f t="shared" si="6"/>
        <v>61.131560299238949</v>
      </c>
      <c r="T23" s="1">
        <f t="shared" si="17"/>
        <v>474180</v>
      </c>
      <c r="U23" s="1">
        <f t="shared" si="7"/>
        <v>100</v>
      </c>
      <c r="V23" s="1">
        <v>146456</v>
      </c>
      <c r="W23" s="1">
        <v>0</v>
      </c>
      <c r="X23" s="83">
        <f t="shared" si="8"/>
        <v>146456</v>
      </c>
      <c r="Y23" s="73">
        <f t="shared" si="12"/>
        <v>30.886161373318149</v>
      </c>
      <c r="AA23" s="6">
        <v>0</v>
      </c>
      <c r="AB23" s="67">
        <v>54694.02</v>
      </c>
      <c r="AC23" s="6">
        <v>17600</v>
      </c>
      <c r="AD23" s="6">
        <v>17600</v>
      </c>
      <c r="AE23" s="6">
        <v>17600</v>
      </c>
      <c r="AF23" s="6">
        <v>0</v>
      </c>
      <c r="AG23" s="6">
        <f t="shared" si="13"/>
        <v>107494.01999999999</v>
      </c>
    </row>
    <row r="24" spans="1:33" ht="17.45" customHeight="1">
      <c r="A24" s="12" t="s">
        <v>29</v>
      </c>
      <c r="B24" s="73">
        <v>650000</v>
      </c>
      <c r="C24" s="73">
        <v>472307.5</v>
      </c>
      <c r="D24" s="73">
        <f t="shared" si="0"/>
        <v>72.662692307692311</v>
      </c>
      <c r="E24" s="88">
        <v>472307.5</v>
      </c>
      <c r="F24" s="88">
        <f t="shared" si="9"/>
        <v>100</v>
      </c>
      <c r="G24" s="33">
        <v>718504</v>
      </c>
      <c r="H24" s="1">
        <v>390</v>
      </c>
      <c r="I24" s="73">
        <v>446244</v>
      </c>
      <c r="J24" s="1">
        <v>0</v>
      </c>
      <c r="K24" s="103">
        <v>30507</v>
      </c>
      <c r="L24" s="1">
        <v>0</v>
      </c>
      <c r="M24" s="1">
        <f t="shared" si="2"/>
        <v>476751</v>
      </c>
      <c r="N24" s="1">
        <f t="shared" si="3"/>
        <v>0</v>
      </c>
      <c r="O24" s="1">
        <f t="shared" si="10"/>
        <v>476751</v>
      </c>
      <c r="P24" s="1">
        <f t="shared" si="4"/>
        <v>66.353284045739485</v>
      </c>
      <c r="Q24" s="5"/>
      <c r="R24" s="1">
        <f t="shared" si="5"/>
        <v>241753</v>
      </c>
      <c r="S24" s="1">
        <f t="shared" si="6"/>
        <v>33.646715954260522</v>
      </c>
      <c r="T24" s="1">
        <f t="shared" si="17"/>
        <v>476751</v>
      </c>
      <c r="U24" s="1">
        <f t="shared" si="7"/>
        <v>100</v>
      </c>
      <c r="V24" s="1">
        <v>171783</v>
      </c>
      <c r="W24" s="1">
        <v>0</v>
      </c>
      <c r="X24" s="83">
        <f t="shared" si="8"/>
        <v>171783</v>
      </c>
      <c r="Y24" s="73">
        <f t="shared" si="12"/>
        <v>36.032016713126978</v>
      </c>
      <c r="AA24" s="6">
        <v>0</v>
      </c>
      <c r="AB24" s="67">
        <v>0</v>
      </c>
      <c r="AC24" s="6">
        <v>0</v>
      </c>
      <c r="AD24" s="6">
        <v>0</v>
      </c>
      <c r="AE24" s="6">
        <v>0</v>
      </c>
      <c r="AF24" s="6">
        <v>0</v>
      </c>
      <c r="AG24" s="6">
        <f t="shared" si="13"/>
        <v>0</v>
      </c>
    </row>
    <row r="25" spans="1:33" ht="17.45" customHeight="1">
      <c r="A25" s="12" t="s">
        <v>30</v>
      </c>
      <c r="B25" s="73">
        <v>174000</v>
      </c>
      <c r="C25" s="73">
        <v>55300</v>
      </c>
      <c r="D25" s="73">
        <f t="shared" si="0"/>
        <v>31.7816091954023</v>
      </c>
      <c r="E25" s="88">
        <v>55300</v>
      </c>
      <c r="F25" s="88">
        <f t="shared" si="9"/>
        <v>100</v>
      </c>
      <c r="G25" s="33">
        <v>118210</v>
      </c>
      <c r="H25" s="1">
        <v>0</v>
      </c>
      <c r="I25" s="73">
        <v>79100</v>
      </c>
      <c r="J25" s="1">
        <v>0</v>
      </c>
      <c r="K25" s="1">
        <v>0</v>
      </c>
      <c r="L25" s="1">
        <v>0</v>
      </c>
      <c r="M25" s="1">
        <f t="shared" si="2"/>
        <v>79100</v>
      </c>
      <c r="N25" s="1">
        <f t="shared" si="3"/>
        <v>0</v>
      </c>
      <c r="O25" s="1">
        <f t="shared" si="10"/>
        <v>79100</v>
      </c>
      <c r="P25" s="1">
        <f t="shared" si="4"/>
        <v>66.91481262160562</v>
      </c>
      <c r="Q25" s="5"/>
      <c r="R25" s="1">
        <f t="shared" si="5"/>
        <v>39110</v>
      </c>
      <c r="S25" s="1">
        <f t="shared" si="6"/>
        <v>33.08518737839438</v>
      </c>
      <c r="T25" s="1">
        <f t="shared" si="17"/>
        <v>79100</v>
      </c>
      <c r="U25" s="1">
        <f t="shared" si="7"/>
        <v>100</v>
      </c>
      <c r="V25" s="1">
        <v>79100</v>
      </c>
      <c r="W25" s="1">
        <v>0</v>
      </c>
      <c r="X25" s="83">
        <f t="shared" si="8"/>
        <v>79100</v>
      </c>
      <c r="Y25" s="73">
        <f t="shared" si="12"/>
        <v>100</v>
      </c>
      <c r="AA25" s="6">
        <v>0</v>
      </c>
      <c r="AB25" s="67">
        <v>0</v>
      </c>
      <c r="AC25" s="6">
        <v>0</v>
      </c>
      <c r="AD25" s="6">
        <v>0</v>
      </c>
      <c r="AE25" s="6">
        <v>0</v>
      </c>
      <c r="AF25" s="6">
        <v>0</v>
      </c>
      <c r="AG25" s="6">
        <f t="shared" si="13"/>
        <v>0</v>
      </c>
    </row>
    <row r="26" spans="1:33" ht="17.45" customHeight="1">
      <c r="A26" s="12" t="s">
        <v>31</v>
      </c>
      <c r="B26" s="73">
        <v>719774.5</v>
      </c>
      <c r="C26" s="73">
        <v>311434</v>
      </c>
      <c r="D26" s="73">
        <f t="shared" si="0"/>
        <v>43.268273605136052</v>
      </c>
      <c r="E26" s="88">
        <v>311434</v>
      </c>
      <c r="F26" s="88">
        <f t="shared" si="9"/>
        <v>100</v>
      </c>
      <c r="G26" s="33">
        <v>485541</v>
      </c>
      <c r="H26" s="1">
        <v>0</v>
      </c>
      <c r="I26" s="73">
        <v>135059</v>
      </c>
      <c r="J26" s="1">
        <v>0</v>
      </c>
      <c r="K26" s="103">
        <v>6479</v>
      </c>
      <c r="L26" s="1">
        <v>0</v>
      </c>
      <c r="M26" s="1">
        <f t="shared" si="2"/>
        <v>141538</v>
      </c>
      <c r="N26" s="1">
        <f t="shared" si="3"/>
        <v>0</v>
      </c>
      <c r="O26" s="1">
        <f t="shared" si="10"/>
        <v>141538</v>
      </c>
      <c r="P26" s="1">
        <f t="shared" si="4"/>
        <v>29.150576367392247</v>
      </c>
      <c r="Q26" s="5"/>
      <c r="R26" s="1">
        <f t="shared" si="5"/>
        <v>344003</v>
      </c>
      <c r="S26" s="1">
        <f t="shared" si="6"/>
        <v>70.849423632607753</v>
      </c>
      <c r="T26" s="1">
        <f t="shared" si="17"/>
        <v>141538</v>
      </c>
      <c r="U26" s="1">
        <f t="shared" si="7"/>
        <v>100</v>
      </c>
      <c r="V26" s="1">
        <v>110479</v>
      </c>
      <c r="W26" s="1">
        <v>0</v>
      </c>
      <c r="X26" s="83">
        <f t="shared" si="8"/>
        <v>110479</v>
      </c>
      <c r="Y26" s="73">
        <f t="shared" si="12"/>
        <v>78.056069748053531</v>
      </c>
      <c r="AA26" s="6">
        <v>97544.7</v>
      </c>
      <c r="AB26" s="67">
        <v>97544.7</v>
      </c>
      <c r="AC26" s="6">
        <v>0</v>
      </c>
      <c r="AD26" s="6">
        <v>0</v>
      </c>
      <c r="AE26" s="6">
        <v>0</v>
      </c>
      <c r="AF26" s="6">
        <v>0</v>
      </c>
      <c r="AG26" s="6">
        <f t="shared" si="13"/>
        <v>195089.4</v>
      </c>
    </row>
    <row r="27" spans="1:33" ht="17.45" customHeight="1">
      <c r="A27" s="12" t="s">
        <v>32</v>
      </c>
      <c r="B27" s="73">
        <v>55495</v>
      </c>
      <c r="C27" s="73">
        <v>34480</v>
      </c>
      <c r="D27" s="73">
        <f t="shared" si="0"/>
        <v>62.131723578700786</v>
      </c>
      <c r="E27" s="88">
        <v>34480</v>
      </c>
      <c r="F27" s="88">
        <f t="shared" si="9"/>
        <v>100</v>
      </c>
      <c r="G27" s="33">
        <v>57110</v>
      </c>
      <c r="H27" s="1">
        <v>0</v>
      </c>
      <c r="I27" s="73">
        <v>25065</v>
      </c>
      <c r="J27" s="73">
        <v>3000</v>
      </c>
      <c r="K27" s="1">
        <v>0</v>
      </c>
      <c r="L27" s="1">
        <v>0</v>
      </c>
      <c r="M27" s="1">
        <f t="shared" si="2"/>
        <v>25065</v>
      </c>
      <c r="N27" s="50">
        <f t="shared" si="3"/>
        <v>3000</v>
      </c>
      <c r="O27" s="1">
        <f t="shared" si="10"/>
        <v>28065</v>
      </c>
      <c r="P27" s="1">
        <f t="shared" si="4"/>
        <v>49.142006653825952</v>
      </c>
      <c r="Q27" s="5"/>
      <c r="R27" s="1">
        <f t="shared" si="5"/>
        <v>29045</v>
      </c>
      <c r="S27" s="1">
        <f t="shared" si="6"/>
        <v>50.857993346174048</v>
      </c>
      <c r="T27" s="1">
        <f t="shared" si="17"/>
        <v>28065</v>
      </c>
      <c r="U27" s="1">
        <f t="shared" si="7"/>
        <v>100</v>
      </c>
      <c r="V27" s="1">
        <v>4200</v>
      </c>
      <c r="W27" s="1">
        <v>0</v>
      </c>
      <c r="X27" s="83">
        <f t="shared" si="8"/>
        <v>4200</v>
      </c>
      <c r="Y27" s="73">
        <f t="shared" si="12"/>
        <v>14.965259219668626</v>
      </c>
      <c r="AA27" s="6">
        <v>0</v>
      </c>
      <c r="AB27" s="67">
        <v>0</v>
      </c>
      <c r="AC27" s="6">
        <v>0</v>
      </c>
      <c r="AD27" s="6">
        <v>0</v>
      </c>
      <c r="AE27" s="6">
        <v>0</v>
      </c>
      <c r="AF27" s="6">
        <v>0</v>
      </c>
      <c r="AG27" s="6">
        <f t="shared" si="13"/>
        <v>0</v>
      </c>
    </row>
    <row r="28" spans="1:33" ht="17.45" customHeight="1">
      <c r="A28" s="12" t="s">
        <v>73</v>
      </c>
      <c r="B28" s="73">
        <v>114400</v>
      </c>
      <c r="C28" s="73">
        <v>0</v>
      </c>
      <c r="D28" s="73">
        <f t="shared" si="0"/>
        <v>0</v>
      </c>
      <c r="E28" s="88">
        <v>0</v>
      </c>
      <c r="F28" s="88" t="e">
        <f t="shared" si="9"/>
        <v>#DIV/0!</v>
      </c>
      <c r="G28" s="1">
        <v>503645</v>
      </c>
      <c r="H28" s="1">
        <v>0</v>
      </c>
      <c r="I28" s="73">
        <v>182067.4</v>
      </c>
      <c r="J28" s="73">
        <v>64700.160000000003</v>
      </c>
      <c r="K28" s="103">
        <v>35000</v>
      </c>
      <c r="L28" s="1">
        <v>0</v>
      </c>
      <c r="M28" s="73">
        <f t="shared" si="2"/>
        <v>217067.4</v>
      </c>
      <c r="N28" s="50">
        <f t="shared" si="3"/>
        <v>64700.160000000003</v>
      </c>
      <c r="O28" s="73">
        <f t="shared" si="10"/>
        <v>281767.56</v>
      </c>
      <c r="P28" s="73">
        <f t="shared" si="4"/>
        <v>55.945668079698997</v>
      </c>
      <c r="Q28" s="80"/>
      <c r="R28" s="1">
        <f t="shared" si="5"/>
        <v>221877.44</v>
      </c>
      <c r="S28" s="1">
        <f t="shared" si="6"/>
        <v>44.054331920301003</v>
      </c>
      <c r="T28" s="1">
        <f t="shared" si="17"/>
        <v>281767.56</v>
      </c>
      <c r="U28" s="1">
        <f t="shared" si="7"/>
        <v>100</v>
      </c>
      <c r="V28" s="1">
        <v>192007.19</v>
      </c>
      <c r="W28" s="1">
        <v>0</v>
      </c>
      <c r="X28" s="83">
        <f t="shared" si="8"/>
        <v>192007.19</v>
      </c>
      <c r="Y28" s="73">
        <f t="shared" si="12"/>
        <v>68.143823937716604</v>
      </c>
      <c r="AA28" s="6">
        <v>0</v>
      </c>
      <c r="AB28" s="67">
        <v>0</v>
      </c>
      <c r="AC28" s="6">
        <v>0</v>
      </c>
      <c r="AD28" s="6">
        <v>0</v>
      </c>
      <c r="AE28" s="6">
        <v>0</v>
      </c>
      <c r="AF28" s="6">
        <v>0</v>
      </c>
      <c r="AG28" s="6">
        <f t="shared" si="13"/>
        <v>0</v>
      </c>
    </row>
    <row r="29" spans="1:33" s="11" customFormat="1" ht="17.45" customHeight="1">
      <c r="A29" s="2" t="s">
        <v>33</v>
      </c>
      <c r="B29" s="75">
        <f>B9+B17</f>
        <v>19039224.260000002</v>
      </c>
      <c r="C29" s="75">
        <f>C9+C17</f>
        <v>13675087.800000001</v>
      </c>
      <c r="D29" s="75">
        <f t="shared" si="0"/>
        <v>71.825866501978993</v>
      </c>
      <c r="E29" s="87">
        <f>E9+E17</f>
        <v>13675087.800000001</v>
      </c>
      <c r="F29" s="87">
        <f t="shared" si="9"/>
        <v>100</v>
      </c>
      <c r="G29" s="9">
        <f>G9+G17</f>
        <v>18285090.030000001</v>
      </c>
      <c r="H29" s="9">
        <f>H9+H17</f>
        <v>5877435.6012999993</v>
      </c>
      <c r="I29" s="75">
        <f t="shared" ref="I29:L29" si="18">I9+I17</f>
        <v>9118230.0899999999</v>
      </c>
      <c r="J29" s="75">
        <f t="shared" si="18"/>
        <v>358722.86</v>
      </c>
      <c r="K29" s="75">
        <f t="shared" si="18"/>
        <v>993742.6</v>
      </c>
      <c r="L29" s="75">
        <f t="shared" si="18"/>
        <v>0</v>
      </c>
      <c r="M29" s="9">
        <f t="shared" si="2"/>
        <v>10111972.689999999</v>
      </c>
      <c r="N29" s="9">
        <f t="shared" si="3"/>
        <v>358722.86</v>
      </c>
      <c r="O29" s="9">
        <f>M29+N29</f>
        <v>10470695.549999999</v>
      </c>
      <c r="P29" s="9">
        <f t="shared" si="4"/>
        <v>57.263571209225255</v>
      </c>
      <c r="Q29" s="10"/>
      <c r="R29" s="9">
        <f t="shared" si="5"/>
        <v>7814394.4800000023</v>
      </c>
      <c r="S29" s="9">
        <f t="shared" si="6"/>
        <v>42.736428790774745</v>
      </c>
      <c r="T29" s="9">
        <f>T9+T17</f>
        <v>10470695.550000001</v>
      </c>
      <c r="U29" s="9">
        <f t="shared" si="7"/>
        <v>100.00000000000003</v>
      </c>
      <c r="V29" s="9">
        <f>V9+V17</f>
        <v>6115234.959999999</v>
      </c>
      <c r="W29" s="9">
        <f>W9+W17</f>
        <v>66035.100000000006</v>
      </c>
      <c r="X29" s="82">
        <f t="shared" si="8"/>
        <v>6181270.0599999987</v>
      </c>
      <c r="Y29" s="75">
        <f t="shared" si="12"/>
        <v>59.033996647911309</v>
      </c>
      <c r="AA29" s="11">
        <v>937594.44</v>
      </c>
      <c r="AB29" s="11">
        <v>1778318.7</v>
      </c>
      <c r="AC29" s="11">
        <v>17600</v>
      </c>
      <c r="AD29" s="11">
        <v>17600</v>
      </c>
      <c r="AE29" s="11">
        <v>17600</v>
      </c>
      <c r="AF29" s="11">
        <v>0</v>
      </c>
    </row>
    <row r="30" spans="1:33" ht="17.45" customHeight="1">
      <c r="B30" s="109" t="s">
        <v>121</v>
      </c>
      <c r="C30" s="109" t="s">
        <v>121</v>
      </c>
      <c r="E30" s="109" t="s">
        <v>121</v>
      </c>
      <c r="G30" s="109" t="s">
        <v>121</v>
      </c>
    </row>
    <row r="32" spans="1:33" ht="17.45" customHeight="1">
      <c r="C32" s="248"/>
      <c r="D32" s="248"/>
      <c r="K32" s="107"/>
      <c r="R32" s="269" t="s">
        <v>110</v>
      </c>
      <c r="S32" s="269"/>
      <c r="T32" s="248" t="s">
        <v>38</v>
      </c>
      <c r="U32" s="248"/>
    </row>
    <row r="33" spans="2:25" ht="17.45" customHeight="1">
      <c r="B33" s="30" t="s">
        <v>58</v>
      </c>
      <c r="R33" s="249"/>
      <c r="S33" s="249"/>
    </row>
    <row r="34" spans="2:25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</row>
    <row r="35" spans="2:25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34"/>
      <c r="X35" s="34"/>
    </row>
    <row r="36" spans="2:25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34"/>
      <c r="X36" s="34"/>
    </row>
    <row r="37" spans="2:25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34"/>
      <c r="X37" s="34"/>
    </row>
    <row r="38" spans="2:25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34"/>
      <c r="X38" s="34"/>
      <c r="Y38" s="35"/>
    </row>
    <row r="39" spans="2:25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34"/>
      <c r="X39" s="34"/>
      <c r="Y39" s="35"/>
    </row>
    <row r="40" spans="2:25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34"/>
      <c r="X40" s="34"/>
      <c r="Y40" s="35"/>
    </row>
    <row r="41" spans="2:25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34"/>
      <c r="X41" s="34"/>
      <c r="Y41" s="35"/>
    </row>
    <row r="42" spans="2:25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34"/>
      <c r="X42" s="34"/>
      <c r="Y42" s="35"/>
    </row>
    <row r="43" spans="2:25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34"/>
      <c r="X43" s="34"/>
      <c r="Y43" s="35"/>
    </row>
    <row r="44" spans="2:25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34"/>
      <c r="X44" s="34"/>
      <c r="Y44" s="36"/>
    </row>
    <row r="45" spans="2:25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34"/>
      <c r="X45" s="34"/>
      <c r="Y45" s="35"/>
    </row>
    <row r="46" spans="2:25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</row>
    <row r="47" spans="2:25" ht="17.45" customHeight="1">
      <c r="B47" s="39" t="s">
        <v>91</v>
      </c>
      <c r="C47" s="31"/>
      <c r="D47" s="31"/>
      <c r="E47" s="72"/>
      <c r="F47" s="31"/>
      <c r="G47" s="31"/>
      <c r="H47" s="31"/>
      <c r="I47" s="108"/>
      <c r="J47" s="108"/>
      <c r="K47" s="108"/>
      <c r="L47" s="108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</row>
    <row r="50" spans="2:2" ht="17.45" customHeight="1">
      <c r="B50" s="6" t="s">
        <v>103</v>
      </c>
    </row>
    <row r="51" spans="2:2" ht="17.45" customHeight="1">
      <c r="B51" s="6" t="s">
        <v>111</v>
      </c>
    </row>
  </sheetData>
  <mergeCells count="47">
    <mergeCell ref="AA7:AE7"/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honeticPr fontId="59" type="noConversion"/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52"/>
  <sheetViews>
    <sheetView zoomScale="80" zoomScaleNormal="80" workbookViewId="0">
      <pane xSplit="6" ySplit="8" topLeftCell="M9" activePane="bottomRight" state="frozen"/>
      <selection pane="topRight" activeCell="G1" sqref="G1"/>
      <selection pane="bottomLeft" activeCell="A9" sqref="A9"/>
      <selection pane="bottomRight" activeCell="Y18" sqref="Y18:Y28"/>
    </sheetView>
  </sheetViews>
  <sheetFormatPr defaultColWidth="9" defaultRowHeight="17.45" customHeight="1"/>
  <cols>
    <col min="1" max="1" width="31.87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186" customWidth="1"/>
    <col min="6" max="6" width="9.125" style="6" bestFit="1" customWidth="1"/>
    <col min="7" max="7" width="12.25" style="6" bestFit="1" customWidth="1"/>
    <col min="8" max="8" width="16.875" style="6" bestFit="1" customWidth="1"/>
    <col min="9" max="9" width="15.5" style="6" bestFit="1" customWidth="1"/>
    <col min="10" max="10" width="16" style="6" bestFit="1" customWidth="1"/>
    <col min="11" max="11" width="12.5" style="6" bestFit="1" customWidth="1"/>
    <col min="12" max="12" width="14.375" style="6" bestFit="1" customWidth="1"/>
    <col min="13" max="13" width="12.5" style="6" bestFit="1" customWidth="1"/>
    <col min="14" max="14" width="15.625" style="6" bestFit="1" customWidth="1"/>
    <col min="15" max="15" width="12.5" style="6" bestFit="1" customWidth="1"/>
    <col min="16" max="16" width="15.625" style="6" bestFit="1" customWidth="1"/>
    <col min="17" max="17" width="12.25" style="29" customWidth="1"/>
    <col min="18" max="18" width="14.375" style="161" bestFit="1" customWidth="1"/>
    <col min="19" max="19" width="14.375" style="6" bestFit="1" customWidth="1"/>
    <col min="20" max="20" width="11.25" style="29" customWidth="1"/>
    <col min="21" max="21" width="16" style="29" bestFit="1" customWidth="1"/>
    <col min="22" max="22" width="9.125" style="29" bestFit="1" customWidth="1"/>
    <col min="23" max="23" width="14.375" style="6" bestFit="1" customWidth="1"/>
    <col min="24" max="24" width="15.125" style="6" customWidth="1"/>
    <col min="25" max="25" width="14.375" style="6" bestFit="1" customWidth="1"/>
    <col min="26" max="26" width="8.125" style="6" bestFit="1" customWidth="1"/>
    <col min="27" max="27" width="14.375" style="6" bestFit="1" customWidth="1"/>
    <col min="28" max="16384" width="9" style="6"/>
  </cols>
  <sheetData>
    <row r="1" spans="1:26" s="11" customFormat="1" ht="17.45" customHeight="1">
      <c r="A1" s="11" t="s">
        <v>39</v>
      </c>
      <c r="E1" s="184"/>
    </row>
    <row r="2" spans="1:26" s="11" customFormat="1" ht="17.45" customHeight="1">
      <c r="A2" s="11" t="s">
        <v>85</v>
      </c>
      <c r="E2" s="184"/>
    </row>
    <row r="3" spans="1:26" s="11" customFormat="1" ht="17.45" customHeight="1">
      <c r="A3" s="16" t="s">
        <v>137</v>
      </c>
      <c r="B3" s="16"/>
      <c r="C3" s="16"/>
      <c r="D3" s="16"/>
      <c r="E3" s="185"/>
      <c r="F3" s="16"/>
    </row>
    <row r="4" spans="1:26" s="11" customFormat="1" ht="17.45" customHeight="1">
      <c r="A4" s="225" t="s">
        <v>0</v>
      </c>
      <c r="B4" s="226" t="s">
        <v>56</v>
      </c>
      <c r="C4" s="226"/>
      <c r="D4" s="226"/>
      <c r="E4" s="226"/>
      <c r="F4" s="226"/>
      <c r="G4" s="165"/>
      <c r="H4" s="226" t="s">
        <v>55</v>
      </c>
      <c r="I4" s="226"/>
      <c r="J4" s="22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26" s="161" customFormat="1" ht="17.45" customHeight="1">
      <c r="A5" s="225"/>
      <c r="B5" s="162" t="s">
        <v>1</v>
      </c>
      <c r="C5" s="228" t="s">
        <v>5</v>
      </c>
      <c r="D5" s="229"/>
      <c r="E5" s="229" t="s">
        <v>50</v>
      </c>
      <c r="F5" s="230"/>
      <c r="G5" s="167" t="s">
        <v>129</v>
      </c>
      <c r="H5" s="162" t="s">
        <v>1</v>
      </c>
      <c r="I5" s="166" t="s">
        <v>4</v>
      </c>
      <c r="J5" s="229" t="s">
        <v>2</v>
      </c>
      <c r="K5" s="258"/>
      <c r="L5" s="229" t="s">
        <v>2</v>
      </c>
      <c r="M5" s="230"/>
      <c r="N5" s="233" t="s">
        <v>46</v>
      </c>
      <c r="O5" s="233"/>
      <c r="P5" s="233"/>
      <c r="Q5" s="234"/>
      <c r="R5" s="235" t="s">
        <v>3</v>
      </c>
      <c r="S5" s="225" t="s">
        <v>48</v>
      </c>
      <c r="T5" s="225"/>
      <c r="U5" s="228" t="s">
        <v>5</v>
      </c>
      <c r="V5" s="229"/>
      <c r="W5" s="225" t="s">
        <v>50</v>
      </c>
      <c r="X5" s="225"/>
      <c r="Y5" s="225"/>
      <c r="Z5" s="225"/>
    </row>
    <row r="6" spans="1:26" s="22" customFormat="1" ht="17.45" customHeight="1">
      <c r="A6" s="225"/>
      <c r="B6" s="19" t="s">
        <v>6</v>
      </c>
      <c r="C6" s="237" t="s">
        <v>49</v>
      </c>
      <c r="D6" s="238"/>
      <c r="E6" s="237" t="s">
        <v>130</v>
      </c>
      <c r="F6" s="239"/>
      <c r="G6" s="181" t="s">
        <v>128</v>
      </c>
      <c r="H6" s="19" t="s">
        <v>41</v>
      </c>
      <c r="I6" s="20" t="s">
        <v>42</v>
      </c>
      <c r="J6" s="237" t="s">
        <v>143</v>
      </c>
      <c r="K6" s="238"/>
      <c r="L6" s="237" t="s">
        <v>144</v>
      </c>
      <c r="M6" s="239"/>
      <c r="N6" s="242" t="s">
        <v>45</v>
      </c>
      <c r="O6" s="243"/>
      <c r="P6" s="228" t="s">
        <v>47</v>
      </c>
      <c r="Q6" s="21" t="s">
        <v>44</v>
      </c>
      <c r="R6" s="236"/>
      <c r="S6" s="19" t="s">
        <v>45</v>
      </c>
      <c r="T6" s="21" t="s">
        <v>44</v>
      </c>
      <c r="U6" s="237" t="s">
        <v>126</v>
      </c>
      <c r="V6" s="238"/>
      <c r="W6" s="164" t="s">
        <v>94</v>
      </c>
      <c r="X6" s="164" t="s">
        <v>145</v>
      </c>
      <c r="Y6" s="247" t="s">
        <v>79</v>
      </c>
      <c r="Z6" s="247"/>
    </row>
    <row r="7" spans="1:26" s="161" customFormat="1" ht="17.45" customHeight="1">
      <c r="A7" s="225"/>
      <c r="B7" s="23"/>
      <c r="C7" s="166" t="s">
        <v>8</v>
      </c>
      <c r="D7" s="162" t="s">
        <v>44</v>
      </c>
      <c r="E7" s="84" t="s">
        <v>8</v>
      </c>
      <c r="F7" s="167" t="s">
        <v>44</v>
      </c>
      <c r="G7" s="182" t="s">
        <v>131</v>
      </c>
      <c r="H7" s="23"/>
      <c r="I7" s="23"/>
      <c r="J7" s="163" t="s">
        <v>35</v>
      </c>
      <c r="K7" s="163" t="s">
        <v>34</v>
      </c>
      <c r="L7" s="163" t="s">
        <v>35</v>
      </c>
      <c r="M7" s="163" t="s">
        <v>34</v>
      </c>
      <c r="N7" s="160" t="s">
        <v>35</v>
      </c>
      <c r="O7" s="160" t="s">
        <v>34</v>
      </c>
      <c r="P7" s="244"/>
      <c r="Q7" s="26"/>
      <c r="R7" s="168" t="s">
        <v>34</v>
      </c>
      <c r="S7" s="23"/>
      <c r="T7" s="28"/>
      <c r="U7" s="166" t="s">
        <v>8</v>
      </c>
      <c r="V7" s="162" t="s">
        <v>44</v>
      </c>
      <c r="W7" s="160" t="s">
        <v>8</v>
      </c>
      <c r="X7" s="160" t="s">
        <v>8</v>
      </c>
      <c r="Y7" s="160" t="s">
        <v>7</v>
      </c>
      <c r="Z7" s="160" t="s">
        <v>44</v>
      </c>
    </row>
    <row r="8" spans="1:26" s="161" customFormat="1" ht="17.45" customHeight="1">
      <c r="A8" s="225"/>
      <c r="B8" s="160" t="s">
        <v>9</v>
      </c>
      <c r="C8" s="225" t="s">
        <v>10</v>
      </c>
      <c r="D8" s="225"/>
      <c r="E8" s="225" t="s">
        <v>11</v>
      </c>
      <c r="F8" s="225"/>
      <c r="G8" s="160"/>
      <c r="H8" s="160" t="s">
        <v>43</v>
      </c>
      <c r="I8" s="160" t="s">
        <v>12</v>
      </c>
      <c r="J8" s="246" t="s">
        <v>13</v>
      </c>
      <c r="K8" s="234"/>
      <c r="L8" s="246" t="s">
        <v>52</v>
      </c>
      <c r="M8" s="234"/>
      <c r="N8" s="246" t="s">
        <v>53</v>
      </c>
      <c r="O8" s="233"/>
      <c r="P8" s="233"/>
      <c r="Q8" s="234"/>
      <c r="R8" s="160" t="s">
        <v>36</v>
      </c>
      <c r="S8" s="246" t="s">
        <v>57</v>
      </c>
      <c r="T8" s="234"/>
      <c r="U8" s="225" t="s">
        <v>65</v>
      </c>
      <c r="V8" s="225"/>
      <c r="W8" s="246" t="s">
        <v>66</v>
      </c>
      <c r="X8" s="233"/>
      <c r="Y8" s="233"/>
      <c r="Z8" s="234"/>
    </row>
    <row r="9" spans="1:26" s="170" customFormat="1" ht="17.45" customHeight="1">
      <c r="A9" s="38" t="s">
        <v>14</v>
      </c>
      <c r="B9" s="13">
        <f>SUM(B10:B16)</f>
        <v>21890662.370000001</v>
      </c>
      <c r="C9" s="13">
        <f>SUM(C10:C16)</f>
        <v>17848230.879999999</v>
      </c>
      <c r="D9" s="9">
        <f t="shared" ref="D9:D29" si="0">C9*100/B9</f>
        <v>81.53353506771937</v>
      </c>
      <c r="E9" s="86">
        <f>SUM(E10:E16)</f>
        <v>17750677.68</v>
      </c>
      <c r="F9" s="9">
        <f>E9*100/C9</f>
        <v>99.453429302568509</v>
      </c>
      <c r="G9" s="155">
        <f>SUM(G10:G16)</f>
        <v>97553.199999999255</v>
      </c>
      <c r="H9" s="106">
        <f t="shared" ref="H9:M9" si="1">SUM(H10:H16)</f>
        <v>18278254.27</v>
      </c>
      <c r="I9" s="106">
        <f t="shared" si="1"/>
        <v>3034140.92</v>
      </c>
      <c r="J9" s="106">
        <f t="shared" si="1"/>
        <v>13465543.93</v>
      </c>
      <c r="K9" s="106">
        <f t="shared" si="1"/>
        <v>100580.30000000005</v>
      </c>
      <c r="L9" s="106">
        <f t="shared" si="1"/>
        <v>853214.43</v>
      </c>
      <c r="M9" s="106">
        <f t="shared" si="1"/>
        <v>154345.94</v>
      </c>
      <c r="N9" s="75">
        <f t="shared" ref="N9:N28" si="2">J9+L9</f>
        <v>14318758.359999999</v>
      </c>
      <c r="O9" s="75">
        <f t="shared" ref="O9:O29" si="3">K9+M9</f>
        <v>254926.24000000005</v>
      </c>
      <c r="P9" s="75">
        <f>N9+O9</f>
        <v>14573684.6</v>
      </c>
      <c r="Q9" s="75">
        <f t="shared" ref="Q9:Q29" si="4">P9*100/H9</f>
        <v>79.732366038477267</v>
      </c>
      <c r="R9" s="217"/>
      <c r="S9" s="75">
        <f t="shared" ref="S9:S29" si="5">H9-P9</f>
        <v>3704569.67</v>
      </c>
      <c r="T9" s="75">
        <f t="shared" ref="T9:T29" si="6">S9*100/H9</f>
        <v>20.267633961522737</v>
      </c>
      <c r="U9" s="106">
        <f>SUM(U10:U16)</f>
        <v>13006637.620000001</v>
      </c>
      <c r="V9" s="75">
        <f t="shared" ref="V9:V29" si="7">U9*100/P9</f>
        <v>89.247420792954443</v>
      </c>
      <c r="W9" s="13">
        <f>SUM(W10:W16)</f>
        <v>1627372.4500000002</v>
      </c>
      <c r="X9" s="13">
        <f>SUM(X10:X16)</f>
        <v>2238477.91</v>
      </c>
      <c r="Y9" s="82">
        <f>SUM(Y10:Y16)</f>
        <v>3865850.3600000003</v>
      </c>
      <c r="Z9" s="75">
        <f t="shared" ref="Z9:Z29" si="8">Y9*100/U9</f>
        <v>29.722134751071817</v>
      </c>
    </row>
    <row r="10" spans="1:26" ht="17.45" customHeight="1">
      <c r="A10" s="4" t="s">
        <v>15</v>
      </c>
      <c r="B10" s="1">
        <v>11614934.789999999</v>
      </c>
      <c r="C10" s="1">
        <v>10137696.27</v>
      </c>
      <c r="D10" s="1">
        <f t="shared" si="0"/>
        <v>87.281559933751467</v>
      </c>
      <c r="E10" s="211">
        <v>10042623.07</v>
      </c>
      <c r="F10" s="50">
        <f>E10*100/C10</f>
        <v>99.062181412148391</v>
      </c>
      <c r="G10" s="81">
        <f>C10-E10</f>
        <v>95073.199999999255</v>
      </c>
      <c r="H10" s="73">
        <v>10871529.779999999</v>
      </c>
      <c r="I10" s="73">
        <v>2482988.9</v>
      </c>
      <c r="J10" s="73">
        <v>8001033.7299999986</v>
      </c>
      <c r="K10" s="73">
        <v>0</v>
      </c>
      <c r="L10" s="73">
        <v>495587.36</v>
      </c>
      <c r="M10" s="73">
        <v>0</v>
      </c>
      <c r="N10" s="73">
        <f>J10+L10</f>
        <v>8496621.089999998</v>
      </c>
      <c r="O10" s="73">
        <f>K10+M10</f>
        <v>0</v>
      </c>
      <c r="P10" s="73">
        <f>N10+O10</f>
        <v>8496621.089999998</v>
      </c>
      <c r="Q10" s="73">
        <f t="shared" si="4"/>
        <v>78.154788350310696</v>
      </c>
      <c r="R10" s="80"/>
      <c r="S10" s="73">
        <f t="shared" si="5"/>
        <v>2374908.6900000013</v>
      </c>
      <c r="T10" s="73">
        <f t="shared" si="6"/>
        <v>21.845211649689297</v>
      </c>
      <c r="U10" s="73">
        <v>7249789.4299999997</v>
      </c>
      <c r="V10" s="73">
        <f t="shared" si="7"/>
        <v>85.325558868719682</v>
      </c>
      <c r="W10" s="1">
        <v>493638.39</v>
      </c>
      <c r="X10" s="1">
        <v>1177454.29</v>
      </c>
      <c r="Y10" s="83">
        <f t="shared" ref="Y10:Y29" si="9">W10+X10</f>
        <v>1671092.6800000002</v>
      </c>
      <c r="Z10" s="73">
        <f t="shared" si="8"/>
        <v>23.050223680772483</v>
      </c>
    </row>
    <row r="11" spans="1:26" ht="17.45" customHeight="1">
      <c r="A11" s="4" t="s">
        <v>16</v>
      </c>
      <c r="B11" s="1">
        <v>25000</v>
      </c>
      <c r="C11" s="1">
        <v>10500</v>
      </c>
      <c r="D11" s="1">
        <f t="shared" si="0"/>
        <v>42</v>
      </c>
      <c r="E11" s="88">
        <v>10500</v>
      </c>
      <c r="F11" s="1">
        <f t="shared" ref="F11:F29" si="10">E11*100/C11</f>
        <v>100</v>
      </c>
      <c r="G11" s="81">
        <f t="shared" ref="G11:G28" si="11">C11-E11</f>
        <v>0</v>
      </c>
      <c r="H11" s="73">
        <v>23400</v>
      </c>
      <c r="I11" s="73">
        <v>320</v>
      </c>
      <c r="J11" s="73">
        <v>7650</v>
      </c>
      <c r="K11" s="73">
        <v>0</v>
      </c>
      <c r="L11" s="73">
        <v>5250</v>
      </c>
      <c r="M11" s="73">
        <v>0</v>
      </c>
      <c r="N11" s="73">
        <f t="shared" ref="N11:N16" si="12">J11+L11</f>
        <v>12900</v>
      </c>
      <c r="O11" s="73">
        <f t="shared" ref="O11:O16" si="13">K11+M11</f>
        <v>0</v>
      </c>
      <c r="P11" s="73">
        <f t="shared" ref="P11:P28" si="14">N11+O11</f>
        <v>12900</v>
      </c>
      <c r="Q11" s="73">
        <f t="shared" si="4"/>
        <v>55.128205128205131</v>
      </c>
      <c r="R11" s="80"/>
      <c r="S11" s="73">
        <f t="shared" si="5"/>
        <v>10500</v>
      </c>
      <c r="T11" s="73">
        <f t="shared" si="6"/>
        <v>44.871794871794869</v>
      </c>
      <c r="U11" s="73">
        <v>12900</v>
      </c>
      <c r="V11" s="73">
        <f t="shared" si="7"/>
        <v>100</v>
      </c>
      <c r="W11" s="1">
        <v>0</v>
      </c>
      <c r="X11" s="1">
        <v>2400</v>
      </c>
      <c r="Y11" s="83">
        <f t="shared" si="9"/>
        <v>2400</v>
      </c>
      <c r="Z11" s="73">
        <f t="shared" si="8"/>
        <v>18.604651162790699</v>
      </c>
    </row>
    <row r="12" spans="1:26" ht="17.45" customHeight="1">
      <c r="A12" s="4" t="s">
        <v>17</v>
      </c>
      <c r="B12" s="1">
        <v>4103363.85</v>
      </c>
      <c r="C12" s="1">
        <v>2131332.13</v>
      </c>
      <c r="D12" s="1">
        <f t="shared" si="0"/>
        <v>51.94109535277989</v>
      </c>
      <c r="E12" s="88">
        <v>2131332.13</v>
      </c>
      <c r="F12" s="1">
        <f t="shared" si="10"/>
        <v>100</v>
      </c>
      <c r="G12" s="81">
        <f t="shared" si="11"/>
        <v>0</v>
      </c>
      <c r="H12" s="74">
        <v>1622898.14</v>
      </c>
      <c r="I12" s="73">
        <v>68669.38</v>
      </c>
      <c r="J12" s="73">
        <v>1622898.14</v>
      </c>
      <c r="K12" s="73">
        <v>100580.30000000005</v>
      </c>
      <c r="L12" s="73">
        <v>0</v>
      </c>
      <c r="M12" s="73">
        <v>154345.94</v>
      </c>
      <c r="N12" s="73">
        <f t="shared" si="12"/>
        <v>1622898.14</v>
      </c>
      <c r="O12" s="73">
        <f t="shared" si="13"/>
        <v>254926.24000000005</v>
      </c>
      <c r="P12" s="50">
        <f t="shared" si="14"/>
        <v>1877824.38</v>
      </c>
      <c r="Q12" s="50">
        <f t="shared" si="4"/>
        <v>115.70808627582753</v>
      </c>
      <c r="R12" s="80"/>
      <c r="S12" s="209">
        <f t="shared" si="5"/>
        <v>-254926.24</v>
      </c>
      <c r="T12" s="73">
        <f t="shared" si="6"/>
        <v>-15.708086275827515</v>
      </c>
      <c r="U12" s="50">
        <v>1865847.3</v>
      </c>
      <c r="V12" s="50">
        <f t="shared" si="7"/>
        <v>99.362183166457783</v>
      </c>
      <c r="W12" s="1">
        <v>462724.41</v>
      </c>
      <c r="X12" s="1">
        <v>430690.71</v>
      </c>
      <c r="Y12" s="83">
        <f t="shared" si="9"/>
        <v>893415.12</v>
      </c>
      <c r="Z12" s="73">
        <f t="shared" si="8"/>
        <v>47.88254215658484</v>
      </c>
    </row>
    <row r="13" spans="1:26" ht="28.5">
      <c r="A13" s="7" t="s">
        <v>18</v>
      </c>
      <c r="B13" s="1">
        <v>4351296.2</v>
      </c>
      <c r="C13" s="1">
        <v>4161440.62</v>
      </c>
      <c r="D13" s="1">
        <f t="shared" si="0"/>
        <v>95.636804040138657</v>
      </c>
      <c r="E13" s="88">
        <v>4161440.62</v>
      </c>
      <c r="F13" s="1">
        <f t="shared" si="10"/>
        <v>100</v>
      </c>
      <c r="G13" s="81">
        <f t="shared" si="11"/>
        <v>0</v>
      </c>
      <c r="H13" s="73">
        <v>4162388.57</v>
      </c>
      <c r="I13" s="73">
        <v>99809.96</v>
      </c>
      <c r="J13" s="73">
        <v>2727269.64</v>
      </c>
      <c r="K13" s="73">
        <v>0</v>
      </c>
      <c r="L13" s="73">
        <v>293386.74</v>
      </c>
      <c r="M13" s="73">
        <v>0</v>
      </c>
      <c r="N13" s="73">
        <f t="shared" si="12"/>
        <v>3020656.38</v>
      </c>
      <c r="O13" s="73">
        <f t="shared" si="13"/>
        <v>0</v>
      </c>
      <c r="P13" s="73">
        <f t="shared" si="14"/>
        <v>3020656.38</v>
      </c>
      <c r="Q13" s="73">
        <f t="shared" si="4"/>
        <v>72.570264145233324</v>
      </c>
      <c r="R13" s="80"/>
      <c r="S13" s="73">
        <f t="shared" si="5"/>
        <v>1141732.19</v>
      </c>
      <c r="T13" s="73">
        <f t="shared" si="6"/>
        <v>27.42973585476668</v>
      </c>
      <c r="U13" s="73">
        <v>2825072.14</v>
      </c>
      <c r="V13" s="73">
        <f t="shared" si="7"/>
        <v>93.525107943592047</v>
      </c>
      <c r="W13" s="1">
        <v>137698.1</v>
      </c>
      <c r="X13" s="1">
        <v>495205.46</v>
      </c>
      <c r="Y13" s="83">
        <f t="shared" si="9"/>
        <v>632903.56000000006</v>
      </c>
      <c r="Z13" s="73">
        <f t="shared" si="8"/>
        <v>22.403093748961755</v>
      </c>
    </row>
    <row r="14" spans="1:26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88">
        <v>0</v>
      </c>
      <c r="F14" s="1" t="e">
        <f t="shared" si="10"/>
        <v>#DIV/0!</v>
      </c>
      <c r="G14" s="81">
        <f t="shared" si="11"/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12"/>
        <v>0</v>
      </c>
      <c r="O14" s="73">
        <f t="shared" si="13"/>
        <v>0</v>
      </c>
      <c r="P14" s="73">
        <f t="shared" si="14"/>
        <v>0</v>
      </c>
      <c r="Q14" s="73" t="e">
        <f t="shared" si="4"/>
        <v>#DIV/0!</v>
      </c>
      <c r="R14" s="80"/>
      <c r="S14" s="73">
        <f t="shared" si="5"/>
        <v>0</v>
      </c>
      <c r="T14" s="73" t="e">
        <f t="shared" si="6"/>
        <v>#DIV/0!</v>
      </c>
      <c r="U14" s="73">
        <v>0</v>
      </c>
      <c r="V14" s="73" t="e">
        <f t="shared" si="7"/>
        <v>#DIV/0!</v>
      </c>
      <c r="W14" s="1">
        <v>0</v>
      </c>
      <c r="X14" s="1">
        <v>0</v>
      </c>
      <c r="Y14" s="83">
        <f t="shared" si="9"/>
        <v>0</v>
      </c>
      <c r="Z14" s="73" t="e">
        <f t="shared" si="8"/>
        <v>#DIV/0!</v>
      </c>
    </row>
    <row r="15" spans="1:26" ht="17.45" customHeight="1">
      <c r="A15" s="4" t="s">
        <v>20</v>
      </c>
      <c r="B15" s="1">
        <v>554407.53</v>
      </c>
      <c r="C15" s="1">
        <v>500416.86</v>
      </c>
      <c r="D15" s="1">
        <f t="shared" si="0"/>
        <v>90.26155543017245</v>
      </c>
      <c r="E15" s="211">
        <v>497936.86</v>
      </c>
      <c r="F15" s="50">
        <f t="shared" si="10"/>
        <v>99.504413180643041</v>
      </c>
      <c r="G15" s="81">
        <f t="shared" si="11"/>
        <v>2480</v>
      </c>
      <c r="H15" s="73">
        <v>683577.78</v>
      </c>
      <c r="I15" s="73">
        <v>382352.68</v>
      </c>
      <c r="J15" s="73">
        <v>555932.44999999995</v>
      </c>
      <c r="K15" s="73">
        <v>0</v>
      </c>
      <c r="L15" s="73">
        <v>0</v>
      </c>
      <c r="M15" s="73">
        <v>0</v>
      </c>
      <c r="N15" s="73">
        <f t="shared" si="12"/>
        <v>555932.44999999995</v>
      </c>
      <c r="O15" s="73">
        <f t="shared" si="13"/>
        <v>0</v>
      </c>
      <c r="P15" s="73">
        <f t="shared" si="14"/>
        <v>555932.44999999995</v>
      </c>
      <c r="Q15" s="73">
        <f t="shared" si="4"/>
        <v>81.326875487380519</v>
      </c>
      <c r="R15" s="80"/>
      <c r="S15" s="73">
        <f t="shared" si="5"/>
        <v>127645.33000000007</v>
      </c>
      <c r="T15" s="73">
        <f t="shared" si="6"/>
        <v>18.673124512619481</v>
      </c>
      <c r="U15" s="73">
        <v>443278.45</v>
      </c>
      <c r="V15" s="73">
        <f t="shared" si="7"/>
        <v>79.736027281731808</v>
      </c>
      <c r="W15" s="1">
        <v>0</v>
      </c>
      <c r="X15" s="1">
        <v>113027.45</v>
      </c>
      <c r="Y15" s="83">
        <f t="shared" si="9"/>
        <v>113027.45</v>
      </c>
      <c r="Z15" s="73">
        <f t="shared" si="8"/>
        <v>25.498070118229297</v>
      </c>
    </row>
    <row r="16" spans="1:26" ht="17.45" customHeight="1">
      <c r="A16" s="4" t="s">
        <v>21</v>
      </c>
      <c r="B16" s="1">
        <v>1241660</v>
      </c>
      <c r="C16" s="1">
        <v>906845</v>
      </c>
      <c r="D16" s="1">
        <f t="shared" si="0"/>
        <v>73.034888777926326</v>
      </c>
      <c r="E16" s="88">
        <v>906845</v>
      </c>
      <c r="F16" s="1">
        <f t="shared" si="10"/>
        <v>100</v>
      </c>
      <c r="G16" s="81">
        <f t="shared" si="11"/>
        <v>0</v>
      </c>
      <c r="H16" s="76">
        <v>914460</v>
      </c>
      <c r="I16" s="73"/>
      <c r="J16" s="73">
        <v>550759.97</v>
      </c>
      <c r="K16" s="73">
        <v>0</v>
      </c>
      <c r="L16" s="73">
        <v>58990.330000000075</v>
      </c>
      <c r="M16" s="73">
        <v>0</v>
      </c>
      <c r="N16" s="73">
        <f t="shared" si="12"/>
        <v>609750.30000000005</v>
      </c>
      <c r="O16" s="73">
        <f t="shared" si="13"/>
        <v>0</v>
      </c>
      <c r="P16" s="73">
        <f t="shared" si="14"/>
        <v>609750.30000000005</v>
      </c>
      <c r="Q16" s="73">
        <f t="shared" si="4"/>
        <v>66.678728429893056</v>
      </c>
      <c r="R16" s="80"/>
      <c r="S16" s="73">
        <f t="shared" si="5"/>
        <v>304709.69999999995</v>
      </c>
      <c r="T16" s="73">
        <f t="shared" si="6"/>
        <v>33.321271570106944</v>
      </c>
      <c r="U16" s="73">
        <v>609750.30000000005</v>
      </c>
      <c r="V16" s="73">
        <f t="shared" si="7"/>
        <v>100</v>
      </c>
      <c r="W16" s="1">
        <v>533311.55000000005</v>
      </c>
      <c r="X16" s="1">
        <v>19700</v>
      </c>
      <c r="Y16" s="83">
        <f t="shared" si="9"/>
        <v>553011.55000000005</v>
      </c>
      <c r="Z16" s="73">
        <f t="shared" si="8"/>
        <v>90.694756525745049</v>
      </c>
    </row>
    <row r="17" spans="1:26" s="11" customFormat="1" ht="17.45" customHeight="1">
      <c r="A17" s="8" t="s">
        <v>22</v>
      </c>
      <c r="B17" s="9">
        <f>SUM(B18:B28)</f>
        <v>3644085.58</v>
      </c>
      <c r="C17" s="9">
        <f>SUM(C18:C28)</f>
        <v>3095288.61</v>
      </c>
      <c r="D17" s="9">
        <f t="shared" si="0"/>
        <v>84.940063619471857</v>
      </c>
      <c r="E17" s="87">
        <f>SUM(E18:E28)</f>
        <v>3084148.61</v>
      </c>
      <c r="F17" s="9">
        <f>E17*100/C17</f>
        <v>99.640098181345365</v>
      </c>
      <c r="G17" s="156">
        <f>SUM(G18:G28)</f>
        <v>11140</v>
      </c>
      <c r="H17" s="75">
        <f>SUM(H18:H28)</f>
        <v>4016452.15</v>
      </c>
      <c r="I17" s="75">
        <f>SUM(I18:I28)</f>
        <v>606295.13</v>
      </c>
      <c r="J17" s="75">
        <f t="shared" ref="J17:M17" si="15">SUM(J18:J28)</f>
        <v>2847414</v>
      </c>
      <c r="K17" s="75">
        <f t="shared" si="15"/>
        <v>264959.5</v>
      </c>
      <c r="L17" s="75">
        <f t="shared" si="15"/>
        <v>197273</v>
      </c>
      <c r="M17" s="75">
        <f t="shared" si="15"/>
        <v>306528</v>
      </c>
      <c r="N17" s="75">
        <f t="shared" si="2"/>
        <v>3044687</v>
      </c>
      <c r="O17" s="75">
        <f t="shared" si="3"/>
        <v>571487.5</v>
      </c>
      <c r="P17" s="75">
        <f t="shared" si="14"/>
        <v>3616174.5</v>
      </c>
      <c r="Q17" s="75">
        <f t="shared" si="4"/>
        <v>90.034049079857709</v>
      </c>
      <c r="R17" s="218"/>
      <c r="S17" s="75">
        <f t="shared" si="5"/>
        <v>400277.64999999991</v>
      </c>
      <c r="T17" s="75">
        <f t="shared" si="6"/>
        <v>9.9659509201422942</v>
      </c>
      <c r="U17" s="75">
        <f t="shared" ref="U17" si="16">SUM(U18:U28)</f>
        <v>2588386.1</v>
      </c>
      <c r="V17" s="75">
        <f t="shared" si="7"/>
        <v>71.578019810714338</v>
      </c>
      <c r="W17" s="9">
        <f t="shared" ref="W17:X17" si="17">SUM(W18:W28)</f>
        <v>875954.24</v>
      </c>
      <c r="X17" s="9">
        <f t="shared" si="17"/>
        <v>324663</v>
      </c>
      <c r="Y17" s="75">
        <f>SUM(Y18:Y28)</f>
        <v>1200617.24</v>
      </c>
      <c r="Z17" s="75">
        <f t="shared" si="8"/>
        <v>46.384781621258128</v>
      </c>
    </row>
    <row r="18" spans="1:26" ht="17.45" customHeight="1">
      <c r="A18" s="12" t="s">
        <v>23</v>
      </c>
      <c r="B18" s="1">
        <v>827271</v>
      </c>
      <c r="C18" s="1">
        <v>378301</v>
      </c>
      <c r="D18" s="1">
        <f t="shared" si="0"/>
        <v>45.728787785381087</v>
      </c>
      <c r="E18" s="88">
        <v>378301</v>
      </c>
      <c r="F18" s="1">
        <f t="shared" si="10"/>
        <v>100</v>
      </c>
      <c r="G18" s="81">
        <f t="shared" si="11"/>
        <v>0</v>
      </c>
      <c r="H18" s="76">
        <v>565409.75</v>
      </c>
      <c r="I18" s="73">
        <v>157293.79999999999</v>
      </c>
      <c r="J18" s="73">
        <v>335749</v>
      </c>
      <c r="K18" s="73">
        <v>0</v>
      </c>
      <c r="L18" s="73">
        <v>39775</v>
      </c>
      <c r="M18" s="73">
        <v>0</v>
      </c>
      <c r="N18" s="73">
        <f t="shared" si="2"/>
        <v>375524</v>
      </c>
      <c r="O18" s="73">
        <f t="shared" si="3"/>
        <v>0</v>
      </c>
      <c r="P18" s="50">
        <f t="shared" si="14"/>
        <v>375524</v>
      </c>
      <c r="Q18" s="50">
        <f t="shared" si="4"/>
        <v>66.416258297632822</v>
      </c>
      <c r="R18" s="80"/>
      <c r="S18" s="73">
        <f t="shared" si="5"/>
        <v>189885.75</v>
      </c>
      <c r="T18" s="73">
        <f t="shared" si="6"/>
        <v>33.583741702367178</v>
      </c>
      <c r="U18" s="50">
        <v>355048</v>
      </c>
      <c r="V18" s="50">
        <f t="shared" si="7"/>
        <v>94.547352499440777</v>
      </c>
      <c r="W18" s="1">
        <v>142110.38</v>
      </c>
      <c r="X18" s="1">
        <v>9945</v>
      </c>
      <c r="Y18" s="83">
        <f t="shared" si="9"/>
        <v>152055.38</v>
      </c>
      <c r="Z18" s="73">
        <f t="shared" si="8"/>
        <v>42.826710754602196</v>
      </c>
    </row>
    <row r="19" spans="1:26" ht="17.45" customHeight="1">
      <c r="A19" s="12" t="s">
        <v>24</v>
      </c>
      <c r="B19" s="1">
        <v>0</v>
      </c>
      <c r="C19" s="1">
        <v>0</v>
      </c>
      <c r="D19" s="1" t="e">
        <f t="shared" si="0"/>
        <v>#DIV/0!</v>
      </c>
      <c r="E19" s="88">
        <v>0</v>
      </c>
      <c r="F19" s="1" t="e">
        <f t="shared" si="10"/>
        <v>#DIV/0!</v>
      </c>
      <c r="G19" s="81">
        <f t="shared" si="11"/>
        <v>0</v>
      </c>
      <c r="H19" s="76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f t="shared" si="2"/>
        <v>0</v>
      </c>
      <c r="O19" s="73">
        <f t="shared" si="3"/>
        <v>0</v>
      </c>
      <c r="P19" s="73">
        <f t="shared" si="14"/>
        <v>0</v>
      </c>
      <c r="Q19" s="73" t="e">
        <f t="shared" si="4"/>
        <v>#DIV/0!</v>
      </c>
      <c r="R19" s="80"/>
      <c r="S19" s="73">
        <f t="shared" si="5"/>
        <v>0</v>
      </c>
      <c r="T19" s="73" t="e">
        <f t="shared" si="6"/>
        <v>#DIV/0!</v>
      </c>
      <c r="U19" s="73">
        <v>0</v>
      </c>
      <c r="V19" s="73" t="e">
        <f t="shared" si="7"/>
        <v>#DIV/0!</v>
      </c>
      <c r="W19" s="1">
        <v>0</v>
      </c>
      <c r="X19" s="1">
        <v>0</v>
      </c>
      <c r="Y19" s="83">
        <f t="shared" si="9"/>
        <v>0</v>
      </c>
      <c r="Z19" s="73" t="e">
        <f t="shared" si="8"/>
        <v>#DIV/0!</v>
      </c>
    </row>
    <row r="20" spans="1:26" ht="17.45" customHeight="1">
      <c r="A20" s="12" t="s">
        <v>25</v>
      </c>
      <c r="B20" s="1">
        <v>251250</v>
      </c>
      <c r="C20" s="1">
        <v>108485</v>
      </c>
      <c r="D20" s="1">
        <f t="shared" si="0"/>
        <v>43.178109452736315</v>
      </c>
      <c r="E20" s="211">
        <v>101625</v>
      </c>
      <c r="F20" s="50">
        <f t="shared" si="10"/>
        <v>93.676545144490021</v>
      </c>
      <c r="G20" s="81">
        <f t="shared" si="11"/>
        <v>6860</v>
      </c>
      <c r="H20" s="76">
        <v>262370</v>
      </c>
      <c r="I20" s="73">
        <v>0</v>
      </c>
      <c r="J20" s="73">
        <v>60932</v>
      </c>
      <c r="K20" s="73">
        <v>0</v>
      </c>
      <c r="L20" s="73">
        <v>13419</v>
      </c>
      <c r="M20" s="73">
        <v>0</v>
      </c>
      <c r="N20" s="73">
        <f t="shared" si="2"/>
        <v>74351</v>
      </c>
      <c r="O20" s="73">
        <f t="shared" si="3"/>
        <v>0</v>
      </c>
      <c r="P20" s="73">
        <f t="shared" si="14"/>
        <v>74351</v>
      </c>
      <c r="Q20" s="73">
        <f t="shared" si="4"/>
        <v>28.338224644585889</v>
      </c>
      <c r="R20" s="80"/>
      <c r="S20" s="73">
        <f t="shared" si="5"/>
        <v>188019</v>
      </c>
      <c r="T20" s="73">
        <f t="shared" si="6"/>
        <v>71.661775355414107</v>
      </c>
      <c r="U20" s="73">
        <v>74351</v>
      </c>
      <c r="V20" s="73">
        <f t="shared" si="7"/>
        <v>100</v>
      </c>
      <c r="W20" s="1">
        <v>32025</v>
      </c>
      <c r="X20" s="1">
        <v>1125</v>
      </c>
      <c r="Y20" s="83">
        <f t="shared" si="9"/>
        <v>33150</v>
      </c>
      <c r="Z20" s="73">
        <f t="shared" si="8"/>
        <v>44.585815927156325</v>
      </c>
    </row>
    <row r="21" spans="1:26" ht="17.45" customHeight="1">
      <c r="A21" s="12" t="s">
        <v>26</v>
      </c>
      <c r="B21" s="1">
        <v>89700</v>
      </c>
      <c r="C21" s="1">
        <v>71000</v>
      </c>
      <c r="D21" s="1">
        <f t="shared" si="0"/>
        <v>79.152731326644371</v>
      </c>
      <c r="E21" s="88">
        <v>71000</v>
      </c>
      <c r="F21" s="1">
        <f t="shared" si="10"/>
        <v>100</v>
      </c>
      <c r="G21" s="81">
        <f t="shared" si="11"/>
        <v>0</v>
      </c>
      <c r="H21" s="76">
        <v>111000</v>
      </c>
      <c r="I21" s="73">
        <v>138180</v>
      </c>
      <c r="J21" s="73">
        <v>76256</v>
      </c>
      <c r="K21" s="73">
        <v>0</v>
      </c>
      <c r="L21" s="73">
        <v>34744</v>
      </c>
      <c r="M21" s="73">
        <v>16506</v>
      </c>
      <c r="N21" s="73">
        <f t="shared" si="2"/>
        <v>111000</v>
      </c>
      <c r="O21" s="73">
        <f t="shared" si="3"/>
        <v>16506</v>
      </c>
      <c r="P21" s="73">
        <f t="shared" si="14"/>
        <v>127506</v>
      </c>
      <c r="Q21" s="73">
        <f t="shared" si="4"/>
        <v>114.87027027027027</v>
      </c>
      <c r="R21" s="80"/>
      <c r="S21" s="73">
        <f t="shared" si="5"/>
        <v>-16506</v>
      </c>
      <c r="T21" s="73">
        <f t="shared" si="6"/>
        <v>-14.87027027027027</v>
      </c>
      <c r="U21" s="73">
        <v>79000</v>
      </c>
      <c r="V21" s="73">
        <f t="shared" si="7"/>
        <v>61.957868649318463</v>
      </c>
      <c r="W21" s="1">
        <v>57500</v>
      </c>
      <c r="X21" s="1">
        <v>9000</v>
      </c>
      <c r="Y21" s="83">
        <f t="shared" si="9"/>
        <v>66500</v>
      </c>
      <c r="Z21" s="73">
        <f t="shared" si="8"/>
        <v>84.177215189873422</v>
      </c>
    </row>
    <row r="22" spans="1:26" ht="17.45" customHeight="1">
      <c r="A22" s="12" t="s">
        <v>27</v>
      </c>
      <c r="B22" s="1">
        <v>283300</v>
      </c>
      <c r="C22" s="1">
        <v>214470</v>
      </c>
      <c r="D22" s="1">
        <f t="shared" si="0"/>
        <v>75.70420049417578</v>
      </c>
      <c r="E22" s="88">
        <v>214470</v>
      </c>
      <c r="F22" s="1">
        <f t="shared" si="10"/>
        <v>100</v>
      </c>
      <c r="G22" s="81">
        <f t="shared" si="11"/>
        <v>0</v>
      </c>
      <c r="H22" s="76">
        <v>388000</v>
      </c>
      <c r="I22" s="73">
        <v>92054.1</v>
      </c>
      <c r="J22" s="73">
        <v>190960</v>
      </c>
      <c r="K22" s="73">
        <v>0</v>
      </c>
      <c r="L22" s="73">
        <v>6200</v>
      </c>
      <c r="M22" s="73">
        <v>0</v>
      </c>
      <c r="N22" s="73">
        <f t="shared" si="2"/>
        <v>197160</v>
      </c>
      <c r="O22" s="73">
        <f t="shared" si="3"/>
        <v>0</v>
      </c>
      <c r="P22" s="73">
        <f t="shared" si="14"/>
        <v>197160</v>
      </c>
      <c r="Q22" s="73">
        <f t="shared" si="4"/>
        <v>50.814432989690722</v>
      </c>
      <c r="R22" s="80"/>
      <c r="S22" s="73">
        <f t="shared" si="5"/>
        <v>190840</v>
      </c>
      <c r="T22" s="73">
        <f t="shared" si="6"/>
        <v>49.185567010309278</v>
      </c>
      <c r="U22" s="73">
        <v>197160</v>
      </c>
      <c r="V22" s="73">
        <f t="shared" si="7"/>
        <v>100</v>
      </c>
      <c r="W22" s="1">
        <v>108472.5</v>
      </c>
      <c r="X22" s="1">
        <v>47400</v>
      </c>
      <c r="Y22" s="83">
        <f t="shared" si="9"/>
        <v>155872.5</v>
      </c>
      <c r="Z22" s="73">
        <f t="shared" si="8"/>
        <v>79.058886183810102</v>
      </c>
    </row>
    <row r="23" spans="1:26" ht="17.45" customHeight="1">
      <c r="A23" s="12" t="s">
        <v>28</v>
      </c>
      <c r="B23" s="50">
        <v>551184.5</v>
      </c>
      <c r="C23" s="50">
        <v>727190.51</v>
      </c>
      <c r="D23" s="50">
        <f t="shared" si="0"/>
        <v>131.93232211718581</v>
      </c>
      <c r="E23" s="211">
        <v>722910.51</v>
      </c>
      <c r="F23" s="50">
        <f t="shared" si="10"/>
        <v>99.411433463288731</v>
      </c>
      <c r="G23" s="81">
        <f t="shared" si="11"/>
        <v>4280</v>
      </c>
      <c r="H23" s="76">
        <v>803556.4</v>
      </c>
      <c r="I23" s="73">
        <v>218767.23</v>
      </c>
      <c r="J23" s="73">
        <v>467711.39999999997</v>
      </c>
      <c r="K23" s="73">
        <v>0</v>
      </c>
      <c r="L23" s="73">
        <v>32295</v>
      </c>
      <c r="M23" s="73">
        <v>0</v>
      </c>
      <c r="N23" s="73">
        <f t="shared" si="2"/>
        <v>500006.39999999997</v>
      </c>
      <c r="O23" s="73">
        <f t="shared" si="3"/>
        <v>0</v>
      </c>
      <c r="P23" s="73">
        <f>N23+O23</f>
        <v>500006.39999999997</v>
      </c>
      <c r="Q23" s="73">
        <f t="shared" si="4"/>
        <v>62.224182397153456</v>
      </c>
      <c r="R23" s="80"/>
      <c r="S23" s="73">
        <f t="shared" si="5"/>
        <v>303550.00000000006</v>
      </c>
      <c r="T23" s="73">
        <f t="shared" si="6"/>
        <v>37.775817602846551</v>
      </c>
      <c r="U23" s="73">
        <v>490062.6</v>
      </c>
      <c r="V23" s="73">
        <f t="shared" si="7"/>
        <v>98.011265455802175</v>
      </c>
      <c r="W23" s="1">
        <v>109761.58</v>
      </c>
      <c r="X23" s="1">
        <v>109680</v>
      </c>
      <c r="Y23" s="83">
        <f t="shared" si="9"/>
        <v>219441.58000000002</v>
      </c>
      <c r="Z23" s="73">
        <f t="shared" si="8"/>
        <v>44.778275265241625</v>
      </c>
    </row>
    <row r="24" spans="1:26" ht="17.45" customHeight="1">
      <c r="A24" s="12" t="s">
        <v>29</v>
      </c>
      <c r="B24" s="1">
        <v>664360.07999999996</v>
      </c>
      <c r="C24" s="1">
        <v>628378</v>
      </c>
      <c r="D24" s="1">
        <f t="shared" si="0"/>
        <v>94.583949113860072</v>
      </c>
      <c r="E24" s="88">
        <v>628378</v>
      </c>
      <c r="F24" s="1">
        <f t="shared" si="10"/>
        <v>100</v>
      </c>
      <c r="G24" s="81">
        <f t="shared" si="11"/>
        <v>0</v>
      </c>
      <c r="H24" s="76">
        <v>625298</v>
      </c>
      <c r="I24" s="73">
        <v>0</v>
      </c>
      <c r="J24" s="73">
        <v>464243</v>
      </c>
      <c r="K24" s="73">
        <v>0</v>
      </c>
      <c r="L24" s="73">
        <v>37140</v>
      </c>
      <c r="M24" s="73">
        <v>0</v>
      </c>
      <c r="N24" s="73">
        <f t="shared" si="2"/>
        <v>501383</v>
      </c>
      <c r="O24" s="73">
        <f t="shared" si="3"/>
        <v>0</v>
      </c>
      <c r="P24" s="73">
        <f t="shared" si="14"/>
        <v>501383</v>
      </c>
      <c r="Q24" s="73">
        <f t="shared" si="4"/>
        <v>80.183048722369179</v>
      </c>
      <c r="R24" s="80"/>
      <c r="S24" s="73">
        <f t="shared" si="5"/>
        <v>123915</v>
      </c>
      <c r="T24" s="73">
        <f t="shared" si="6"/>
        <v>19.816951277630825</v>
      </c>
      <c r="U24" s="73">
        <v>500189</v>
      </c>
      <c r="V24" s="73">
        <f t="shared" si="7"/>
        <v>99.761858698839006</v>
      </c>
      <c r="W24" s="1">
        <v>198262.28</v>
      </c>
      <c r="X24" s="1">
        <v>89123</v>
      </c>
      <c r="Y24" s="83">
        <f t="shared" si="9"/>
        <v>287385.28000000003</v>
      </c>
      <c r="Z24" s="73">
        <f t="shared" si="8"/>
        <v>57.455337882280503</v>
      </c>
    </row>
    <row r="25" spans="1:26" ht="17.100000000000001" customHeight="1">
      <c r="A25" s="12" t="s">
        <v>30</v>
      </c>
      <c r="B25" s="1">
        <v>63720</v>
      </c>
      <c r="C25" s="1">
        <v>38820</v>
      </c>
      <c r="D25" s="1">
        <f t="shared" si="0"/>
        <v>60.922787193973633</v>
      </c>
      <c r="E25" s="88">
        <v>38820</v>
      </c>
      <c r="F25" s="1">
        <f t="shared" si="10"/>
        <v>100</v>
      </c>
      <c r="G25" s="81">
        <f t="shared" si="11"/>
        <v>0</v>
      </c>
      <c r="H25" s="76">
        <v>94900</v>
      </c>
      <c r="I25" s="73">
        <v>0</v>
      </c>
      <c r="J25" s="73">
        <v>94900</v>
      </c>
      <c r="K25" s="73">
        <v>59600</v>
      </c>
      <c r="L25" s="73">
        <v>33700</v>
      </c>
      <c r="M25" s="73">
        <v>0</v>
      </c>
      <c r="N25" s="73">
        <f t="shared" si="2"/>
        <v>128600</v>
      </c>
      <c r="O25" s="73">
        <f t="shared" si="3"/>
        <v>59600</v>
      </c>
      <c r="P25" s="73">
        <f t="shared" si="14"/>
        <v>188200</v>
      </c>
      <c r="Q25" s="73">
        <f t="shared" si="4"/>
        <v>198.31401475237092</v>
      </c>
      <c r="R25" s="80"/>
      <c r="S25" s="209">
        <f t="shared" si="5"/>
        <v>-93300</v>
      </c>
      <c r="T25" s="73">
        <f t="shared" si="6"/>
        <v>-98.314014752370923</v>
      </c>
      <c r="U25" s="73">
        <v>117000</v>
      </c>
      <c r="V25" s="73">
        <f t="shared" si="7"/>
        <v>62.167906482465462</v>
      </c>
      <c r="W25" s="1">
        <v>0</v>
      </c>
      <c r="X25" s="1">
        <v>0</v>
      </c>
      <c r="Y25" s="83">
        <f t="shared" si="9"/>
        <v>0</v>
      </c>
      <c r="Z25" s="73">
        <f t="shared" si="8"/>
        <v>0</v>
      </c>
    </row>
    <row r="26" spans="1:26" ht="16.350000000000001" customHeight="1">
      <c r="A26" s="12" t="s">
        <v>31</v>
      </c>
      <c r="B26" s="1">
        <v>253400</v>
      </c>
      <c r="C26" s="1">
        <v>118033</v>
      </c>
      <c r="D26" s="1">
        <f t="shared" si="0"/>
        <v>46.579715864246253</v>
      </c>
      <c r="E26" s="88">
        <v>118033</v>
      </c>
      <c r="F26" s="1">
        <f t="shared" si="10"/>
        <v>100</v>
      </c>
      <c r="G26" s="81">
        <f t="shared" si="11"/>
        <v>0</v>
      </c>
      <c r="H26" s="76">
        <v>36990</v>
      </c>
      <c r="I26" s="73">
        <v>0</v>
      </c>
      <c r="J26" s="73">
        <v>36990</v>
      </c>
      <c r="K26" s="73">
        <v>39931</v>
      </c>
      <c r="L26" s="73">
        <v>0</v>
      </c>
      <c r="M26" s="73">
        <v>33700</v>
      </c>
      <c r="N26" s="73">
        <f t="shared" si="2"/>
        <v>36990</v>
      </c>
      <c r="O26" s="73">
        <f t="shared" si="3"/>
        <v>73631</v>
      </c>
      <c r="P26" s="73">
        <f t="shared" si="14"/>
        <v>110621</v>
      </c>
      <c r="Q26" s="73">
        <f t="shared" si="4"/>
        <v>299.05650175723167</v>
      </c>
      <c r="R26" s="80"/>
      <c r="S26" s="209">
        <f t="shared" si="5"/>
        <v>-73631</v>
      </c>
      <c r="T26" s="73">
        <f t="shared" si="6"/>
        <v>-199.05650175723167</v>
      </c>
      <c r="U26" s="73">
        <v>43938</v>
      </c>
      <c r="V26" s="73">
        <f t="shared" si="7"/>
        <v>39.719402283472398</v>
      </c>
      <c r="W26" s="1">
        <v>41938</v>
      </c>
      <c r="X26" s="1">
        <v>0</v>
      </c>
      <c r="Y26" s="83">
        <f t="shared" si="9"/>
        <v>41938</v>
      </c>
      <c r="Z26" s="73">
        <f t="shared" si="8"/>
        <v>95.448131457963498</v>
      </c>
    </row>
    <row r="27" spans="1:26" ht="17.45" customHeight="1">
      <c r="A27" s="12" t="s">
        <v>32</v>
      </c>
      <c r="B27" s="50">
        <v>659900</v>
      </c>
      <c r="C27" s="50">
        <v>810611.1</v>
      </c>
      <c r="D27" s="50">
        <f t="shared" si="0"/>
        <v>122.83847552659493</v>
      </c>
      <c r="E27" s="88">
        <v>810611.1</v>
      </c>
      <c r="F27" s="1">
        <f t="shared" si="10"/>
        <v>100</v>
      </c>
      <c r="G27" s="81">
        <f t="shared" si="11"/>
        <v>0</v>
      </c>
      <c r="H27" s="76">
        <v>1128928</v>
      </c>
      <c r="I27" s="73">
        <v>0</v>
      </c>
      <c r="J27" s="73">
        <v>1119672.6000000001</v>
      </c>
      <c r="K27" s="73">
        <v>0</v>
      </c>
      <c r="L27" s="73">
        <v>0</v>
      </c>
      <c r="M27" s="73">
        <v>0</v>
      </c>
      <c r="N27" s="73">
        <f t="shared" si="2"/>
        <v>1119672.6000000001</v>
      </c>
      <c r="O27" s="73">
        <f t="shared" si="3"/>
        <v>0</v>
      </c>
      <c r="P27" s="73">
        <f t="shared" si="14"/>
        <v>1119672.6000000001</v>
      </c>
      <c r="Q27" s="73">
        <f t="shared" si="4"/>
        <v>99.180160293659128</v>
      </c>
      <c r="R27" s="80"/>
      <c r="S27" s="209">
        <f t="shared" si="5"/>
        <v>9255.3999999999069</v>
      </c>
      <c r="T27" s="73">
        <f t="shared" si="6"/>
        <v>0.81983970634087444</v>
      </c>
      <c r="U27" s="73">
        <v>438598</v>
      </c>
      <c r="V27" s="73">
        <f t="shared" si="7"/>
        <v>39.171986525346782</v>
      </c>
      <c r="W27" s="1">
        <v>0</v>
      </c>
      <c r="X27" s="1">
        <v>900</v>
      </c>
      <c r="Y27" s="83">
        <f t="shared" si="9"/>
        <v>900</v>
      </c>
      <c r="Z27" s="73">
        <f t="shared" si="8"/>
        <v>0.20519929411442825</v>
      </c>
    </row>
    <row r="28" spans="1:26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88">
        <v>0</v>
      </c>
      <c r="F28" s="1" t="e">
        <f t="shared" si="10"/>
        <v>#DIV/0!</v>
      </c>
      <c r="G28" s="81">
        <f t="shared" si="11"/>
        <v>0</v>
      </c>
      <c r="H28" s="73">
        <v>0</v>
      </c>
      <c r="I28" s="73">
        <v>0</v>
      </c>
      <c r="J28" s="103">
        <v>0</v>
      </c>
      <c r="K28" s="73">
        <v>165428.5</v>
      </c>
      <c r="L28" s="103"/>
      <c r="M28" s="73">
        <v>256322</v>
      </c>
      <c r="N28" s="73">
        <f t="shared" si="2"/>
        <v>0</v>
      </c>
      <c r="O28" s="73">
        <f t="shared" si="3"/>
        <v>421750.5</v>
      </c>
      <c r="P28" s="73">
        <f t="shared" si="14"/>
        <v>421750.5</v>
      </c>
      <c r="Q28" s="73" t="e">
        <f t="shared" si="4"/>
        <v>#DIV/0!</v>
      </c>
      <c r="R28" s="80"/>
      <c r="S28" s="209">
        <f t="shared" si="5"/>
        <v>-421750.5</v>
      </c>
      <c r="T28" s="73" t="e">
        <f t="shared" si="6"/>
        <v>#DIV/0!</v>
      </c>
      <c r="U28" s="73">
        <v>293039.5</v>
      </c>
      <c r="V28" s="73">
        <f t="shared" si="7"/>
        <v>69.481719642300362</v>
      </c>
      <c r="W28" s="1">
        <v>185884.5</v>
      </c>
      <c r="X28" s="1">
        <v>57490</v>
      </c>
      <c r="Y28" s="83">
        <f t="shared" si="9"/>
        <v>243374.5</v>
      </c>
      <c r="Z28" s="73">
        <f t="shared" si="8"/>
        <v>83.051772883860366</v>
      </c>
    </row>
    <row r="29" spans="1:26" s="11" customFormat="1" ht="17.45" customHeight="1">
      <c r="A29" s="165" t="s">
        <v>33</v>
      </c>
      <c r="B29" s="9">
        <f>B9+B17</f>
        <v>25534747.950000003</v>
      </c>
      <c r="C29" s="9">
        <f>C9+C17</f>
        <v>20943519.489999998</v>
      </c>
      <c r="D29" s="9">
        <f t="shared" si="0"/>
        <v>82.019683652291519</v>
      </c>
      <c r="E29" s="87">
        <f>E9+E17</f>
        <v>20834826.289999999</v>
      </c>
      <c r="F29" s="9">
        <f t="shared" si="10"/>
        <v>99.48101750495232</v>
      </c>
      <c r="G29" s="156">
        <f>G9+G17</f>
        <v>108693.19999999925</v>
      </c>
      <c r="H29" s="75">
        <f>H9+H17</f>
        <v>22294706.419999998</v>
      </c>
      <c r="I29" s="75">
        <f>I9+I17</f>
        <v>3640436.05</v>
      </c>
      <c r="J29" s="75">
        <f t="shared" ref="J29:M29" si="18">J9+J17</f>
        <v>16312957.93</v>
      </c>
      <c r="K29" s="75">
        <f t="shared" si="18"/>
        <v>365539.80000000005</v>
      </c>
      <c r="L29" s="75">
        <f t="shared" si="18"/>
        <v>1050487.4300000002</v>
      </c>
      <c r="M29" s="75">
        <f t="shared" si="18"/>
        <v>460873.94</v>
      </c>
      <c r="N29" s="75">
        <f>N9+N17</f>
        <v>17363445.359999999</v>
      </c>
      <c r="O29" s="75">
        <f t="shared" si="3"/>
        <v>826413.74</v>
      </c>
      <c r="P29" s="75">
        <f>N29+O29</f>
        <v>18189859.099999998</v>
      </c>
      <c r="Q29" s="75">
        <f t="shared" si="4"/>
        <v>81.588242326807901</v>
      </c>
      <c r="R29" s="10"/>
      <c r="S29" s="75">
        <f t="shared" si="5"/>
        <v>4104847.3200000003</v>
      </c>
      <c r="T29" s="75">
        <f t="shared" si="6"/>
        <v>18.411757673192096</v>
      </c>
      <c r="U29" s="75">
        <f>U9+U17</f>
        <v>15595023.720000001</v>
      </c>
      <c r="V29" s="75">
        <f t="shared" si="7"/>
        <v>85.734714239760123</v>
      </c>
      <c r="W29" s="9">
        <f>W9+W17</f>
        <v>2503326.6900000004</v>
      </c>
      <c r="X29" s="9">
        <f>X9+X17</f>
        <v>2563140.91</v>
      </c>
      <c r="Y29" s="82">
        <f t="shared" si="9"/>
        <v>5066467.6000000006</v>
      </c>
      <c r="Z29" s="75">
        <f t="shared" si="8"/>
        <v>32.487719742948876</v>
      </c>
    </row>
    <row r="30" spans="1:26" ht="17.45" customHeight="1">
      <c r="C30" s="109" t="s">
        <v>132</v>
      </c>
      <c r="E30" s="109" t="s">
        <v>132</v>
      </c>
      <c r="H30" s="109" t="s">
        <v>132</v>
      </c>
    </row>
    <row r="32" spans="1:26" ht="17.45" customHeight="1">
      <c r="C32" s="248"/>
      <c r="D32" s="248"/>
      <c r="J32" s="6">
        <f>J26</f>
        <v>36990</v>
      </c>
      <c r="S32" s="249" t="s">
        <v>37</v>
      </c>
      <c r="T32" s="249"/>
      <c r="U32" s="248" t="s">
        <v>38</v>
      </c>
      <c r="V32" s="248"/>
    </row>
    <row r="33" spans="2:26" ht="17.45" customHeight="1">
      <c r="B33" s="30" t="s">
        <v>58</v>
      </c>
      <c r="S33" s="249" t="s">
        <v>37</v>
      </c>
      <c r="T33" s="249"/>
    </row>
    <row r="34" spans="2:26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</row>
    <row r="35" spans="2:26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51"/>
      <c r="Y35" s="51"/>
    </row>
    <row r="36" spans="2:26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51"/>
      <c r="Y36" s="51"/>
    </row>
    <row r="37" spans="2:26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51"/>
      <c r="Y37" s="51"/>
    </row>
    <row r="38" spans="2:26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51"/>
      <c r="Y38" s="51"/>
      <c r="Z38" s="52"/>
    </row>
    <row r="39" spans="2:26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51"/>
      <c r="Y39" s="51"/>
      <c r="Z39" s="52"/>
    </row>
    <row r="40" spans="2:26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51"/>
      <c r="Y40" s="51"/>
      <c r="Z40" s="52"/>
    </row>
    <row r="41" spans="2:26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51"/>
      <c r="Y41" s="51"/>
      <c r="Z41" s="52"/>
    </row>
    <row r="42" spans="2:26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51"/>
      <c r="Y42" s="51"/>
      <c r="Z42" s="52"/>
    </row>
    <row r="43" spans="2:26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51"/>
      <c r="Y43" s="51"/>
      <c r="Z43" s="52"/>
    </row>
    <row r="44" spans="2:26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51"/>
      <c r="Y44" s="51"/>
      <c r="Z44" s="53"/>
    </row>
    <row r="45" spans="2:26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51"/>
      <c r="Y45" s="51"/>
      <c r="Z45" s="52"/>
    </row>
    <row r="46" spans="2:26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</row>
    <row r="47" spans="2:26" ht="17.45" customHeight="1">
      <c r="B47" s="39" t="s">
        <v>91</v>
      </c>
      <c r="C47" s="159"/>
      <c r="D47" s="159"/>
      <c r="E47" s="187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</row>
    <row r="48" spans="2:26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</row>
    <row r="51" spans="2:2" ht="17.45" customHeight="1">
      <c r="B51" s="6" t="s">
        <v>103</v>
      </c>
    </row>
    <row r="52" spans="2:2" ht="17.45" customHeight="1">
      <c r="B52" s="6" t="s">
        <v>116</v>
      </c>
    </row>
  </sheetData>
  <mergeCells count="46">
    <mergeCell ref="B38:W38"/>
    <mergeCell ref="B46:W46"/>
    <mergeCell ref="B40:W40"/>
    <mergeCell ref="B41:W41"/>
    <mergeCell ref="B42:W42"/>
    <mergeCell ref="B43:W43"/>
    <mergeCell ref="B44:W44"/>
    <mergeCell ref="B45:W45"/>
    <mergeCell ref="B39:W39"/>
    <mergeCell ref="W8:Z8"/>
    <mergeCell ref="C32:D32"/>
    <mergeCell ref="S32:T32"/>
    <mergeCell ref="U32:V32"/>
    <mergeCell ref="B37:W37"/>
    <mergeCell ref="B34:W34"/>
    <mergeCell ref="B35:W35"/>
    <mergeCell ref="B36:W36"/>
    <mergeCell ref="S33:T33"/>
    <mergeCell ref="C8:D8"/>
    <mergeCell ref="E8:F8"/>
    <mergeCell ref="J8:K8"/>
    <mergeCell ref="L8:M8"/>
    <mergeCell ref="N8:Q8"/>
    <mergeCell ref="S8:T8"/>
    <mergeCell ref="U8:V8"/>
    <mergeCell ref="L6:M6"/>
    <mergeCell ref="N6:O6"/>
    <mergeCell ref="P6:P7"/>
    <mergeCell ref="U6:V6"/>
    <mergeCell ref="J6:K6"/>
    <mergeCell ref="Y6:Z6"/>
    <mergeCell ref="B48:W48"/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B52"/>
  <sheetViews>
    <sheetView zoomScale="80" zoomScaleNormal="80"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Z18" sqref="Z18:Z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2.25" style="6" bestFit="1" customWidth="1"/>
    <col min="8" max="8" width="16.875" style="74" bestFit="1" customWidth="1"/>
    <col min="9" max="9" width="15.5" style="6" bestFit="1" customWidth="1"/>
    <col min="10" max="10" width="15.625" style="6" bestFit="1" customWidth="1"/>
    <col min="11" max="11" width="12.625" style="6" customWidth="1"/>
    <col min="12" max="12" width="14.375" style="6" bestFit="1" customWidth="1"/>
    <col min="13" max="13" width="13.25" style="6" customWidth="1"/>
    <col min="14" max="14" width="15.625" style="6" bestFit="1" customWidth="1"/>
    <col min="15" max="15" width="12.375" style="6" bestFit="1" customWidth="1"/>
    <col min="16" max="16" width="15.625" style="6" bestFit="1" customWidth="1"/>
    <col min="17" max="17" width="12.25" style="29" customWidth="1"/>
    <col min="18" max="18" width="15.625" style="29" bestFit="1" customWidth="1"/>
    <col min="19" max="19" width="12.375" style="65" bestFit="1" customWidth="1"/>
    <col min="20" max="20" width="16.875" style="6" bestFit="1" customWidth="1"/>
    <col min="21" max="21" width="11.25" style="29" customWidth="1"/>
    <col min="22" max="22" width="15.625" style="29" bestFit="1" customWidth="1"/>
    <col min="23" max="23" width="9.125" style="29" bestFit="1" customWidth="1"/>
    <col min="24" max="24" width="15.875" style="6" customWidth="1"/>
    <col min="25" max="25" width="18.5" style="6" customWidth="1"/>
    <col min="26" max="26" width="14.375" style="6" bestFit="1" customWidth="1"/>
    <col min="27" max="27" width="8.125" style="6" bestFit="1" customWidth="1"/>
    <col min="28" max="28" width="10.125" style="6" hidden="1" customWidth="1"/>
    <col min="29" max="16384" width="9" style="6"/>
  </cols>
  <sheetData>
    <row r="1" spans="1:28" s="11" customFormat="1" ht="17.45" customHeight="1">
      <c r="A1" s="11" t="s">
        <v>39</v>
      </c>
      <c r="H1" s="104"/>
    </row>
    <row r="2" spans="1:28" s="11" customFormat="1" ht="17.45" customHeight="1">
      <c r="A2" s="11" t="s">
        <v>86</v>
      </c>
      <c r="H2" s="104"/>
    </row>
    <row r="3" spans="1:28" s="11" customFormat="1" ht="17.45" customHeight="1">
      <c r="A3" s="16" t="s">
        <v>137</v>
      </c>
      <c r="B3" s="16"/>
      <c r="C3" s="16"/>
      <c r="D3" s="16"/>
      <c r="E3" s="16"/>
      <c r="F3" s="16"/>
      <c r="H3" s="104"/>
    </row>
    <row r="4" spans="1:28" s="11" customFormat="1" ht="17.45" customHeight="1">
      <c r="A4" s="225" t="s">
        <v>0</v>
      </c>
      <c r="B4" s="260" t="s">
        <v>56</v>
      </c>
      <c r="C4" s="261"/>
      <c r="D4" s="261"/>
      <c r="E4" s="261"/>
      <c r="F4" s="261"/>
      <c r="G4" s="262"/>
      <c r="H4" s="226" t="s">
        <v>55</v>
      </c>
      <c r="I4" s="226"/>
      <c r="J4" s="22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</row>
    <row r="5" spans="1:28" s="65" customFormat="1" ht="17.45" customHeight="1">
      <c r="A5" s="225"/>
      <c r="B5" s="60" t="s">
        <v>1</v>
      </c>
      <c r="C5" s="228" t="s">
        <v>5</v>
      </c>
      <c r="D5" s="229"/>
      <c r="E5" s="229" t="s">
        <v>50</v>
      </c>
      <c r="F5" s="230"/>
      <c r="G5" s="167" t="s">
        <v>129</v>
      </c>
      <c r="H5" s="188" t="s">
        <v>1</v>
      </c>
      <c r="I5" s="61" t="s">
        <v>4</v>
      </c>
      <c r="J5" s="229" t="s">
        <v>2</v>
      </c>
      <c r="K5" s="258"/>
      <c r="L5" s="229" t="s">
        <v>2</v>
      </c>
      <c r="M5" s="230"/>
      <c r="N5" s="233" t="s">
        <v>46</v>
      </c>
      <c r="O5" s="233"/>
      <c r="P5" s="233"/>
      <c r="Q5" s="234"/>
      <c r="R5" s="216"/>
      <c r="S5" s="235" t="s">
        <v>3</v>
      </c>
      <c r="T5" s="225" t="s">
        <v>48</v>
      </c>
      <c r="U5" s="225"/>
      <c r="V5" s="228" t="s">
        <v>5</v>
      </c>
      <c r="W5" s="229"/>
      <c r="X5" s="225" t="s">
        <v>50</v>
      </c>
      <c r="Y5" s="225"/>
      <c r="Z5" s="225"/>
      <c r="AA5" s="225"/>
    </row>
    <row r="6" spans="1:28" s="22" customFormat="1" ht="42.75">
      <c r="A6" s="225"/>
      <c r="B6" s="19" t="s">
        <v>6</v>
      </c>
      <c r="C6" s="237" t="s">
        <v>49</v>
      </c>
      <c r="D6" s="238"/>
      <c r="E6" s="237" t="s">
        <v>133</v>
      </c>
      <c r="F6" s="239"/>
      <c r="G6" s="181" t="s">
        <v>128</v>
      </c>
      <c r="H6" s="189" t="s">
        <v>41</v>
      </c>
      <c r="I6" s="20" t="s">
        <v>42</v>
      </c>
      <c r="J6" s="237" t="s">
        <v>146</v>
      </c>
      <c r="K6" s="238"/>
      <c r="L6" s="237" t="s">
        <v>147</v>
      </c>
      <c r="M6" s="239"/>
      <c r="N6" s="242" t="s">
        <v>45</v>
      </c>
      <c r="O6" s="243"/>
      <c r="P6" s="228" t="s">
        <v>47</v>
      </c>
      <c r="Q6" s="21" t="s">
        <v>44</v>
      </c>
      <c r="R6" s="21"/>
      <c r="S6" s="236"/>
      <c r="T6" s="19" t="s">
        <v>45</v>
      </c>
      <c r="U6" s="21" t="s">
        <v>44</v>
      </c>
      <c r="V6" s="237" t="s">
        <v>126</v>
      </c>
      <c r="W6" s="238"/>
      <c r="X6" s="199" t="s">
        <v>148</v>
      </c>
      <c r="Y6" s="199" t="s">
        <v>149</v>
      </c>
      <c r="Z6" s="247" t="s">
        <v>79</v>
      </c>
      <c r="AA6" s="247"/>
    </row>
    <row r="7" spans="1:28" s="65" customFormat="1" ht="17.45" customHeight="1">
      <c r="A7" s="225"/>
      <c r="B7" s="23"/>
      <c r="C7" s="61" t="s">
        <v>8</v>
      </c>
      <c r="D7" s="60" t="s">
        <v>44</v>
      </c>
      <c r="E7" s="61" t="s">
        <v>8</v>
      </c>
      <c r="F7" s="62" t="s">
        <v>44</v>
      </c>
      <c r="G7" s="182" t="s">
        <v>131</v>
      </c>
      <c r="H7" s="190"/>
      <c r="I7" s="23"/>
      <c r="J7" s="64" t="s">
        <v>35</v>
      </c>
      <c r="K7" s="64" t="s">
        <v>34</v>
      </c>
      <c r="L7" s="64" t="s">
        <v>35</v>
      </c>
      <c r="M7" s="64" t="s">
        <v>34</v>
      </c>
      <c r="N7" s="58" t="s">
        <v>35</v>
      </c>
      <c r="O7" s="58" t="s">
        <v>34</v>
      </c>
      <c r="P7" s="244"/>
      <c r="Q7" s="26"/>
      <c r="R7" s="26"/>
      <c r="S7" s="63" t="s">
        <v>34</v>
      </c>
      <c r="T7" s="23"/>
      <c r="U7" s="28"/>
      <c r="V7" s="61" t="s">
        <v>8</v>
      </c>
      <c r="W7" s="60" t="s">
        <v>44</v>
      </c>
      <c r="X7" s="58" t="s">
        <v>8</v>
      </c>
      <c r="Y7" s="58" t="s">
        <v>8</v>
      </c>
      <c r="Z7" s="58" t="s">
        <v>7</v>
      </c>
      <c r="AA7" s="58" t="s">
        <v>44</v>
      </c>
    </row>
    <row r="8" spans="1:28" s="65" customFormat="1" ht="17.45" customHeight="1">
      <c r="A8" s="225"/>
      <c r="B8" s="58" t="s">
        <v>9</v>
      </c>
      <c r="C8" s="225" t="s">
        <v>10</v>
      </c>
      <c r="D8" s="225"/>
      <c r="E8" s="225" t="s">
        <v>11</v>
      </c>
      <c r="F8" s="225"/>
      <c r="G8" s="160"/>
      <c r="H8" s="191" t="s">
        <v>43</v>
      </c>
      <c r="I8" s="58" t="s">
        <v>12</v>
      </c>
      <c r="J8" s="246" t="s">
        <v>13</v>
      </c>
      <c r="K8" s="234"/>
      <c r="L8" s="246" t="s">
        <v>52</v>
      </c>
      <c r="M8" s="234"/>
      <c r="N8" s="246" t="s">
        <v>53</v>
      </c>
      <c r="O8" s="233"/>
      <c r="P8" s="233"/>
      <c r="Q8" s="234"/>
      <c r="R8" s="213"/>
      <c r="S8" s="58" t="s">
        <v>36</v>
      </c>
      <c r="T8" s="246" t="s">
        <v>57</v>
      </c>
      <c r="U8" s="234"/>
      <c r="V8" s="225" t="s">
        <v>65</v>
      </c>
      <c r="W8" s="225"/>
      <c r="X8" s="246" t="s">
        <v>66</v>
      </c>
      <c r="Y8" s="233"/>
      <c r="Z8" s="233"/>
      <c r="AA8" s="234"/>
    </row>
    <row r="9" spans="1:28" s="3" customFormat="1" ht="17.45" customHeight="1">
      <c r="A9" s="38" t="s">
        <v>14</v>
      </c>
      <c r="B9" s="13">
        <f>SUM(B10:B16)</f>
        <v>20561672.120000001</v>
      </c>
      <c r="C9" s="13">
        <f>SUM(C10:C16)</f>
        <v>12412376.719999999</v>
      </c>
      <c r="D9" s="9">
        <f t="shared" ref="D9:D29" si="0">C9*100/B9</f>
        <v>60.366572560636662</v>
      </c>
      <c r="E9" s="13">
        <f>SUM(E10:E16)</f>
        <v>12307432.99</v>
      </c>
      <c r="F9" s="9">
        <f>E9*100/C9</f>
        <v>99.154523485974252</v>
      </c>
      <c r="G9" s="155">
        <f>SUM(G10:G16)</f>
        <v>104943.72999999952</v>
      </c>
      <c r="H9" s="106">
        <f t="shared" ref="H9:M9" si="1">SUM(H10:H16)</f>
        <v>24368584</v>
      </c>
      <c r="I9" s="13">
        <f t="shared" si="1"/>
        <v>3405787.5299999993</v>
      </c>
      <c r="J9" s="13">
        <f t="shared" si="1"/>
        <v>15400517.029999999</v>
      </c>
      <c r="K9" s="13">
        <f t="shared" si="1"/>
        <v>0</v>
      </c>
      <c r="L9" s="13">
        <f t="shared" si="1"/>
        <v>1246365.21</v>
      </c>
      <c r="M9" s="13">
        <f t="shared" si="1"/>
        <v>0</v>
      </c>
      <c r="N9" s="9">
        <f t="shared" ref="N9:N29" si="2">J9+L9</f>
        <v>16646882.239999998</v>
      </c>
      <c r="O9" s="9">
        <f t="shared" ref="O9:O29" si="3">K9+M9</f>
        <v>0</v>
      </c>
      <c r="P9" s="9">
        <f>N9+O9</f>
        <v>16646882.239999998</v>
      </c>
      <c r="Q9" s="9">
        <f t="shared" ref="Q9:Q29" si="4">P9*100/H9</f>
        <v>68.312882849491785</v>
      </c>
      <c r="R9" s="9">
        <v>16646882.239999998</v>
      </c>
      <c r="S9" s="215"/>
      <c r="T9" s="9">
        <f t="shared" ref="T9:T29" si="5">H9-P9</f>
        <v>7721701.7600000016</v>
      </c>
      <c r="U9" s="9">
        <f t="shared" ref="U9:U29" si="6">T9*100/H9</f>
        <v>31.687117150508218</v>
      </c>
      <c r="V9" s="13">
        <f>SUM(V10:V16)</f>
        <v>16646882.239999998</v>
      </c>
      <c r="W9" s="9">
        <f>V9*100/P9</f>
        <v>100</v>
      </c>
      <c r="X9" s="13">
        <f>SUM(X10:X16)</f>
        <v>5127428.1899999995</v>
      </c>
      <c r="Y9" s="13">
        <f>SUM(Y10:Y16)</f>
        <v>1771920.6300000001</v>
      </c>
      <c r="Z9" s="82">
        <f>SUM(Z10:Z16)</f>
        <v>6899348.8199999994</v>
      </c>
      <c r="AA9" s="75">
        <f>Z9*100/V9</f>
        <v>41.445291199464862</v>
      </c>
    </row>
    <row r="10" spans="1:28" ht="17.45" customHeight="1">
      <c r="A10" s="4" t="s">
        <v>15</v>
      </c>
      <c r="B10" s="1">
        <v>11690671.938181818</v>
      </c>
      <c r="C10" s="1">
        <v>7988462.9699999997</v>
      </c>
      <c r="D10" s="1">
        <f t="shared" si="0"/>
        <v>68.331940304557037</v>
      </c>
      <c r="E10" s="1">
        <v>7887629.2400000002</v>
      </c>
      <c r="F10" s="50">
        <f>E10*100/C10</f>
        <v>98.737758059608311</v>
      </c>
      <c r="G10" s="1">
        <f>C10-E10</f>
        <v>100833.72999999952</v>
      </c>
      <c r="H10" s="73">
        <v>12854330.960000001</v>
      </c>
      <c r="I10" s="1">
        <v>1761833.7999999998</v>
      </c>
      <c r="J10" s="1">
        <v>8679778.9499999993</v>
      </c>
      <c r="K10" s="73">
        <v>0</v>
      </c>
      <c r="L10" s="1">
        <v>473767.85</v>
      </c>
      <c r="M10" s="73">
        <v>0</v>
      </c>
      <c r="N10" s="73">
        <f t="shared" si="2"/>
        <v>9153546.7999999989</v>
      </c>
      <c r="O10" s="73">
        <f t="shared" si="3"/>
        <v>0</v>
      </c>
      <c r="P10" s="73">
        <f>N10+O10</f>
        <v>9153546.7999999989</v>
      </c>
      <c r="Q10" s="73">
        <f t="shared" si="4"/>
        <v>71.209826699529742</v>
      </c>
      <c r="R10" s="73">
        <v>9153546.7999999989</v>
      </c>
      <c r="S10" s="5"/>
      <c r="T10" s="1">
        <f t="shared" si="5"/>
        <v>3700784.160000002</v>
      </c>
      <c r="U10" s="1">
        <f t="shared" si="6"/>
        <v>28.790173300470254</v>
      </c>
      <c r="V10" s="1">
        <f>+P10</f>
        <v>9153546.7999999989</v>
      </c>
      <c r="W10" s="1">
        <f t="shared" ref="W10:W29" si="7">V10*100/P10</f>
        <v>100</v>
      </c>
      <c r="X10" s="1">
        <v>1653573.88</v>
      </c>
      <c r="Y10" s="1">
        <v>496658.3</v>
      </c>
      <c r="Z10" s="83">
        <f t="shared" ref="Z10:Z29" si="8">X10+Y10</f>
        <v>2150232.1799999997</v>
      </c>
      <c r="AA10" s="73">
        <f>Z10*100/V10</f>
        <v>23.490699583247885</v>
      </c>
      <c r="AB10" s="6">
        <v>531122.87</v>
      </c>
    </row>
    <row r="11" spans="1:28" ht="17.45" customHeight="1">
      <c r="A11" s="4" t="s">
        <v>16</v>
      </c>
      <c r="B11" s="1">
        <v>10000</v>
      </c>
      <c r="C11" s="1">
        <v>0</v>
      </c>
      <c r="D11" s="1">
        <f t="shared" si="0"/>
        <v>0</v>
      </c>
      <c r="E11" s="1">
        <v>0</v>
      </c>
      <c r="F11" s="1" t="e">
        <f t="shared" ref="F11:F29" si="9">E11*100/C11</f>
        <v>#DIV/0!</v>
      </c>
      <c r="G11" s="1">
        <f t="shared" ref="G11:G16" si="10">C11-E11</f>
        <v>0</v>
      </c>
      <c r="H11" s="73">
        <v>443190</v>
      </c>
      <c r="I11" s="1">
        <v>2359</v>
      </c>
      <c r="J11" s="73">
        <v>296500</v>
      </c>
      <c r="K11" s="73">
        <v>0</v>
      </c>
      <c r="L11" s="73">
        <v>0</v>
      </c>
      <c r="M11" s="73">
        <v>0</v>
      </c>
      <c r="N11" s="73">
        <f t="shared" si="2"/>
        <v>296500</v>
      </c>
      <c r="O11" s="73">
        <f t="shared" si="3"/>
        <v>0</v>
      </c>
      <c r="P11" s="73">
        <f t="shared" ref="P11:P28" si="11">N11+O11</f>
        <v>296500</v>
      </c>
      <c r="Q11" s="73">
        <f t="shared" si="4"/>
        <v>66.901329001105623</v>
      </c>
      <c r="R11" s="73">
        <v>296500</v>
      </c>
      <c r="S11" s="5"/>
      <c r="T11" s="1">
        <f t="shared" si="5"/>
        <v>146690</v>
      </c>
      <c r="U11" s="1">
        <f t="shared" si="6"/>
        <v>33.098670998894377</v>
      </c>
      <c r="V11" s="1">
        <f t="shared" ref="V11:V28" si="12">+P11</f>
        <v>296500</v>
      </c>
      <c r="W11" s="1">
        <f t="shared" si="7"/>
        <v>100</v>
      </c>
      <c r="X11" s="1">
        <v>91500</v>
      </c>
      <c r="Y11" s="1">
        <v>0</v>
      </c>
      <c r="Z11" s="83">
        <f t="shared" si="8"/>
        <v>91500</v>
      </c>
      <c r="AA11" s="73">
        <f t="shared" ref="AA11:AA29" si="13">Z11*100/V11</f>
        <v>30.860033726812816</v>
      </c>
    </row>
    <row r="12" spans="1:28" ht="17.45" customHeight="1">
      <c r="A12" s="4" t="s">
        <v>17</v>
      </c>
      <c r="B12" s="1">
        <v>3000000</v>
      </c>
      <c r="C12" s="1">
        <v>2405964.04</v>
      </c>
      <c r="D12" s="1">
        <f t="shared" si="0"/>
        <v>80.198801333333336</v>
      </c>
      <c r="E12" s="1">
        <v>2405964.04</v>
      </c>
      <c r="F12" s="1">
        <f t="shared" si="9"/>
        <v>100</v>
      </c>
      <c r="G12" s="1">
        <f t="shared" si="10"/>
        <v>0</v>
      </c>
      <c r="H12" s="74">
        <v>4930859.04</v>
      </c>
      <c r="I12" s="1">
        <v>666455.59</v>
      </c>
      <c r="J12" s="73">
        <v>2506988.5499999998</v>
      </c>
      <c r="K12" s="73">
        <v>0</v>
      </c>
      <c r="L12" s="73">
        <v>231783.56</v>
      </c>
      <c r="M12" s="73">
        <v>0</v>
      </c>
      <c r="N12" s="73">
        <f t="shared" si="2"/>
        <v>2738772.11</v>
      </c>
      <c r="O12" s="73">
        <f t="shared" si="3"/>
        <v>0</v>
      </c>
      <c r="P12" s="73">
        <f t="shared" si="11"/>
        <v>2738772.11</v>
      </c>
      <c r="Q12" s="73">
        <f t="shared" si="4"/>
        <v>55.543508499890109</v>
      </c>
      <c r="R12" s="73">
        <v>2738772.11</v>
      </c>
      <c r="S12" s="5"/>
      <c r="T12" s="1">
        <f t="shared" si="5"/>
        <v>2192086.9300000002</v>
      </c>
      <c r="U12" s="1">
        <f t="shared" si="6"/>
        <v>44.456491500109891</v>
      </c>
      <c r="V12" s="1">
        <f t="shared" si="12"/>
        <v>2738772.11</v>
      </c>
      <c r="W12" s="1">
        <f t="shared" si="7"/>
        <v>100</v>
      </c>
      <c r="X12" s="1">
        <v>702929.4</v>
      </c>
      <c r="Y12" s="1">
        <v>238543.4</v>
      </c>
      <c r="Z12" s="83">
        <f t="shared" si="8"/>
        <v>941472.8</v>
      </c>
      <c r="AA12" s="73">
        <f t="shared" si="13"/>
        <v>34.375726135169387</v>
      </c>
      <c r="AB12" s="6">
        <v>22000</v>
      </c>
    </row>
    <row r="13" spans="1:28" ht="28.5">
      <c r="A13" s="7" t="s">
        <v>18</v>
      </c>
      <c r="B13" s="1">
        <v>4500000</v>
      </c>
      <c r="C13" s="1">
        <v>1511408.2</v>
      </c>
      <c r="D13" s="1">
        <f t="shared" si="0"/>
        <v>33.586848888888888</v>
      </c>
      <c r="E13" s="1">
        <v>1511408.2</v>
      </c>
      <c r="F13" s="1">
        <f t="shared" si="9"/>
        <v>100</v>
      </c>
      <c r="G13" s="1">
        <f t="shared" si="10"/>
        <v>0</v>
      </c>
      <c r="H13" s="73">
        <v>4400000</v>
      </c>
      <c r="I13" s="1">
        <v>488368.8</v>
      </c>
      <c r="J13" s="73">
        <v>3229789.95</v>
      </c>
      <c r="K13" s="73">
        <v>0</v>
      </c>
      <c r="L13" s="73">
        <v>491120.8</v>
      </c>
      <c r="M13" s="73">
        <v>0</v>
      </c>
      <c r="N13" s="73">
        <f t="shared" si="2"/>
        <v>3720910.75</v>
      </c>
      <c r="O13" s="73">
        <f t="shared" si="3"/>
        <v>0</v>
      </c>
      <c r="P13" s="73">
        <f t="shared" si="11"/>
        <v>3720910.75</v>
      </c>
      <c r="Q13" s="73">
        <f t="shared" si="4"/>
        <v>84.566153409090916</v>
      </c>
      <c r="R13" s="73">
        <v>3720910.75</v>
      </c>
      <c r="S13" s="5"/>
      <c r="T13" s="1">
        <f t="shared" si="5"/>
        <v>679089.25</v>
      </c>
      <c r="U13" s="1">
        <f t="shared" si="6"/>
        <v>15.433846590909091</v>
      </c>
      <c r="V13" s="1">
        <f t="shared" si="12"/>
        <v>3720910.75</v>
      </c>
      <c r="W13" s="1">
        <f t="shared" si="7"/>
        <v>100</v>
      </c>
      <c r="X13" s="1">
        <v>2169905.65</v>
      </c>
      <c r="Y13" s="1">
        <v>884777.61</v>
      </c>
      <c r="Z13" s="83">
        <f t="shared" si="8"/>
        <v>3054683.26</v>
      </c>
      <c r="AA13" s="73">
        <f t="shared" si="13"/>
        <v>82.09504245701136</v>
      </c>
    </row>
    <row r="14" spans="1:28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1">
        <v>0</v>
      </c>
      <c r="F14" s="1" t="e">
        <f t="shared" si="9"/>
        <v>#DIV/0!</v>
      </c>
      <c r="G14" s="1">
        <f t="shared" si="10"/>
        <v>0</v>
      </c>
      <c r="H14" s="73">
        <v>0</v>
      </c>
      <c r="I14" s="1">
        <v>0</v>
      </c>
      <c r="J14" s="73">
        <v>0</v>
      </c>
      <c r="K14" s="73">
        <v>0</v>
      </c>
      <c r="L14" s="73">
        <v>0</v>
      </c>
      <c r="M14" s="73">
        <v>0</v>
      </c>
      <c r="N14" s="73">
        <f t="shared" si="2"/>
        <v>0</v>
      </c>
      <c r="O14" s="73">
        <f t="shared" si="3"/>
        <v>0</v>
      </c>
      <c r="P14" s="73">
        <f t="shared" si="11"/>
        <v>0</v>
      </c>
      <c r="Q14" s="73" t="e">
        <f t="shared" si="4"/>
        <v>#DIV/0!</v>
      </c>
      <c r="R14" s="73">
        <v>0</v>
      </c>
      <c r="S14" s="5"/>
      <c r="T14" s="1">
        <f t="shared" si="5"/>
        <v>0</v>
      </c>
      <c r="U14" s="1" t="e">
        <f t="shared" si="6"/>
        <v>#DIV/0!</v>
      </c>
      <c r="V14" s="1">
        <f t="shared" si="12"/>
        <v>0</v>
      </c>
      <c r="W14" s="1" t="e">
        <f t="shared" si="7"/>
        <v>#DIV/0!</v>
      </c>
      <c r="X14" s="1">
        <v>0</v>
      </c>
      <c r="Y14" s="1">
        <v>0</v>
      </c>
      <c r="Z14" s="83">
        <f t="shared" si="8"/>
        <v>0</v>
      </c>
      <c r="AA14" s="73" t="e">
        <f t="shared" si="13"/>
        <v>#DIV/0!</v>
      </c>
    </row>
    <row r="15" spans="1:28" ht="17.45" customHeight="1">
      <c r="A15" s="4" t="s">
        <v>20</v>
      </c>
      <c r="B15" s="1">
        <v>621675.26181818184</v>
      </c>
      <c r="C15" s="1">
        <v>489981.51</v>
      </c>
      <c r="D15" s="1">
        <f t="shared" si="0"/>
        <v>78.816311359563528</v>
      </c>
      <c r="E15" s="1">
        <v>485871.51</v>
      </c>
      <c r="F15" s="50">
        <f t="shared" si="9"/>
        <v>99.16119283766443</v>
      </c>
      <c r="G15" s="1">
        <f t="shared" si="10"/>
        <v>4110</v>
      </c>
      <c r="H15" s="73">
        <v>990204</v>
      </c>
      <c r="I15" s="1">
        <v>486770.34</v>
      </c>
      <c r="J15" s="73">
        <v>247232.58</v>
      </c>
      <c r="K15" s="73">
        <v>0</v>
      </c>
      <c r="L15" s="73">
        <v>0</v>
      </c>
      <c r="M15" s="73">
        <v>0</v>
      </c>
      <c r="N15" s="73">
        <f t="shared" si="2"/>
        <v>247232.58</v>
      </c>
      <c r="O15" s="73">
        <f t="shared" si="3"/>
        <v>0</v>
      </c>
      <c r="P15" s="73">
        <f t="shared" si="11"/>
        <v>247232.58</v>
      </c>
      <c r="Q15" s="73">
        <f t="shared" si="4"/>
        <v>24.967842989929348</v>
      </c>
      <c r="R15" s="73">
        <v>247232.58</v>
      </c>
      <c r="S15" s="5"/>
      <c r="T15" s="1">
        <f t="shared" si="5"/>
        <v>742971.42</v>
      </c>
      <c r="U15" s="1">
        <f t="shared" si="6"/>
        <v>75.032157010070648</v>
      </c>
      <c r="V15" s="1">
        <f t="shared" si="12"/>
        <v>247232.58</v>
      </c>
      <c r="W15" s="1">
        <f t="shared" si="7"/>
        <v>100</v>
      </c>
      <c r="X15" s="1">
        <v>121379.26000000001</v>
      </c>
      <c r="Y15" s="1">
        <v>108523.32</v>
      </c>
      <c r="Z15" s="83">
        <f t="shared" si="8"/>
        <v>229902.58000000002</v>
      </c>
      <c r="AA15" s="73">
        <f t="shared" si="13"/>
        <v>92.990406037909736</v>
      </c>
    </row>
    <row r="16" spans="1:28" ht="17.45" customHeight="1">
      <c r="A16" s="4" t="s">
        <v>21</v>
      </c>
      <c r="B16" s="1">
        <v>739324.92</v>
      </c>
      <c r="C16" s="1">
        <v>16560</v>
      </c>
      <c r="D16" s="1">
        <f t="shared" si="0"/>
        <v>2.2398812148791087</v>
      </c>
      <c r="E16" s="1">
        <v>16560</v>
      </c>
      <c r="F16" s="1">
        <f t="shared" si="9"/>
        <v>100</v>
      </c>
      <c r="G16" s="1">
        <f t="shared" si="10"/>
        <v>0</v>
      </c>
      <c r="H16" s="76">
        <v>750000</v>
      </c>
      <c r="I16" s="1"/>
      <c r="J16" s="73">
        <v>440227</v>
      </c>
      <c r="K16" s="73">
        <v>0</v>
      </c>
      <c r="L16" s="73">
        <v>49693</v>
      </c>
      <c r="M16" s="73">
        <v>0</v>
      </c>
      <c r="N16" s="73">
        <f t="shared" si="2"/>
        <v>489920</v>
      </c>
      <c r="O16" s="73">
        <f t="shared" si="3"/>
        <v>0</v>
      </c>
      <c r="P16" s="73">
        <f t="shared" si="11"/>
        <v>489920</v>
      </c>
      <c r="Q16" s="73">
        <f t="shared" si="4"/>
        <v>65.322666666666663</v>
      </c>
      <c r="R16" s="73">
        <v>489920</v>
      </c>
      <c r="S16" s="5"/>
      <c r="T16" s="1">
        <f t="shared" si="5"/>
        <v>260080</v>
      </c>
      <c r="U16" s="1">
        <f t="shared" si="6"/>
        <v>34.67733333333333</v>
      </c>
      <c r="V16" s="1">
        <f t="shared" si="12"/>
        <v>489920</v>
      </c>
      <c r="W16" s="1">
        <f t="shared" si="7"/>
        <v>100</v>
      </c>
      <c r="X16" s="1">
        <v>388140</v>
      </c>
      <c r="Y16" s="1">
        <v>43418</v>
      </c>
      <c r="Z16" s="83">
        <f t="shared" si="8"/>
        <v>431558</v>
      </c>
      <c r="AA16" s="73">
        <f t="shared" si="13"/>
        <v>88.087442847811886</v>
      </c>
    </row>
    <row r="17" spans="1:27" s="11" customFormat="1" ht="17.45" customHeight="1">
      <c r="A17" s="8" t="s">
        <v>22</v>
      </c>
      <c r="B17" s="9">
        <f>SUM(B18:B28)</f>
        <v>3446365.9099999997</v>
      </c>
      <c r="C17" s="9">
        <f>SUM(C18:C28)</f>
        <v>710603.11</v>
      </c>
      <c r="D17" s="9">
        <f t="shared" si="0"/>
        <v>20.618910718043868</v>
      </c>
      <c r="E17" s="9">
        <f>SUM(E18:E28)</f>
        <v>705253.11</v>
      </c>
      <c r="F17" s="9">
        <f>E17*100/C17</f>
        <v>99.247118409037085</v>
      </c>
      <c r="G17" s="156">
        <f>SUM(G18:G28)</f>
        <v>5350</v>
      </c>
      <c r="H17" s="75">
        <f>SUM(H18:H28)</f>
        <v>3772791.19</v>
      </c>
      <c r="I17" s="9">
        <f>SUM(I18:I28)</f>
        <v>64539.51</v>
      </c>
      <c r="J17" s="75">
        <f>SUM(J18:J28)</f>
        <v>2101871.5</v>
      </c>
      <c r="K17" s="75">
        <f>SUM(K18:K28)</f>
        <v>0</v>
      </c>
      <c r="L17" s="75">
        <f t="shared" ref="L17" si="14">SUM(L18:L28)</f>
        <v>225475.78</v>
      </c>
      <c r="M17" s="75">
        <f>SUM(M18:M28)</f>
        <v>0</v>
      </c>
      <c r="N17" s="75">
        <f t="shared" si="2"/>
        <v>2327347.2799999998</v>
      </c>
      <c r="O17" s="75">
        <f t="shared" si="3"/>
        <v>0</v>
      </c>
      <c r="P17" s="75">
        <f t="shared" si="11"/>
        <v>2327347.2799999998</v>
      </c>
      <c r="Q17" s="75">
        <f t="shared" si="4"/>
        <v>61.687677976156422</v>
      </c>
      <c r="R17" s="75">
        <v>2327347.2799999998</v>
      </c>
      <c r="S17" s="10"/>
      <c r="T17" s="9">
        <f t="shared" si="5"/>
        <v>1445443.9100000001</v>
      </c>
      <c r="U17" s="9">
        <f t="shared" si="6"/>
        <v>38.312322023843571</v>
      </c>
      <c r="V17" s="9">
        <f t="shared" ref="V17" si="15">SUM(V18:V28)</f>
        <v>2327347.2799999998</v>
      </c>
      <c r="W17" s="9">
        <f t="shared" si="7"/>
        <v>100</v>
      </c>
      <c r="X17" s="9">
        <f t="shared" ref="X17:Y17" si="16">SUM(X18:X28)</f>
        <v>1377531.5</v>
      </c>
      <c r="Y17" s="9">
        <f t="shared" si="16"/>
        <v>191569</v>
      </c>
      <c r="Z17" s="75">
        <f>SUM(Z18:Z28)</f>
        <v>1569100.5</v>
      </c>
      <c r="AA17" s="75">
        <f t="shared" si="13"/>
        <v>67.420127347733001</v>
      </c>
    </row>
    <row r="18" spans="1:27" ht="17.45" customHeight="1">
      <c r="A18" s="12" t="s">
        <v>23</v>
      </c>
      <c r="B18" s="1">
        <v>719392.83</v>
      </c>
      <c r="C18" s="1">
        <v>276733</v>
      </c>
      <c r="D18" s="1">
        <f t="shared" si="0"/>
        <v>38.467578277086808</v>
      </c>
      <c r="E18" s="1">
        <v>276733</v>
      </c>
      <c r="F18" s="1">
        <f t="shared" si="9"/>
        <v>100</v>
      </c>
      <c r="G18" s="1">
        <f t="shared" ref="G18:G28" si="17">C18-E18</f>
        <v>0</v>
      </c>
      <c r="H18" s="76">
        <v>921802.96</v>
      </c>
      <c r="I18" s="1">
        <v>0</v>
      </c>
      <c r="J18" s="73">
        <v>579200</v>
      </c>
      <c r="K18" s="73">
        <v>0</v>
      </c>
      <c r="L18" s="73">
        <v>53241</v>
      </c>
      <c r="M18" s="73">
        <v>0</v>
      </c>
      <c r="N18" s="73">
        <f t="shared" si="2"/>
        <v>632441</v>
      </c>
      <c r="O18" s="73">
        <f t="shared" si="3"/>
        <v>0</v>
      </c>
      <c r="P18" s="73">
        <f>N18+O18</f>
        <v>632441</v>
      </c>
      <c r="Q18" s="73">
        <f t="shared" si="4"/>
        <v>68.609130957878463</v>
      </c>
      <c r="R18" s="73">
        <v>632441</v>
      </c>
      <c r="S18" s="5"/>
      <c r="T18" s="1">
        <f t="shared" si="5"/>
        <v>289361.95999999996</v>
      </c>
      <c r="U18" s="1">
        <f t="shared" si="6"/>
        <v>31.390869042121537</v>
      </c>
      <c r="V18" s="1">
        <f t="shared" si="12"/>
        <v>632441</v>
      </c>
      <c r="W18" s="1">
        <f t="shared" si="7"/>
        <v>100</v>
      </c>
      <c r="X18" s="1">
        <v>377507</v>
      </c>
      <c r="Y18" s="1">
        <v>62231</v>
      </c>
      <c r="Z18" s="83">
        <f t="shared" si="8"/>
        <v>439738</v>
      </c>
      <c r="AA18" s="73">
        <f>Z18*100/V18</f>
        <v>69.530280294920786</v>
      </c>
    </row>
    <row r="19" spans="1:27" ht="17.45" customHeight="1">
      <c r="A19" s="12" t="s">
        <v>24</v>
      </c>
      <c r="B19" s="1">
        <v>33666.269999999997</v>
      </c>
      <c r="C19" s="1">
        <v>1600</v>
      </c>
      <c r="D19" s="1">
        <f t="shared" si="0"/>
        <v>4.7525312426948405</v>
      </c>
      <c r="E19" s="1">
        <v>1600</v>
      </c>
      <c r="F19" s="1">
        <f t="shared" si="9"/>
        <v>100</v>
      </c>
      <c r="G19" s="1">
        <f t="shared" si="17"/>
        <v>0</v>
      </c>
      <c r="H19" s="76">
        <v>35000</v>
      </c>
      <c r="I19" s="1">
        <v>0</v>
      </c>
      <c r="J19" s="73">
        <v>6540</v>
      </c>
      <c r="K19" s="73">
        <v>0</v>
      </c>
      <c r="L19" s="73"/>
      <c r="M19" s="73">
        <v>0</v>
      </c>
      <c r="N19" s="73">
        <f t="shared" si="2"/>
        <v>6540</v>
      </c>
      <c r="O19" s="73">
        <f t="shared" si="3"/>
        <v>0</v>
      </c>
      <c r="P19" s="73">
        <f t="shared" si="11"/>
        <v>6540</v>
      </c>
      <c r="Q19" s="73">
        <f t="shared" si="4"/>
        <v>18.685714285714287</v>
      </c>
      <c r="R19" s="73">
        <v>6540</v>
      </c>
      <c r="S19" s="5"/>
      <c r="T19" s="1">
        <f t="shared" si="5"/>
        <v>28460</v>
      </c>
      <c r="U19" s="1">
        <f t="shared" si="6"/>
        <v>81.314285714285717</v>
      </c>
      <c r="V19" s="1">
        <f t="shared" si="12"/>
        <v>6540</v>
      </c>
      <c r="W19" s="1">
        <f t="shared" si="7"/>
        <v>100</v>
      </c>
      <c r="X19" s="1">
        <v>6540</v>
      </c>
      <c r="Y19" s="1">
        <v>0</v>
      </c>
      <c r="Z19" s="83">
        <f t="shared" si="8"/>
        <v>6540</v>
      </c>
      <c r="AA19" s="73">
        <f t="shared" si="13"/>
        <v>100</v>
      </c>
    </row>
    <row r="20" spans="1:27" ht="17.45" customHeight="1">
      <c r="A20" s="12" t="s">
        <v>25</v>
      </c>
      <c r="B20" s="1">
        <v>80132.06</v>
      </c>
      <c r="C20" s="1">
        <v>27730.26</v>
      </c>
      <c r="D20" s="1">
        <f t="shared" si="0"/>
        <v>34.605699641317095</v>
      </c>
      <c r="E20" s="1">
        <v>27730.260000000002</v>
      </c>
      <c r="F20" s="1">
        <f t="shared" si="9"/>
        <v>100</v>
      </c>
      <c r="G20" s="1">
        <f t="shared" si="17"/>
        <v>0</v>
      </c>
      <c r="H20" s="76">
        <v>50000</v>
      </c>
      <c r="I20" s="1">
        <v>0</v>
      </c>
      <c r="J20" s="73">
        <v>11310</v>
      </c>
      <c r="K20" s="73">
        <v>0</v>
      </c>
      <c r="L20" s="73">
        <v>32849.480000000003</v>
      </c>
      <c r="M20" s="73">
        <v>0</v>
      </c>
      <c r="N20" s="73">
        <f t="shared" si="2"/>
        <v>44159.48</v>
      </c>
      <c r="O20" s="73">
        <f t="shared" si="3"/>
        <v>0</v>
      </c>
      <c r="P20" s="73">
        <f t="shared" si="11"/>
        <v>44159.48</v>
      </c>
      <c r="Q20" s="73">
        <f t="shared" si="4"/>
        <v>88.318960000000004</v>
      </c>
      <c r="R20" s="73">
        <v>44159.48</v>
      </c>
      <c r="S20" s="5"/>
      <c r="T20" s="1">
        <f t="shared" si="5"/>
        <v>5840.5199999999968</v>
      </c>
      <c r="U20" s="1">
        <f t="shared" si="6"/>
        <v>11.681039999999992</v>
      </c>
      <c r="V20" s="1">
        <f t="shared" si="12"/>
        <v>44159.48</v>
      </c>
      <c r="W20" s="1">
        <f t="shared" si="7"/>
        <v>99.999999999999986</v>
      </c>
      <c r="X20" s="1">
        <v>3360</v>
      </c>
      <c r="Y20" s="1">
        <v>0</v>
      </c>
      <c r="Z20" s="83">
        <f t="shared" si="8"/>
        <v>3360</v>
      </c>
      <c r="AA20" s="73">
        <f t="shared" si="13"/>
        <v>7.6087852483770186</v>
      </c>
    </row>
    <row r="21" spans="1:27" s="74" customFormat="1" ht="17.45" customHeight="1">
      <c r="A21" s="12" t="s">
        <v>26</v>
      </c>
      <c r="B21" s="73">
        <v>0</v>
      </c>
      <c r="C21" s="73">
        <v>0</v>
      </c>
      <c r="D21" s="73" t="e">
        <f t="shared" si="0"/>
        <v>#DIV/0!</v>
      </c>
      <c r="E21" s="73"/>
      <c r="F21" s="73" t="e">
        <f t="shared" si="9"/>
        <v>#DIV/0!</v>
      </c>
      <c r="G21" s="1">
        <f t="shared" si="17"/>
        <v>0</v>
      </c>
      <c r="H21" s="76">
        <v>30000</v>
      </c>
      <c r="I21" s="73">
        <v>0</v>
      </c>
      <c r="J21" s="73">
        <v>22090</v>
      </c>
      <c r="K21" s="73">
        <v>0</v>
      </c>
      <c r="L21" s="73"/>
      <c r="M21" s="73">
        <v>0</v>
      </c>
      <c r="N21" s="73">
        <f t="shared" si="2"/>
        <v>22090</v>
      </c>
      <c r="O21" s="73">
        <f t="shared" si="3"/>
        <v>0</v>
      </c>
      <c r="P21" s="73">
        <f t="shared" si="11"/>
        <v>22090</v>
      </c>
      <c r="Q21" s="73">
        <f t="shared" si="4"/>
        <v>73.63333333333334</v>
      </c>
      <c r="R21" s="73">
        <v>22090</v>
      </c>
      <c r="S21" s="80"/>
      <c r="T21" s="73">
        <f t="shared" si="5"/>
        <v>7910</v>
      </c>
      <c r="U21" s="73">
        <f t="shared" si="6"/>
        <v>26.366666666666667</v>
      </c>
      <c r="V21" s="1">
        <f t="shared" si="12"/>
        <v>22090</v>
      </c>
      <c r="W21" s="73">
        <f t="shared" si="7"/>
        <v>100</v>
      </c>
      <c r="X21" s="73">
        <v>20240</v>
      </c>
      <c r="Y21" s="73">
        <v>0</v>
      </c>
      <c r="Z21" s="83">
        <f t="shared" si="8"/>
        <v>20240</v>
      </c>
      <c r="AA21" s="73">
        <f t="shared" si="13"/>
        <v>91.625169760072424</v>
      </c>
    </row>
    <row r="22" spans="1:27" ht="17.45" customHeight="1">
      <c r="A22" s="12" t="s">
        <v>27</v>
      </c>
      <c r="B22" s="1">
        <v>586968.52</v>
      </c>
      <c r="C22" s="1">
        <v>74080</v>
      </c>
      <c r="D22" s="1">
        <f t="shared" si="0"/>
        <v>12.620779049615813</v>
      </c>
      <c r="E22" s="1">
        <v>74080</v>
      </c>
      <c r="F22" s="1">
        <f t="shared" si="9"/>
        <v>100</v>
      </c>
      <c r="G22" s="1">
        <f t="shared" si="17"/>
        <v>0</v>
      </c>
      <c r="H22" s="76">
        <v>259871.61</v>
      </c>
      <c r="I22" s="1">
        <v>8907.14</v>
      </c>
      <c r="J22" s="73">
        <v>172241</v>
      </c>
      <c r="K22" s="73">
        <v>0</v>
      </c>
      <c r="L22" s="73">
        <v>2780</v>
      </c>
      <c r="M22" s="73">
        <v>0</v>
      </c>
      <c r="N22" s="73">
        <f t="shared" si="2"/>
        <v>175021</v>
      </c>
      <c r="O22" s="73">
        <f t="shared" si="3"/>
        <v>0</v>
      </c>
      <c r="P22" s="73">
        <f t="shared" si="11"/>
        <v>175021</v>
      </c>
      <c r="Q22" s="73">
        <f t="shared" si="4"/>
        <v>67.349026698222247</v>
      </c>
      <c r="R22" s="73">
        <v>175021</v>
      </c>
      <c r="S22" s="5"/>
      <c r="T22" s="1">
        <f t="shared" si="5"/>
        <v>84850.609999999986</v>
      </c>
      <c r="U22" s="1">
        <f t="shared" si="6"/>
        <v>32.650973301777746</v>
      </c>
      <c r="V22" s="1">
        <f t="shared" si="12"/>
        <v>175021</v>
      </c>
      <c r="W22" s="1">
        <f t="shared" si="7"/>
        <v>100</v>
      </c>
      <c r="X22" s="1">
        <v>162116</v>
      </c>
      <c r="Y22" s="1">
        <v>0</v>
      </c>
      <c r="Z22" s="83">
        <f t="shared" si="8"/>
        <v>162116</v>
      </c>
      <c r="AA22" s="73">
        <f t="shared" si="13"/>
        <v>92.626599093823032</v>
      </c>
    </row>
    <row r="23" spans="1:27" ht="17.45" customHeight="1">
      <c r="A23" s="12" t="s">
        <v>28</v>
      </c>
      <c r="B23" s="1">
        <v>547686.05000000005</v>
      </c>
      <c r="C23" s="1">
        <v>182799.5</v>
      </c>
      <c r="D23" s="1">
        <f t="shared" si="0"/>
        <v>33.376694549733372</v>
      </c>
      <c r="E23" s="1">
        <v>177449.5</v>
      </c>
      <c r="F23" s="50">
        <f t="shared" si="9"/>
        <v>97.073296152341769</v>
      </c>
      <c r="G23" s="1">
        <f t="shared" si="17"/>
        <v>5350</v>
      </c>
      <c r="H23" s="76">
        <v>816896.62</v>
      </c>
      <c r="I23" s="1">
        <v>55632.37</v>
      </c>
      <c r="J23" s="73">
        <v>463753</v>
      </c>
      <c r="K23" s="73">
        <v>0</v>
      </c>
      <c r="L23" s="73">
        <v>34293</v>
      </c>
      <c r="M23" s="73">
        <v>0</v>
      </c>
      <c r="N23" s="73">
        <f t="shared" si="2"/>
        <v>498046</v>
      </c>
      <c r="O23" s="73">
        <f t="shared" si="3"/>
        <v>0</v>
      </c>
      <c r="P23" s="73">
        <f>N23+O23</f>
        <v>498046</v>
      </c>
      <c r="Q23" s="73">
        <f t="shared" si="4"/>
        <v>60.968057377933576</v>
      </c>
      <c r="R23" s="73">
        <v>498046</v>
      </c>
      <c r="S23" s="5"/>
      <c r="T23" s="1">
        <f t="shared" si="5"/>
        <v>318850.62</v>
      </c>
      <c r="U23" s="1">
        <f t="shared" si="6"/>
        <v>39.031942622066424</v>
      </c>
      <c r="V23" s="1">
        <f t="shared" si="12"/>
        <v>498046</v>
      </c>
      <c r="W23" s="1">
        <f t="shared" si="7"/>
        <v>100</v>
      </c>
      <c r="X23" s="1">
        <v>231805</v>
      </c>
      <c r="Y23" s="1">
        <v>26888</v>
      </c>
      <c r="Z23" s="83">
        <f t="shared" si="8"/>
        <v>258693</v>
      </c>
      <c r="AA23" s="73">
        <f t="shared" si="13"/>
        <v>51.941587724828629</v>
      </c>
    </row>
    <row r="24" spans="1:27" ht="17.45" customHeight="1">
      <c r="A24" s="12" t="s">
        <v>29</v>
      </c>
      <c r="B24" s="1">
        <v>966617.4</v>
      </c>
      <c r="C24" s="1">
        <v>59680.25</v>
      </c>
      <c r="D24" s="1">
        <f t="shared" si="0"/>
        <v>6.1741336334313868</v>
      </c>
      <c r="E24" s="1">
        <v>59680.25</v>
      </c>
      <c r="F24" s="1">
        <f t="shared" si="9"/>
        <v>100</v>
      </c>
      <c r="G24" s="1">
        <f t="shared" si="17"/>
        <v>0</v>
      </c>
      <c r="H24" s="76">
        <v>1000000</v>
      </c>
      <c r="I24" s="1">
        <v>0</v>
      </c>
      <c r="J24" s="73">
        <v>512127.5</v>
      </c>
      <c r="K24" s="73">
        <v>0</v>
      </c>
      <c r="L24" s="73">
        <v>82775</v>
      </c>
      <c r="M24" s="73">
        <v>0</v>
      </c>
      <c r="N24" s="73">
        <f t="shared" si="2"/>
        <v>594902.5</v>
      </c>
      <c r="O24" s="73">
        <f t="shared" si="3"/>
        <v>0</v>
      </c>
      <c r="P24" s="73">
        <f t="shared" si="11"/>
        <v>594902.5</v>
      </c>
      <c r="Q24" s="73">
        <f t="shared" si="4"/>
        <v>59.490250000000003</v>
      </c>
      <c r="R24" s="73">
        <v>594902.5</v>
      </c>
      <c r="S24" s="5"/>
      <c r="T24" s="1">
        <f t="shared" si="5"/>
        <v>405097.5</v>
      </c>
      <c r="U24" s="1">
        <f t="shared" si="6"/>
        <v>40.509749999999997</v>
      </c>
      <c r="V24" s="1">
        <f t="shared" si="12"/>
        <v>594902.5</v>
      </c>
      <c r="W24" s="1">
        <f t="shared" si="7"/>
        <v>100</v>
      </c>
      <c r="X24" s="1">
        <v>376533.5</v>
      </c>
      <c r="Y24" s="1">
        <v>0</v>
      </c>
      <c r="Z24" s="83">
        <f t="shared" si="8"/>
        <v>376533.5</v>
      </c>
      <c r="AA24" s="73">
        <f t="shared" si="13"/>
        <v>63.293312769739579</v>
      </c>
    </row>
    <row r="25" spans="1:27" ht="17.45" customHeight="1">
      <c r="A25" s="12" t="s">
        <v>30</v>
      </c>
      <c r="B25" s="1">
        <v>367890</v>
      </c>
      <c r="C25" s="1">
        <v>30600</v>
      </c>
      <c r="D25" s="1">
        <f t="shared" si="0"/>
        <v>8.3177036614205342</v>
      </c>
      <c r="E25" s="1">
        <v>30600</v>
      </c>
      <c r="F25" s="1">
        <f t="shared" si="9"/>
        <v>100</v>
      </c>
      <c r="G25" s="1">
        <f t="shared" si="17"/>
        <v>0</v>
      </c>
      <c r="H25" s="76">
        <v>384700</v>
      </c>
      <c r="I25" s="1">
        <v>0</v>
      </c>
      <c r="J25" s="73">
        <v>130300</v>
      </c>
      <c r="K25" s="73">
        <v>0</v>
      </c>
      <c r="L25" s="73">
        <v>16000</v>
      </c>
      <c r="M25" s="73">
        <v>0</v>
      </c>
      <c r="N25" s="73">
        <f t="shared" si="2"/>
        <v>146300</v>
      </c>
      <c r="O25" s="73">
        <f t="shared" si="3"/>
        <v>0</v>
      </c>
      <c r="P25" s="73">
        <f t="shared" si="11"/>
        <v>146300</v>
      </c>
      <c r="Q25" s="73">
        <f t="shared" si="4"/>
        <v>38.02963348063426</v>
      </c>
      <c r="R25" s="73">
        <v>146300</v>
      </c>
      <c r="S25" s="5"/>
      <c r="T25" s="1">
        <f t="shared" si="5"/>
        <v>238400</v>
      </c>
      <c r="U25" s="1">
        <f t="shared" si="6"/>
        <v>61.97036651936574</v>
      </c>
      <c r="V25" s="1">
        <f t="shared" si="12"/>
        <v>146300</v>
      </c>
      <c r="W25" s="1">
        <f t="shared" si="7"/>
        <v>100</v>
      </c>
      <c r="X25" s="1">
        <v>63320</v>
      </c>
      <c r="Y25" s="1">
        <v>55000</v>
      </c>
      <c r="Z25" s="83">
        <f t="shared" si="8"/>
        <v>118320</v>
      </c>
      <c r="AA25" s="73">
        <f t="shared" si="13"/>
        <v>80.874914559125088</v>
      </c>
    </row>
    <row r="26" spans="1:27" ht="17.45" customHeight="1">
      <c r="A26" s="12" t="s">
        <v>31</v>
      </c>
      <c r="B26" s="1">
        <v>122863.19</v>
      </c>
      <c r="C26" s="1">
        <v>57380.1</v>
      </c>
      <c r="D26" s="1">
        <f t="shared" si="0"/>
        <v>46.702433820902748</v>
      </c>
      <c r="E26" s="1">
        <v>57380.1</v>
      </c>
      <c r="F26" s="1">
        <f t="shared" si="9"/>
        <v>100</v>
      </c>
      <c r="G26" s="1">
        <f t="shared" si="17"/>
        <v>0</v>
      </c>
      <c r="H26" s="76">
        <v>120000</v>
      </c>
      <c r="I26" s="1">
        <v>0</v>
      </c>
      <c r="J26" s="73">
        <v>51190</v>
      </c>
      <c r="K26" s="73">
        <v>0</v>
      </c>
      <c r="L26" s="73">
        <v>1487.3</v>
      </c>
      <c r="M26" s="73">
        <v>0</v>
      </c>
      <c r="N26" s="73">
        <f t="shared" si="2"/>
        <v>52677.3</v>
      </c>
      <c r="O26" s="73">
        <f t="shared" si="3"/>
        <v>0</v>
      </c>
      <c r="P26" s="73">
        <f t="shared" si="11"/>
        <v>52677.3</v>
      </c>
      <c r="Q26" s="73">
        <f t="shared" si="4"/>
        <v>43.897750000000002</v>
      </c>
      <c r="R26" s="73">
        <v>52677.3</v>
      </c>
      <c r="S26" s="5"/>
      <c r="T26" s="1">
        <f t="shared" si="5"/>
        <v>67322.7</v>
      </c>
      <c r="U26" s="1">
        <f t="shared" si="6"/>
        <v>56.102249999999998</v>
      </c>
      <c r="V26" s="1">
        <f t="shared" si="12"/>
        <v>52677.3</v>
      </c>
      <c r="W26" s="1">
        <f t="shared" si="7"/>
        <v>100</v>
      </c>
      <c r="X26" s="1">
        <v>3590</v>
      </c>
      <c r="Y26" s="1">
        <v>46850</v>
      </c>
      <c r="Z26" s="83">
        <f t="shared" si="8"/>
        <v>50440</v>
      </c>
      <c r="AA26" s="73">
        <f t="shared" si="13"/>
        <v>95.752819525678035</v>
      </c>
    </row>
    <row r="27" spans="1:27" ht="17.45" customHeight="1">
      <c r="A27" s="12" t="s">
        <v>32</v>
      </c>
      <c r="B27" s="1">
        <v>21149.59</v>
      </c>
      <c r="C27" s="1">
        <v>0</v>
      </c>
      <c r="D27" s="1">
        <f t="shared" si="0"/>
        <v>0</v>
      </c>
      <c r="E27" s="1">
        <v>0</v>
      </c>
      <c r="F27" s="1" t="e">
        <f t="shared" si="9"/>
        <v>#DIV/0!</v>
      </c>
      <c r="G27" s="1">
        <f t="shared" si="17"/>
        <v>0</v>
      </c>
      <c r="H27" s="76">
        <v>2000</v>
      </c>
      <c r="I27" s="1">
        <v>0</v>
      </c>
      <c r="J27" s="73">
        <v>600</v>
      </c>
      <c r="K27" s="73">
        <v>0</v>
      </c>
      <c r="L27" s="73">
        <v>2050</v>
      </c>
      <c r="M27" s="73">
        <v>0</v>
      </c>
      <c r="N27" s="73">
        <f t="shared" si="2"/>
        <v>2650</v>
      </c>
      <c r="O27" s="73">
        <f t="shared" si="3"/>
        <v>0</v>
      </c>
      <c r="P27" s="73">
        <f t="shared" si="11"/>
        <v>2650</v>
      </c>
      <c r="Q27" s="73">
        <f t="shared" si="4"/>
        <v>132.5</v>
      </c>
      <c r="R27" s="73">
        <v>2650</v>
      </c>
      <c r="S27" s="5"/>
      <c r="T27" s="69">
        <f t="shared" si="5"/>
        <v>-650</v>
      </c>
      <c r="U27" s="1">
        <f t="shared" si="6"/>
        <v>-32.5</v>
      </c>
      <c r="V27" s="1">
        <f t="shared" si="12"/>
        <v>2650</v>
      </c>
      <c r="W27" s="1">
        <f t="shared" si="7"/>
        <v>100</v>
      </c>
      <c r="X27" s="1">
        <v>0</v>
      </c>
      <c r="Y27" s="1">
        <v>600</v>
      </c>
      <c r="Z27" s="83">
        <f t="shared" si="8"/>
        <v>600</v>
      </c>
      <c r="AA27" s="73">
        <f t="shared" si="13"/>
        <v>22.641509433962263</v>
      </c>
    </row>
    <row r="28" spans="1:27" ht="17.100000000000001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"/>
      <c r="F28" s="1" t="e">
        <f t="shared" si="9"/>
        <v>#DIV/0!</v>
      </c>
      <c r="G28" s="1">
        <f t="shared" si="17"/>
        <v>0</v>
      </c>
      <c r="H28" s="73">
        <v>152520</v>
      </c>
      <c r="I28" s="1">
        <v>0</v>
      </c>
      <c r="J28" s="73">
        <v>152520</v>
      </c>
      <c r="K28" s="73">
        <v>0</v>
      </c>
      <c r="L28" s="73">
        <v>0</v>
      </c>
      <c r="M28" s="73">
        <v>0</v>
      </c>
      <c r="N28" s="73">
        <f>J28+L28</f>
        <v>152520</v>
      </c>
      <c r="O28" s="73">
        <f t="shared" si="3"/>
        <v>0</v>
      </c>
      <c r="P28" s="73">
        <f t="shared" si="11"/>
        <v>152520</v>
      </c>
      <c r="Q28" s="73">
        <f t="shared" si="4"/>
        <v>100</v>
      </c>
      <c r="R28" s="73">
        <v>152520</v>
      </c>
      <c r="S28" s="80"/>
      <c r="T28" s="1">
        <f t="shared" si="5"/>
        <v>0</v>
      </c>
      <c r="U28" s="1">
        <f t="shared" si="6"/>
        <v>0</v>
      </c>
      <c r="V28" s="1">
        <f t="shared" si="12"/>
        <v>152520</v>
      </c>
      <c r="W28" s="1">
        <f t="shared" si="7"/>
        <v>100</v>
      </c>
      <c r="X28" s="1">
        <v>132520</v>
      </c>
      <c r="Y28" s="1">
        <v>0</v>
      </c>
      <c r="Z28" s="83">
        <f t="shared" si="8"/>
        <v>132520</v>
      </c>
      <c r="AA28" s="73">
        <f t="shared" si="13"/>
        <v>86.88696564384999</v>
      </c>
    </row>
    <row r="29" spans="1:27" s="11" customFormat="1" ht="17.45" customHeight="1">
      <c r="A29" s="59" t="s">
        <v>33</v>
      </c>
      <c r="B29" s="9">
        <f>B9+B17</f>
        <v>24008038.030000001</v>
      </c>
      <c r="C29" s="9">
        <f>C9+C17</f>
        <v>13122979.829999998</v>
      </c>
      <c r="D29" s="9">
        <f t="shared" si="0"/>
        <v>54.660775751861792</v>
      </c>
      <c r="E29" s="9">
        <f>E9+E17</f>
        <v>13012686.1</v>
      </c>
      <c r="F29" s="9">
        <f t="shared" si="9"/>
        <v>99.159537456974064</v>
      </c>
      <c r="G29" s="156">
        <f>G9+G17</f>
        <v>110293.72999999952</v>
      </c>
      <c r="H29" s="75">
        <f>H9+H17</f>
        <v>28141375.190000001</v>
      </c>
      <c r="I29" s="9">
        <f>I9+I17</f>
        <v>3470327.0399999991</v>
      </c>
      <c r="J29" s="9">
        <f t="shared" ref="J29:M29" si="18">J9+J17</f>
        <v>17502388.530000001</v>
      </c>
      <c r="K29" s="9">
        <f t="shared" si="18"/>
        <v>0</v>
      </c>
      <c r="L29" s="9">
        <f t="shared" si="18"/>
        <v>1471840.99</v>
      </c>
      <c r="M29" s="9">
        <f t="shared" si="18"/>
        <v>0</v>
      </c>
      <c r="N29" s="9">
        <f t="shared" si="2"/>
        <v>18974229.52</v>
      </c>
      <c r="O29" s="75">
        <f t="shared" si="3"/>
        <v>0</v>
      </c>
      <c r="P29" s="75">
        <f>N29+O29</f>
        <v>18974229.52</v>
      </c>
      <c r="Q29" s="75">
        <f t="shared" si="4"/>
        <v>67.424670585190398</v>
      </c>
      <c r="R29" s="75">
        <v>18974229.52</v>
      </c>
      <c r="S29" s="10"/>
      <c r="T29" s="9">
        <f t="shared" si="5"/>
        <v>9167145.6700000018</v>
      </c>
      <c r="U29" s="9">
        <f t="shared" si="6"/>
        <v>32.575329414809602</v>
      </c>
      <c r="V29" s="9">
        <f>V9+V17</f>
        <v>18974229.52</v>
      </c>
      <c r="W29" s="9">
        <f t="shared" si="7"/>
        <v>100</v>
      </c>
      <c r="X29" s="9">
        <f>X9+X17</f>
        <v>6504959.6899999995</v>
      </c>
      <c r="Y29" s="9">
        <f>Y9+Y17</f>
        <v>1963489.6300000001</v>
      </c>
      <c r="Z29" s="82">
        <f t="shared" si="8"/>
        <v>8468449.3200000003</v>
      </c>
      <c r="AA29" s="75">
        <f t="shared" si="13"/>
        <v>44.631321187897171</v>
      </c>
    </row>
    <row r="30" spans="1:27" ht="17.45" customHeight="1">
      <c r="H30" s="192" t="s">
        <v>132</v>
      </c>
    </row>
    <row r="32" spans="1:27" ht="17.45" customHeight="1">
      <c r="C32" s="248"/>
      <c r="D32" s="248"/>
      <c r="T32" s="249" t="s">
        <v>106</v>
      </c>
      <c r="U32" s="249"/>
      <c r="V32" s="248" t="s">
        <v>38</v>
      </c>
      <c r="W32" s="248"/>
    </row>
    <row r="33" spans="2:27" ht="17.45" customHeight="1">
      <c r="B33" s="30" t="s">
        <v>58</v>
      </c>
      <c r="T33" s="249"/>
      <c r="U33" s="249"/>
    </row>
    <row r="34" spans="2:27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</row>
    <row r="35" spans="2:27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51"/>
      <c r="Z35" s="51"/>
    </row>
    <row r="36" spans="2:27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51"/>
      <c r="Z36" s="51"/>
    </row>
    <row r="37" spans="2:27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51"/>
      <c r="Z37" s="51"/>
    </row>
    <row r="38" spans="2:27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51"/>
      <c r="Z38" s="51"/>
      <c r="AA38" s="52"/>
    </row>
    <row r="39" spans="2:27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51"/>
      <c r="Z39" s="51"/>
      <c r="AA39" s="52"/>
    </row>
    <row r="40" spans="2:27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51"/>
      <c r="Z40" s="51"/>
      <c r="AA40" s="52"/>
    </row>
    <row r="41" spans="2:27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51"/>
      <c r="Z41" s="51"/>
      <c r="AA41" s="52"/>
    </row>
    <row r="42" spans="2:27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51"/>
      <c r="Z42" s="51"/>
      <c r="AA42" s="52"/>
    </row>
    <row r="43" spans="2:27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51"/>
      <c r="Z43" s="51"/>
      <c r="AA43" s="52"/>
    </row>
    <row r="44" spans="2:27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51"/>
      <c r="Z44" s="51"/>
      <c r="AA44" s="53"/>
    </row>
    <row r="45" spans="2:27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51"/>
      <c r="Z45" s="51"/>
      <c r="AA45" s="52"/>
    </row>
    <row r="46" spans="2:27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</row>
    <row r="47" spans="2:27" ht="17.45" customHeight="1">
      <c r="B47" s="39" t="s">
        <v>91</v>
      </c>
      <c r="C47" s="66"/>
      <c r="D47" s="66"/>
      <c r="E47" s="66"/>
      <c r="F47" s="66"/>
      <c r="G47" s="159"/>
      <c r="H47" s="108"/>
      <c r="I47" s="66"/>
      <c r="J47" s="66"/>
      <c r="K47" s="66"/>
      <c r="L47" s="66"/>
      <c r="M47" s="66"/>
      <c r="N47" s="66"/>
      <c r="O47" s="66"/>
      <c r="P47" s="66"/>
      <c r="Q47" s="66"/>
      <c r="R47" s="212"/>
      <c r="S47" s="66"/>
      <c r="T47" s="66"/>
      <c r="U47" s="66"/>
      <c r="V47" s="66"/>
      <c r="W47" s="66"/>
      <c r="X47" s="66"/>
    </row>
    <row r="48" spans="2:27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</row>
    <row r="50" spans="2:2" ht="17.45" customHeight="1">
      <c r="B50" s="79" t="s">
        <v>103</v>
      </c>
    </row>
    <row r="51" spans="2:2" ht="17.45" customHeight="1">
      <c r="B51" s="77" t="s">
        <v>104</v>
      </c>
    </row>
    <row r="52" spans="2:2" ht="17.45" customHeight="1">
      <c r="B52" s="78" t="s">
        <v>105</v>
      </c>
    </row>
  </sheetData>
  <mergeCells count="46">
    <mergeCell ref="B4:G4"/>
    <mergeCell ref="B38:X38"/>
    <mergeCell ref="B46:X46"/>
    <mergeCell ref="B40:X40"/>
    <mergeCell ref="B41:X41"/>
    <mergeCell ref="B42:X42"/>
    <mergeCell ref="B43:X43"/>
    <mergeCell ref="B44:X44"/>
    <mergeCell ref="B45:X45"/>
    <mergeCell ref="B39:X39"/>
    <mergeCell ref="X8:AA8"/>
    <mergeCell ref="C32:D32"/>
    <mergeCell ref="T32:U32"/>
    <mergeCell ref="V32:W32"/>
    <mergeCell ref="B37:X37"/>
    <mergeCell ref="B34:X34"/>
    <mergeCell ref="B36:X36"/>
    <mergeCell ref="T33:U33"/>
    <mergeCell ref="C8:D8"/>
    <mergeCell ref="E8:F8"/>
    <mergeCell ref="J8:K8"/>
    <mergeCell ref="L8:M8"/>
    <mergeCell ref="N8:Q8"/>
    <mergeCell ref="T8:U8"/>
    <mergeCell ref="V8:W8"/>
    <mergeCell ref="N6:O6"/>
    <mergeCell ref="P6:P7"/>
    <mergeCell ref="V6:W6"/>
    <mergeCell ref="J6:K6"/>
    <mergeCell ref="B35:X35"/>
    <mergeCell ref="Z6:AA6"/>
    <mergeCell ref="B48:X48"/>
    <mergeCell ref="A4:A8"/>
    <mergeCell ref="H4:AA4"/>
    <mergeCell ref="C5:D5"/>
    <mergeCell ref="E5:F5"/>
    <mergeCell ref="J5:K5"/>
    <mergeCell ref="L5:M5"/>
    <mergeCell ref="N5:Q5"/>
    <mergeCell ref="S5:S6"/>
    <mergeCell ref="T5:U5"/>
    <mergeCell ref="V5:W5"/>
    <mergeCell ref="X5:AA5"/>
    <mergeCell ref="C6:D6"/>
    <mergeCell ref="E6:F6"/>
    <mergeCell ref="L6:M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Z48"/>
  <sheetViews>
    <sheetView zoomScale="70" zoomScaleNormal="70" workbookViewId="0">
      <pane xSplit="7" ySplit="8" topLeftCell="L9" activePane="bottomRight" state="frozen"/>
      <selection pane="topRight" activeCell="H1" sqref="H1"/>
      <selection pane="bottomLeft" activeCell="A9" sqref="A9"/>
      <selection pane="bottomRight" activeCell="X18" sqref="X18:X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9" width="16" style="6" bestFit="1" customWidth="1"/>
    <col min="10" max="10" width="7.75" style="6" bestFit="1" customWidth="1"/>
    <col min="11" max="11" width="14.375" style="6" bestFit="1" customWidth="1"/>
    <col min="12" max="12" width="7.75" style="6" bestFit="1" customWidth="1"/>
    <col min="13" max="13" width="16" style="6" bestFit="1" customWidth="1"/>
    <col min="14" max="14" width="12.375" style="6" bestFit="1" customWidth="1"/>
    <col min="15" max="15" width="16" style="6" bestFit="1" customWidth="1"/>
    <col min="16" max="16" width="12.25" style="29" customWidth="1"/>
    <col min="17" max="17" width="15.625" style="112" bestFit="1" customWidth="1"/>
    <col min="18" max="18" width="16.875" style="6" bestFit="1" customWidth="1"/>
    <col min="19" max="19" width="11.25" style="29" customWidth="1"/>
    <col min="20" max="20" width="16" style="29" bestFit="1" customWidth="1"/>
    <col min="21" max="21" width="9.125" style="29" bestFit="1" customWidth="1"/>
    <col min="22" max="22" width="15.625" style="6" bestFit="1" customWidth="1"/>
    <col min="23" max="23" width="16.125" style="6" bestFit="1" customWidth="1"/>
    <col min="24" max="24" width="15.625" style="6" bestFit="1" customWidth="1"/>
    <col min="25" max="25" width="7.5" style="6" bestFit="1" customWidth="1"/>
    <col min="26" max="26" width="24.75" style="6" customWidth="1"/>
    <col min="27" max="16384" width="9" style="6"/>
  </cols>
  <sheetData>
    <row r="1" spans="1:26" s="11" customFormat="1" ht="17.45" customHeight="1">
      <c r="A1" s="11" t="s">
        <v>39</v>
      </c>
    </row>
    <row r="2" spans="1:26" s="11" customFormat="1" ht="17.45" customHeight="1">
      <c r="A2" s="11" t="s">
        <v>87</v>
      </c>
    </row>
    <row r="3" spans="1:26" s="11" customFormat="1" ht="17.45" customHeight="1">
      <c r="A3" s="16" t="s">
        <v>137</v>
      </c>
      <c r="B3" s="16"/>
      <c r="C3" s="16"/>
      <c r="D3" s="16"/>
      <c r="E3" s="16"/>
      <c r="F3" s="16"/>
    </row>
    <row r="4" spans="1:26" s="11" customFormat="1" ht="17.45" customHeight="1">
      <c r="A4" s="225" t="s">
        <v>0</v>
      </c>
      <c r="B4" s="226" t="s">
        <v>56</v>
      </c>
      <c r="C4" s="226"/>
      <c r="D4" s="226"/>
      <c r="E4" s="226"/>
      <c r="F4" s="226"/>
      <c r="G4" s="226" t="s">
        <v>55</v>
      </c>
      <c r="H4" s="226"/>
      <c r="I4" s="227"/>
      <c r="J4" s="227"/>
      <c r="K4" s="227"/>
      <c r="L4" s="227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6" s="112" customFormat="1" ht="17.45" customHeight="1">
      <c r="A5" s="225"/>
      <c r="B5" s="113" t="s">
        <v>1</v>
      </c>
      <c r="C5" s="228" t="s">
        <v>5</v>
      </c>
      <c r="D5" s="229"/>
      <c r="E5" s="229" t="s">
        <v>50</v>
      </c>
      <c r="F5" s="230"/>
      <c r="G5" s="113" t="s">
        <v>1</v>
      </c>
      <c r="H5" s="117" t="s">
        <v>4</v>
      </c>
      <c r="I5" s="229" t="s">
        <v>2</v>
      </c>
      <c r="J5" s="258"/>
      <c r="K5" s="229" t="s">
        <v>2</v>
      </c>
      <c r="L5" s="230"/>
      <c r="M5" s="233" t="s">
        <v>46</v>
      </c>
      <c r="N5" s="233"/>
      <c r="O5" s="233"/>
      <c r="P5" s="234"/>
      <c r="Q5" s="235" t="s">
        <v>3</v>
      </c>
      <c r="R5" s="225" t="s">
        <v>48</v>
      </c>
      <c r="S5" s="225"/>
      <c r="T5" s="228" t="s">
        <v>5</v>
      </c>
      <c r="U5" s="229"/>
      <c r="V5" s="225" t="s">
        <v>50</v>
      </c>
      <c r="W5" s="225"/>
      <c r="X5" s="225"/>
      <c r="Y5" s="225"/>
    </row>
    <row r="6" spans="1:26" s="22" customFormat="1" ht="17.45" customHeight="1">
      <c r="A6" s="225"/>
      <c r="B6" s="19" t="s">
        <v>6</v>
      </c>
      <c r="C6" s="237" t="s">
        <v>49</v>
      </c>
      <c r="D6" s="238"/>
      <c r="E6" s="237" t="s">
        <v>107</v>
      </c>
      <c r="F6" s="239"/>
      <c r="G6" s="19" t="s">
        <v>41</v>
      </c>
      <c r="H6" s="20" t="s">
        <v>42</v>
      </c>
      <c r="I6" s="237" t="s">
        <v>150</v>
      </c>
      <c r="J6" s="238"/>
      <c r="K6" s="237" t="s">
        <v>151</v>
      </c>
      <c r="L6" s="239"/>
      <c r="M6" s="242" t="s">
        <v>45</v>
      </c>
      <c r="N6" s="243"/>
      <c r="O6" s="228" t="s">
        <v>47</v>
      </c>
      <c r="P6" s="21" t="s">
        <v>44</v>
      </c>
      <c r="Q6" s="236"/>
      <c r="R6" s="19" t="s">
        <v>45</v>
      </c>
      <c r="S6" s="21" t="s">
        <v>44</v>
      </c>
      <c r="T6" s="237" t="s">
        <v>152</v>
      </c>
      <c r="U6" s="239"/>
      <c r="V6" s="115" t="s">
        <v>94</v>
      </c>
      <c r="W6" s="115" t="s">
        <v>125</v>
      </c>
      <c r="X6" s="247" t="s">
        <v>79</v>
      </c>
      <c r="Y6" s="247"/>
    </row>
    <row r="7" spans="1:26" s="112" customFormat="1" ht="17.45" customHeight="1">
      <c r="A7" s="225"/>
      <c r="B7" s="23"/>
      <c r="C7" s="117" t="s">
        <v>8</v>
      </c>
      <c r="D7" s="113" t="s">
        <v>44</v>
      </c>
      <c r="E7" s="117" t="s">
        <v>8</v>
      </c>
      <c r="F7" s="118" t="s">
        <v>44</v>
      </c>
      <c r="G7" s="23"/>
      <c r="H7" s="23"/>
      <c r="I7" s="114" t="s">
        <v>35</v>
      </c>
      <c r="J7" s="114" t="s">
        <v>34</v>
      </c>
      <c r="K7" s="114" t="s">
        <v>35</v>
      </c>
      <c r="L7" s="114" t="s">
        <v>34</v>
      </c>
      <c r="M7" s="111" t="s">
        <v>35</v>
      </c>
      <c r="N7" s="111" t="s">
        <v>34</v>
      </c>
      <c r="O7" s="244"/>
      <c r="P7" s="26"/>
      <c r="Q7" s="119" t="s">
        <v>34</v>
      </c>
      <c r="R7" s="23"/>
      <c r="S7" s="28"/>
      <c r="T7" s="117" t="s">
        <v>8</v>
      </c>
      <c r="U7" s="113" t="s">
        <v>44</v>
      </c>
      <c r="V7" s="111" t="s">
        <v>8</v>
      </c>
      <c r="W7" s="111" t="s">
        <v>8</v>
      </c>
      <c r="X7" s="111" t="s">
        <v>7</v>
      </c>
      <c r="Y7" s="111" t="s">
        <v>44</v>
      </c>
    </row>
    <row r="8" spans="1:26" s="112" customFormat="1" ht="17.45" customHeight="1">
      <c r="A8" s="225"/>
      <c r="B8" s="111" t="s">
        <v>9</v>
      </c>
      <c r="C8" s="225" t="s">
        <v>10</v>
      </c>
      <c r="D8" s="225"/>
      <c r="E8" s="225" t="s">
        <v>11</v>
      </c>
      <c r="F8" s="225"/>
      <c r="G8" s="111" t="s">
        <v>43</v>
      </c>
      <c r="H8" s="111" t="s">
        <v>12</v>
      </c>
      <c r="I8" s="246" t="s">
        <v>13</v>
      </c>
      <c r="J8" s="234"/>
      <c r="K8" s="246" t="s">
        <v>52</v>
      </c>
      <c r="L8" s="234"/>
      <c r="M8" s="246" t="s">
        <v>53</v>
      </c>
      <c r="N8" s="233"/>
      <c r="O8" s="233"/>
      <c r="P8" s="234"/>
      <c r="Q8" s="111" t="s">
        <v>36</v>
      </c>
      <c r="R8" s="246" t="s">
        <v>57</v>
      </c>
      <c r="S8" s="234"/>
      <c r="T8" s="225" t="s">
        <v>65</v>
      </c>
      <c r="U8" s="225"/>
      <c r="V8" s="246" t="s">
        <v>66</v>
      </c>
      <c r="W8" s="233"/>
      <c r="X8" s="233"/>
      <c r="Y8" s="234"/>
    </row>
    <row r="9" spans="1:26" s="120" customFormat="1" ht="17.45" customHeight="1">
      <c r="A9" s="38" t="s">
        <v>14</v>
      </c>
      <c r="B9" s="13">
        <f>SUM(B10:B16)</f>
        <v>74637242.599999994</v>
      </c>
      <c r="C9" s="13">
        <f>SUM(C10:C16)</f>
        <v>74263602.88000001</v>
      </c>
      <c r="D9" s="9">
        <f t="shared" ref="D9:D29" si="0">C9*100/B9</f>
        <v>99.499392385109388</v>
      </c>
      <c r="E9" s="13">
        <f>SUM(E10:E16)</f>
        <v>74263602.879999995</v>
      </c>
      <c r="F9" s="9">
        <f>E9*100/C9</f>
        <v>99.999999999999986</v>
      </c>
      <c r="G9" s="13">
        <f t="shared" ref="G9:L9" si="1">SUM(G10:G16)</f>
        <v>90069350.959999993</v>
      </c>
      <c r="H9" s="13">
        <f t="shared" si="1"/>
        <v>8445474.2400000002</v>
      </c>
      <c r="I9" s="13">
        <f t="shared" si="1"/>
        <v>48339268.07</v>
      </c>
      <c r="J9" s="13">
        <f t="shared" si="1"/>
        <v>0</v>
      </c>
      <c r="K9" s="13">
        <f t="shared" si="1"/>
        <v>3459762.72</v>
      </c>
      <c r="L9" s="13">
        <f t="shared" si="1"/>
        <v>0</v>
      </c>
      <c r="M9" s="9">
        <f>I9+K9</f>
        <v>51799030.789999999</v>
      </c>
      <c r="N9" s="9">
        <f>J9+L9</f>
        <v>0</v>
      </c>
      <c r="O9" s="9">
        <f>M9+N9</f>
        <v>51799030.789999999</v>
      </c>
      <c r="P9" s="9">
        <f>O9*100/G9</f>
        <v>57.510163266308055</v>
      </c>
      <c r="Q9" s="215"/>
      <c r="R9" s="9">
        <f>G9-O9</f>
        <v>38270320.169999994</v>
      </c>
      <c r="S9" s="9">
        <f>R9*100/G9</f>
        <v>42.489836733691945</v>
      </c>
      <c r="T9" s="13">
        <f>SUM(T10:T16)</f>
        <v>51799030.789999999</v>
      </c>
      <c r="U9" s="9">
        <f>T9*100/O9</f>
        <v>100</v>
      </c>
      <c r="V9" s="13">
        <f>SUM(V10:V16)</f>
        <v>21512349.459999997</v>
      </c>
      <c r="W9" s="13">
        <f>SUM(W10:W16)</f>
        <v>4045073.23</v>
      </c>
      <c r="X9" s="82">
        <f>SUM(X10:X16)</f>
        <v>25557422.689999998</v>
      </c>
      <c r="Y9" s="75">
        <f>X9*100/T9</f>
        <v>49.339577015664851</v>
      </c>
      <c r="Z9" s="170"/>
    </row>
    <row r="10" spans="1:26" ht="17.45" customHeight="1">
      <c r="A10" s="4" t="s">
        <v>15</v>
      </c>
      <c r="B10" s="1">
        <v>42728807</v>
      </c>
      <c r="C10" s="1">
        <v>39986246.710000001</v>
      </c>
      <c r="D10" s="1">
        <f t="shared" si="0"/>
        <v>93.58147235423634</v>
      </c>
      <c r="E10" s="1">
        <v>39986246.710000001</v>
      </c>
      <c r="F10" s="1">
        <f>E10*100/C10</f>
        <v>100</v>
      </c>
      <c r="G10" s="1">
        <v>49809842.950000003</v>
      </c>
      <c r="H10" s="1">
        <v>3568589.21</v>
      </c>
      <c r="I10" s="1">
        <v>29448533.539999999</v>
      </c>
      <c r="J10" s="1">
        <v>0</v>
      </c>
      <c r="K10" s="1">
        <v>2805544.72</v>
      </c>
      <c r="L10" s="1">
        <v>0</v>
      </c>
      <c r="M10" s="1">
        <f>I10+K10</f>
        <v>32254078.259999998</v>
      </c>
      <c r="N10" s="1">
        <f>J10+L10</f>
        <v>0</v>
      </c>
      <c r="O10" s="1">
        <f>M10+N10</f>
        <v>32254078.259999998</v>
      </c>
      <c r="P10" s="1">
        <f>O10*100/G10</f>
        <v>64.754426735248316</v>
      </c>
      <c r="Q10" s="5"/>
      <c r="R10" s="1">
        <f t="shared" ref="R10:R29" si="2">G10-O10</f>
        <v>17555764.690000005</v>
      </c>
      <c r="S10" s="1">
        <f t="shared" ref="S10:S29" si="3">R10*100/G10</f>
        <v>35.245573264751691</v>
      </c>
      <c r="T10" s="1">
        <f>O10</f>
        <v>32254078.259999998</v>
      </c>
      <c r="U10" s="1">
        <f t="shared" ref="U10:U29" si="4">T10*100/O10</f>
        <v>100</v>
      </c>
      <c r="V10" s="1">
        <v>11627142.889999999</v>
      </c>
      <c r="W10" s="1">
        <v>2086763.26</v>
      </c>
      <c r="X10" s="83">
        <f t="shared" ref="X10:X29" si="5">V10+W10</f>
        <v>13713906.149999999</v>
      </c>
      <c r="Y10" s="73">
        <f>X10*100/T10</f>
        <v>42.518363226666267</v>
      </c>
    </row>
    <row r="11" spans="1:26" ht="17.45" customHeight="1">
      <c r="A11" s="4" t="s">
        <v>16</v>
      </c>
      <c r="B11" s="1">
        <v>681133.3</v>
      </c>
      <c r="C11" s="1">
        <v>881910</v>
      </c>
      <c r="D11" s="1">
        <f t="shared" si="0"/>
        <v>129.47685864132615</v>
      </c>
      <c r="E11" s="1">
        <v>881910</v>
      </c>
      <c r="F11" s="1">
        <f t="shared" ref="F11:F29" si="6">E11*100/C11</f>
        <v>100</v>
      </c>
      <c r="G11" s="1">
        <v>842330</v>
      </c>
      <c r="H11" s="1">
        <v>438990.5</v>
      </c>
      <c r="I11" s="1">
        <v>373442.4</v>
      </c>
      <c r="J11" s="1">
        <v>0</v>
      </c>
      <c r="K11" s="1">
        <v>38600</v>
      </c>
      <c r="L11" s="1">
        <v>0</v>
      </c>
      <c r="M11" s="1">
        <f t="shared" ref="M11:N29" si="7">I11+K11</f>
        <v>412042.4</v>
      </c>
      <c r="N11" s="1">
        <f t="shared" si="7"/>
        <v>0</v>
      </c>
      <c r="O11" s="1">
        <f t="shared" ref="O11:O28" si="8">M11+N11</f>
        <v>412042.4</v>
      </c>
      <c r="P11" s="1">
        <f t="shared" ref="P11:P29" si="9">O11*100/G11</f>
        <v>48.916980280887536</v>
      </c>
      <c r="Q11" s="5"/>
      <c r="R11" s="1">
        <f t="shared" si="2"/>
        <v>430287.6</v>
      </c>
      <c r="S11" s="1">
        <f t="shared" si="3"/>
        <v>51.083019719112464</v>
      </c>
      <c r="T11" s="1">
        <f t="shared" ref="T11:T28" si="10">O11</f>
        <v>412042.4</v>
      </c>
      <c r="U11" s="1">
        <f t="shared" si="4"/>
        <v>100</v>
      </c>
      <c r="V11" s="1">
        <v>52550</v>
      </c>
      <c r="W11" s="1">
        <v>3338.4</v>
      </c>
      <c r="X11" s="83">
        <f t="shared" si="5"/>
        <v>55888.4</v>
      </c>
      <c r="Y11" s="73">
        <f t="shared" ref="Y11:Y29" si="11">X11*100/T11</f>
        <v>13.563749750025725</v>
      </c>
    </row>
    <row r="12" spans="1:26" ht="17.45" customHeight="1">
      <c r="A12" s="4" t="s">
        <v>17</v>
      </c>
      <c r="B12" s="1">
        <v>14557966.300000001</v>
      </c>
      <c r="C12" s="1">
        <v>16296845.82</v>
      </c>
      <c r="D12" s="1">
        <f t="shared" si="0"/>
        <v>111.94452222354711</v>
      </c>
      <c r="E12" s="1">
        <v>16296845.82</v>
      </c>
      <c r="F12" s="1">
        <f t="shared" si="6"/>
        <v>100</v>
      </c>
      <c r="G12" s="6">
        <v>22565627.41</v>
      </c>
      <c r="H12" s="1">
        <v>1562220.93</v>
      </c>
      <c r="I12" s="1">
        <v>8512642.9699999988</v>
      </c>
      <c r="J12" s="1">
        <v>0</v>
      </c>
      <c r="K12" s="1">
        <v>207867.6</v>
      </c>
      <c r="L12" s="1">
        <v>0</v>
      </c>
      <c r="M12" s="1">
        <f t="shared" si="7"/>
        <v>8720510.5699999984</v>
      </c>
      <c r="N12" s="1">
        <f t="shared" si="7"/>
        <v>0</v>
      </c>
      <c r="O12" s="1">
        <f t="shared" si="8"/>
        <v>8720510.5699999984</v>
      </c>
      <c r="P12" s="1">
        <f t="shared" si="9"/>
        <v>38.645105724538766</v>
      </c>
      <c r="Q12" s="5"/>
      <c r="R12" s="1">
        <f t="shared" si="2"/>
        <v>13845116.840000002</v>
      </c>
      <c r="S12" s="1">
        <f t="shared" si="3"/>
        <v>61.354894275461241</v>
      </c>
      <c r="T12" s="1">
        <f t="shared" si="10"/>
        <v>8720510.5699999984</v>
      </c>
      <c r="U12" s="1">
        <f t="shared" si="4"/>
        <v>100</v>
      </c>
      <c r="V12" s="1">
        <v>3419801.35</v>
      </c>
      <c r="W12" s="1">
        <v>853691.6</v>
      </c>
      <c r="X12" s="83">
        <f t="shared" si="5"/>
        <v>4273492.95</v>
      </c>
      <c r="Y12" s="73">
        <f t="shared" si="11"/>
        <v>49.005077348355314</v>
      </c>
    </row>
    <row r="13" spans="1:26" ht="28.5">
      <c r="A13" s="7" t="s">
        <v>18</v>
      </c>
      <c r="B13" s="1">
        <v>14969336</v>
      </c>
      <c r="C13" s="1">
        <v>15283950.350000003</v>
      </c>
      <c r="D13" s="1">
        <f t="shared" si="0"/>
        <v>102.1017254873563</v>
      </c>
      <c r="E13" s="1">
        <v>15283950.35</v>
      </c>
      <c r="F13" s="1">
        <f t="shared" si="6"/>
        <v>99.999999999999972</v>
      </c>
      <c r="G13" s="1">
        <v>14217415.6</v>
      </c>
      <c r="H13" s="1">
        <v>2579942.6</v>
      </c>
      <c r="I13" s="1">
        <v>8906519.1699999999</v>
      </c>
      <c r="J13" s="1">
        <v>0</v>
      </c>
      <c r="K13" s="1">
        <v>308130.40000000002</v>
      </c>
      <c r="L13" s="1">
        <v>0</v>
      </c>
      <c r="M13" s="1">
        <f t="shared" si="7"/>
        <v>9214649.5700000003</v>
      </c>
      <c r="N13" s="1">
        <f t="shared" si="7"/>
        <v>0</v>
      </c>
      <c r="O13" s="1">
        <f t="shared" si="8"/>
        <v>9214649.5700000003</v>
      </c>
      <c r="P13" s="1">
        <f t="shared" si="9"/>
        <v>64.812409155430473</v>
      </c>
      <c r="Q13" s="5"/>
      <c r="R13" s="1">
        <f t="shared" si="2"/>
        <v>5002766.0299999993</v>
      </c>
      <c r="S13" s="1">
        <f t="shared" si="3"/>
        <v>35.187590844569527</v>
      </c>
      <c r="T13" s="1">
        <f t="shared" si="10"/>
        <v>9214649.5700000003</v>
      </c>
      <c r="U13" s="1">
        <f t="shared" si="4"/>
        <v>100</v>
      </c>
      <c r="V13" s="1">
        <v>5541425.7000000002</v>
      </c>
      <c r="W13" s="1">
        <v>924594</v>
      </c>
      <c r="X13" s="83">
        <f t="shared" si="5"/>
        <v>6466019.7000000002</v>
      </c>
      <c r="Y13" s="73">
        <f t="shared" si="11"/>
        <v>70.171086278216436</v>
      </c>
    </row>
    <row r="14" spans="1:26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1">
        <v>0</v>
      </c>
      <c r="F14" s="1" t="e">
        <f t="shared" si="6"/>
        <v>#DIV/0!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2"/>
        <v>0</v>
      </c>
      <c r="S14" s="1" t="e">
        <f t="shared" si="3"/>
        <v>#DIV/0!</v>
      </c>
      <c r="T14" s="1">
        <f t="shared" si="10"/>
        <v>0</v>
      </c>
      <c r="U14" s="1" t="e">
        <f t="shared" si="4"/>
        <v>#DIV/0!</v>
      </c>
      <c r="V14" s="1">
        <v>0</v>
      </c>
      <c r="W14" s="1">
        <v>0</v>
      </c>
      <c r="X14" s="83">
        <f t="shared" si="5"/>
        <v>0</v>
      </c>
      <c r="Y14" s="73" t="e">
        <f t="shared" si="11"/>
        <v>#DIV/0!</v>
      </c>
    </row>
    <row r="15" spans="1:26" ht="17.45" customHeight="1">
      <c r="A15" s="4" t="s">
        <v>20</v>
      </c>
      <c r="B15" s="1">
        <v>500000</v>
      </c>
      <c r="C15" s="1">
        <v>454436</v>
      </c>
      <c r="D15" s="1">
        <f t="shared" si="0"/>
        <v>90.887200000000007</v>
      </c>
      <c r="E15" s="1">
        <v>454436</v>
      </c>
      <c r="F15" s="1">
        <f t="shared" si="6"/>
        <v>100</v>
      </c>
      <c r="G15" s="1">
        <v>709455</v>
      </c>
      <c r="H15" s="1">
        <v>295731</v>
      </c>
      <c r="I15" s="1">
        <v>235859.99000000002</v>
      </c>
      <c r="J15" s="1">
        <v>0</v>
      </c>
      <c r="K15" s="1">
        <v>0</v>
      </c>
      <c r="L15" s="1">
        <v>0</v>
      </c>
      <c r="M15" s="1">
        <f t="shared" si="7"/>
        <v>235859.99000000002</v>
      </c>
      <c r="N15" s="1">
        <f t="shared" si="7"/>
        <v>0</v>
      </c>
      <c r="O15" s="1">
        <f t="shared" si="8"/>
        <v>235859.99000000002</v>
      </c>
      <c r="P15" s="1">
        <f t="shared" si="9"/>
        <v>33.245236131960453</v>
      </c>
      <c r="Q15" s="5"/>
      <c r="R15" s="1">
        <f t="shared" si="2"/>
        <v>473595.01</v>
      </c>
      <c r="S15" s="1">
        <f t="shared" si="3"/>
        <v>66.754763868039547</v>
      </c>
      <c r="T15" s="1">
        <f t="shared" si="10"/>
        <v>235859.99000000002</v>
      </c>
      <c r="U15" s="1">
        <f t="shared" si="4"/>
        <v>100.00000000000001</v>
      </c>
      <c r="V15" s="1">
        <v>129324.52</v>
      </c>
      <c r="W15" s="1">
        <v>56520.97</v>
      </c>
      <c r="X15" s="83">
        <f t="shared" si="5"/>
        <v>185845.49</v>
      </c>
      <c r="Y15" s="73">
        <f t="shared" si="11"/>
        <v>78.79483502055605</v>
      </c>
    </row>
    <row r="16" spans="1:26" ht="17.45" customHeight="1">
      <c r="A16" s="4" t="s">
        <v>21</v>
      </c>
      <c r="B16" s="1">
        <v>1200000</v>
      </c>
      <c r="C16" s="1">
        <v>1360214</v>
      </c>
      <c r="D16" s="1">
        <f t="shared" si="0"/>
        <v>113.35116666666667</v>
      </c>
      <c r="E16" s="1">
        <v>1360214</v>
      </c>
      <c r="F16" s="1">
        <f t="shared" si="6"/>
        <v>100</v>
      </c>
      <c r="G16" s="121">
        <v>1924680</v>
      </c>
      <c r="H16" s="1">
        <v>0</v>
      </c>
      <c r="I16" s="1">
        <v>862270</v>
      </c>
      <c r="J16" s="1">
        <v>0</v>
      </c>
      <c r="K16" s="1">
        <v>99620</v>
      </c>
      <c r="L16" s="1">
        <v>0</v>
      </c>
      <c r="M16" s="1">
        <f t="shared" si="7"/>
        <v>961890</v>
      </c>
      <c r="N16" s="1">
        <f t="shared" si="7"/>
        <v>0</v>
      </c>
      <c r="O16" s="1">
        <f t="shared" si="8"/>
        <v>961890</v>
      </c>
      <c r="P16" s="1">
        <f t="shared" si="9"/>
        <v>49.976619489993141</v>
      </c>
      <c r="Q16" s="5"/>
      <c r="R16" s="1">
        <f t="shared" si="2"/>
        <v>962790</v>
      </c>
      <c r="S16" s="1">
        <f t="shared" si="3"/>
        <v>50.023380510006859</v>
      </c>
      <c r="T16" s="1">
        <f t="shared" si="10"/>
        <v>961890</v>
      </c>
      <c r="U16" s="1">
        <f t="shared" si="4"/>
        <v>100</v>
      </c>
      <c r="V16" s="1">
        <v>742105</v>
      </c>
      <c r="W16" s="1">
        <v>120165</v>
      </c>
      <c r="X16" s="83">
        <f t="shared" si="5"/>
        <v>862270</v>
      </c>
      <c r="Y16" s="73">
        <f t="shared" si="11"/>
        <v>89.643306407177533</v>
      </c>
    </row>
    <row r="17" spans="1:25" s="11" customFormat="1" ht="17.45" customHeight="1">
      <c r="A17" s="8" t="s">
        <v>22</v>
      </c>
      <c r="B17" s="9">
        <f>SUM(B18:B28)</f>
        <v>9315000</v>
      </c>
      <c r="C17" s="9">
        <f>SUM(C18:C28)</f>
        <v>9751385.8200000003</v>
      </c>
      <c r="D17" s="9">
        <f t="shared" si="0"/>
        <v>104.68476457326892</v>
      </c>
      <c r="E17" s="9">
        <f>SUM(E18:E28)</f>
        <v>9751386.8200000003</v>
      </c>
      <c r="F17" s="9">
        <f>E17*100/C17</f>
        <v>100.00001025495266</v>
      </c>
      <c r="G17" s="9">
        <f>SUM(G18:G28)</f>
        <v>11458256</v>
      </c>
      <c r="H17" s="9">
        <f>SUM(H18:H28)</f>
        <v>845010.49000000011</v>
      </c>
      <c r="I17" s="9">
        <f t="shared" ref="I17:L17" si="12">SUM(I18:I28)</f>
        <v>6800062.0700000003</v>
      </c>
      <c r="J17" s="9">
        <f t="shared" si="12"/>
        <v>0</v>
      </c>
      <c r="K17" s="9">
        <f t="shared" si="12"/>
        <v>567610</v>
      </c>
      <c r="L17" s="9">
        <f t="shared" si="12"/>
        <v>0</v>
      </c>
      <c r="M17" s="9">
        <f t="shared" si="7"/>
        <v>7367672.0700000003</v>
      </c>
      <c r="N17" s="9">
        <f t="shared" si="7"/>
        <v>0</v>
      </c>
      <c r="O17" s="9">
        <f t="shared" si="8"/>
        <v>7367672.0700000003</v>
      </c>
      <c r="P17" s="9">
        <f t="shared" si="9"/>
        <v>64.300117487338383</v>
      </c>
      <c r="Q17" s="10"/>
      <c r="R17" s="9">
        <f t="shared" si="2"/>
        <v>4090583.9299999997</v>
      </c>
      <c r="S17" s="9">
        <f t="shared" si="3"/>
        <v>35.69988251266161</v>
      </c>
      <c r="T17" s="9">
        <f t="shared" ref="T17" si="13">SUM(T18:T28)</f>
        <v>7367672.0700000003</v>
      </c>
      <c r="U17" s="9">
        <f t="shared" si="4"/>
        <v>100</v>
      </c>
      <c r="V17" s="9">
        <f t="shared" ref="V17:W17" si="14">SUM(V18:V28)</f>
        <v>4882224.3699999992</v>
      </c>
      <c r="W17" s="9">
        <f t="shared" si="14"/>
        <v>639362</v>
      </c>
      <c r="X17" s="75">
        <f>SUM(X18:X28)</f>
        <v>5521586.3699999992</v>
      </c>
      <c r="Y17" s="75">
        <f t="shared" si="11"/>
        <v>74.943432844724839</v>
      </c>
    </row>
    <row r="18" spans="1:25" ht="17.45" customHeight="1">
      <c r="A18" s="12" t="s">
        <v>23</v>
      </c>
      <c r="B18" s="1">
        <v>600000</v>
      </c>
      <c r="C18" s="1">
        <v>1292707.5</v>
      </c>
      <c r="D18" s="1">
        <f t="shared" si="0"/>
        <v>215.45124999999999</v>
      </c>
      <c r="E18" s="1">
        <v>1292707.5</v>
      </c>
      <c r="F18" s="1">
        <f t="shared" si="6"/>
        <v>100</v>
      </c>
      <c r="G18" s="121">
        <v>1360145</v>
      </c>
      <c r="H18" s="1">
        <v>124508.34</v>
      </c>
      <c r="I18" s="1">
        <v>1048775</v>
      </c>
      <c r="J18" s="1">
        <v>0</v>
      </c>
      <c r="K18" s="1">
        <v>32648</v>
      </c>
      <c r="L18" s="1">
        <v>0</v>
      </c>
      <c r="M18" s="1">
        <f t="shared" si="7"/>
        <v>1081423</v>
      </c>
      <c r="N18" s="1">
        <f t="shared" si="7"/>
        <v>0</v>
      </c>
      <c r="O18" s="1">
        <f t="shared" si="8"/>
        <v>1081423</v>
      </c>
      <c r="P18" s="1">
        <f t="shared" si="9"/>
        <v>79.507920111458702</v>
      </c>
      <c r="Q18" s="5"/>
      <c r="R18" s="1">
        <f t="shared" si="2"/>
        <v>278722</v>
      </c>
      <c r="S18" s="1">
        <f t="shared" si="3"/>
        <v>20.492079888541294</v>
      </c>
      <c r="T18" s="1">
        <f t="shared" si="10"/>
        <v>1081423</v>
      </c>
      <c r="U18" s="1">
        <f t="shared" si="4"/>
        <v>100</v>
      </c>
      <c r="V18" s="1">
        <v>821167</v>
      </c>
      <c r="W18" s="1">
        <v>113856</v>
      </c>
      <c r="X18" s="83">
        <f t="shared" si="5"/>
        <v>935023</v>
      </c>
      <c r="Y18" s="73">
        <f>X18*100/T18</f>
        <v>86.462281641873716</v>
      </c>
    </row>
    <row r="19" spans="1:25" ht="17.45" customHeight="1">
      <c r="A19" s="12" t="s">
        <v>24</v>
      </c>
      <c r="B19" s="1">
        <v>30000</v>
      </c>
      <c r="C19" s="1">
        <v>11315</v>
      </c>
      <c r="D19" s="1">
        <f t="shared" si="0"/>
        <v>37.716666666666669</v>
      </c>
      <c r="E19" s="1">
        <v>11315</v>
      </c>
      <c r="F19" s="1">
        <f t="shared" si="6"/>
        <v>100</v>
      </c>
      <c r="G19" s="121">
        <v>27100</v>
      </c>
      <c r="H19" s="1">
        <v>0</v>
      </c>
      <c r="I19" s="1">
        <v>10140</v>
      </c>
      <c r="J19" s="1">
        <v>0</v>
      </c>
      <c r="K19" s="1">
        <v>1490</v>
      </c>
      <c r="L19" s="1">
        <v>0</v>
      </c>
      <c r="M19" s="1">
        <f t="shared" si="7"/>
        <v>11630</v>
      </c>
      <c r="N19" s="1">
        <f t="shared" si="7"/>
        <v>0</v>
      </c>
      <c r="O19" s="1">
        <f t="shared" si="8"/>
        <v>11630</v>
      </c>
      <c r="P19" s="1">
        <f t="shared" si="9"/>
        <v>42.915129151291509</v>
      </c>
      <c r="Q19" s="5"/>
      <c r="R19" s="1">
        <f t="shared" si="2"/>
        <v>15470</v>
      </c>
      <c r="S19" s="1">
        <f t="shared" si="3"/>
        <v>57.084870848708491</v>
      </c>
      <c r="T19" s="1">
        <f t="shared" si="10"/>
        <v>11630</v>
      </c>
      <c r="U19" s="1">
        <f t="shared" si="4"/>
        <v>100</v>
      </c>
      <c r="V19" s="1">
        <v>8900</v>
      </c>
      <c r="W19" s="1">
        <v>1030</v>
      </c>
      <c r="X19" s="83">
        <f t="shared" si="5"/>
        <v>9930</v>
      </c>
      <c r="Y19" s="73">
        <f t="shared" si="11"/>
        <v>85.382631126397243</v>
      </c>
    </row>
    <row r="20" spans="1:25" ht="17.45" customHeight="1">
      <c r="A20" s="12" t="s">
        <v>25</v>
      </c>
      <c r="B20" s="1">
        <v>700000</v>
      </c>
      <c r="C20" s="1">
        <v>619618</v>
      </c>
      <c r="D20" s="1">
        <f t="shared" si="0"/>
        <v>88.516857142857148</v>
      </c>
      <c r="E20" s="1">
        <v>619619</v>
      </c>
      <c r="F20" s="1">
        <f t="shared" si="6"/>
        <v>100.0001613897595</v>
      </c>
      <c r="G20" s="121">
        <v>855962</v>
      </c>
      <c r="H20" s="1">
        <v>223649.69</v>
      </c>
      <c r="I20" s="1">
        <v>499905</v>
      </c>
      <c r="J20" s="1">
        <v>0</v>
      </c>
      <c r="K20" s="1">
        <v>41770</v>
      </c>
      <c r="L20" s="1">
        <v>0</v>
      </c>
      <c r="M20" s="1">
        <f t="shared" si="7"/>
        <v>541675</v>
      </c>
      <c r="N20" s="1">
        <f t="shared" si="7"/>
        <v>0</v>
      </c>
      <c r="O20" s="1">
        <f t="shared" si="8"/>
        <v>541675</v>
      </c>
      <c r="P20" s="1">
        <f t="shared" si="9"/>
        <v>63.282598993880569</v>
      </c>
      <c r="Q20" s="5"/>
      <c r="R20" s="1">
        <f t="shared" si="2"/>
        <v>314287</v>
      </c>
      <c r="S20" s="1">
        <f t="shared" si="3"/>
        <v>36.717401006119431</v>
      </c>
      <c r="T20" s="1">
        <f t="shared" si="10"/>
        <v>541675</v>
      </c>
      <c r="U20" s="1">
        <f t="shared" si="4"/>
        <v>100</v>
      </c>
      <c r="V20" s="1">
        <v>312180</v>
      </c>
      <c r="W20" s="1">
        <v>99115</v>
      </c>
      <c r="X20" s="83">
        <f t="shared" si="5"/>
        <v>411295</v>
      </c>
      <c r="Y20" s="73">
        <f t="shared" si="11"/>
        <v>75.930216458208335</v>
      </c>
    </row>
    <row r="21" spans="1:25" ht="17.45" customHeight="1">
      <c r="A21" s="12" t="s">
        <v>26</v>
      </c>
      <c r="B21" s="1">
        <v>25000</v>
      </c>
      <c r="C21" s="1">
        <v>26800</v>
      </c>
      <c r="D21" s="1">
        <f t="shared" si="0"/>
        <v>107.2</v>
      </c>
      <c r="E21" s="1">
        <v>26800</v>
      </c>
      <c r="F21" s="1">
        <f t="shared" si="6"/>
        <v>100</v>
      </c>
      <c r="G21" s="121">
        <v>29690</v>
      </c>
      <c r="H21" s="1">
        <v>6371</v>
      </c>
      <c r="I21" s="1">
        <v>7505</v>
      </c>
      <c r="J21" s="1">
        <v>0</v>
      </c>
      <c r="K21" s="1">
        <v>600</v>
      </c>
      <c r="L21" s="1">
        <v>0</v>
      </c>
      <c r="M21" s="1">
        <f t="shared" si="7"/>
        <v>8105</v>
      </c>
      <c r="N21" s="1">
        <f t="shared" si="7"/>
        <v>0</v>
      </c>
      <c r="O21" s="1">
        <f t="shared" si="8"/>
        <v>8105</v>
      </c>
      <c r="P21" s="1">
        <f t="shared" si="9"/>
        <v>27.298753789154599</v>
      </c>
      <c r="Q21" s="5"/>
      <c r="R21" s="1">
        <f t="shared" si="2"/>
        <v>21585</v>
      </c>
      <c r="S21" s="1">
        <f t="shared" si="3"/>
        <v>72.701246210845397</v>
      </c>
      <c r="T21" s="1">
        <f t="shared" si="10"/>
        <v>8105</v>
      </c>
      <c r="U21" s="1">
        <f t="shared" si="4"/>
        <v>100</v>
      </c>
      <c r="V21" s="1">
        <v>6890</v>
      </c>
      <c r="W21" s="1">
        <v>615</v>
      </c>
      <c r="X21" s="83">
        <f t="shared" si="5"/>
        <v>7505</v>
      </c>
      <c r="Y21" s="73">
        <f t="shared" si="11"/>
        <v>92.597162245527457</v>
      </c>
    </row>
    <row r="22" spans="1:25" ht="17.45" customHeight="1">
      <c r="A22" s="12" t="s">
        <v>27</v>
      </c>
      <c r="B22" s="1">
        <v>500000</v>
      </c>
      <c r="C22" s="1">
        <v>618820</v>
      </c>
      <c r="D22" s="1">
        <f t="shared" si="0"/>
        <v>123.764</v>
      </c>
      <c r="E22" s="1">
        <v>618820</v>
      </c>
      <c r="F22" s="1">
        <f t="shared" si="6"/>
        <v>100</v>
      </c>
      <c r="G22" s="121">
        <v>637340</v>
      </c>
      <c r="H22" s="1">
        <v>233460</v>
      </c>
      <c r="I22" s="1">
        <v>590616</v>
      </c>
      <c r="J22" s="1">
        <v>0</v>
      </c>
      <c r="K22" s="1">
        <v>43430</v>
      </c>
      <c r="L22" s="1">
        <v>0</v>
      </c>
      <c r="M22" s="1">
        <f t="shared" si="7"/>
        <v>634046</v>
      </c>
      <c r="N22" s="1">
        <f t="shared" si="7"/>
        <v>0</v>
      </c>
      <c r="O22" s="1">
        <f t="shared" si="8"/>
        <v>634046</v>
      </c>
      <c r="P22" s="1">
        <f t="shared" si="9"/>
        <v>99.483164402046</v>
      </c>
      <c r="Q22" s="5"/>
      <c r="R22" s="1">
        <f t="shared" si="2"/>
        <v>3294</v>
      </c>
      <c r="S22" s="1">
        <f t="shared" si="3"/>
        <v>0.51683559795399625</v>
      </c>
      <c r="T22" s="1">
        <f t="shared" si="10"/>
        <v>634046</v>
      </c>
      <c r="U22" s="1">
        <f t="shared" si="4"/>
        <v>100</v>
      </c>
      <c r="V22" s="1">
        <v>350379</v>
      </c>
      <c r="W22" s="1">
        <v>58850</v>
      </c>
      <c r="X22" s="83">
        <f t="shared" si="5"/>
        <v>409229</v>
      </c>
      <c r="Y22" s="73">
        <f t="shared" si="11"/>
        <v>64.542477990555895</v>
      </c>
    </row>
    <row r="23" spans="1:25" ht="17.45" customHeight="1">
      <c r="A23" s="12" t="s">
        <v>28</v>
      </c>
      <c r="B23" s="1">
        <v>2400000</v>
      </c>
      <c r="C23" s="1">
        <v>2495551.3200000003</v>
      </c>
      <c r="D23" s="1">
        <f t="shared" si="0"/>
        <v>103.98130500000001</v>
      </c>
      <c r="E23" s="1">
        <v>2495551.3199999998</v>
      </c>
      <c r="F23" s="1">
        <f t="shared" si="6"/>
        <v>99.999999999999972</v>
      </c>
      <c r="G23" s="121">
        <v>2582031</v>
      </c>
      <c r="H23" s="1">
        <v>225737.9</v>
      </c>
      <c r="I23" s="1">
        <v>1655310.74</v>
      </c>
      <c r="J23" s="1">
        <v>0</v>
      </c>
      <c r="K23" s="1">
        <v>110660</v>
      </c>
      <c r="L23" s="1">
        <v>0</v>
      </c>
      <c r="M23" s="1">
        <f t="shared" si="7"/>
        <v>1765970.74</v>
      </c>
      <c r="N23" s="1">
        <f t="shared" si="7"/>
        <v>0</v>
      </c>
      <c r="O23" s="1">
        <f>M23+N23</f>
        <v>1765970.74</v>
      </c>
      <c r="P23" s="1">
        <f t="shared" si="9"/>
        <v>68.394637399783349</v>
      </c>
      <c r="Q23" s="5"/>
      <c r="R23" s="1">
        <f t="shared" si="2"/>
        <v>816060.26</v>
      </c>
      <c r="S23" s="1">
        <f t="shared" si="3"/>
        <v>31.605362600216651</v>
      </c>
      <c r="T23" s="1">
        <f t="shared" si="10"/>
        <v>1765970.74</v>
      </c>
      <c r="U23" s="1">
        <f t="shared" si="4"/>
        <v>100</v>
      </c>
      <c r="V23" s="1">
        <v>1016126.04</v>
      </c>
      <c r="W23" s="1">
        <v>72500</v>
      </c>
      <c r="X23" s="83">
        <f t="shared" si="5"/>
        <v>1088626.04</v>
      </c>
      <c r="Y23" s="73">
        <f t="shared" si="11"/>
        <v>61.64462498399039</v>
      </c>
    </row>
    <row r="24" spans="1:25" ht="17.45" customHeight="1">
      <c r="A24" s="12" t="s">
        <v>29</v>
      </c>
      <c r="B24" s="1">
        <v>3500000</v>
      </c>
      <c r="C24" s="1">
        <v>3842350.5</v>
      </c>
      <c r="D24" s="1">
        <f t="shared" si="0"/>
        <v>109.78144285714286</v>
      </c>
      <c r="E24" s="1">
        <v>3842350.5</v>
      </c>
      <c r="F24" s="1">
        <f t="shared" si="6"/>
        <v>100</v>
      </c>
      <c r="G24" s="121">
        <v>3892653</v>
      </c>
      <c r="H24" s="1">
        <v>0</v>
      </c>
      <c r="I24" s="1">
        <v>2062939.23</v>
      </c>
      <c r="J24" s="1">
        <v>0</v>
      </c>
      <c r="K24" s="1">
        <v>284804</v>
      </c>
      <c r="L24" s="1">
        <v>0</v>
      </c>
      <c r="M24" s="1">
        <f t="shared" si="7"/>
        <v>2347743.23</v>
      </c>
      <c r="N24" s="1">
        <f t="shared" si="7"/>
        <v>0</v>
      </c>
      <c r="O24" s="1">
        <f t="shared" si="8"/>
        <v>2347743.23</v>
      </c>
      <c r="P24" s="1">
        <f t="shared" si="9"/>
        <v>60.312163195640608</v>
      </c>
      <c r="Q24" s="5"/>
      <c r="R24" s="1">
        <f t="shared" si="2"/>
        <v>1544909.77</v>
      </c>
      <c r="S24" s="1">
        <f t="shared" si="3"/>
        <v>39.687836804359392</v>
      </c>
      <c r="T24" s="1">
        <f t="shared" si="10"/>
        <v>2347743.23</v>
      </c>
      <c r="U24" s="1">
        <f t="shared" si="4"/>
        <v>100</v>
      </c>
      <c r="V24" s="1">
        <v>1678366.23</v>
      </c>
      <c r="W24" s="1">
        <v>221478</v>
      </c>
      <c r="X24" s="83">
        <f t="shared" si="5"/>
        <v>1899844.23</v>
      </c>
      <c r="Y24" s="73">
        <f t="shared" si="11"/>
        <v>80.922147095276685</v>
      </c>
    </row>
    <row r="25" spans="1:25" ht="17.45" customHeight="1">
      <c r="A25" s="12" t="s">
        <v>30</v>
      </c>
      <c r="B25" s="1">
        <v>1160000</v>
      </c>
      <c r="C25" s="1">
        <v>147995</v>
      </c>
      <c r="D25" s="1">
        <f t="shared" si="0"/>
        <v>12.758189655172414</v>
      </c>
      <c r="E25" s="1">
        <v>147995</v>
      </c>
      <c r="F25" s="1">
        <f t="shared" si="6"/>
        <v>100</v>
      </c>
      <c r="G25" s="121">
        <v>1098710</v>
      </c>
      <c r="H25" s="1">
        <v>31283.56</v>
      </c>
      <c r="I25" s="1">
        <v>401750</v>
      </c>
      <c r="J25" s="1">
        <v>0</v>
      </c>
      <c r="K25" s="1">
        <v>15804</v>
      </c>
      <c r="L25" s="1">
        <v>0</v>
      </c>
      <c r="M25" s="1">
        <f t="shared" si="7"/>
        <v>417554</v>
      </c>
      <c r="N25" s="1">
        <f t="shared" si="7"/>
        <v>0</v>
      </c>
      <c r="O25" s="1">
        <f t="shared" si="8"/>
        <v>417554</v>
      </c>
      <c r="P25" s="1">
        <f t="shared" si="9"/>
        <v>38.004022899582239</v>
      </c>
      <c r="Q25" s="5"/>
      <c r="R25" s="1">
        <f t="shared" si="2"/>
        <v>681156</v>
      </c>
      <c r="S25" s="1">
        <f t="shared" si="3"/>
        <v>61.995977100417761</v>
      </c>
      <c r="T25" s="1">
        <f t="shared" si="10"/>
        <v>417554</v>
      </c>
      <c r="U25" s="1">
        <f t="shared" si="4"/>
        <v>100</v>
      </c>
      <c r="V25" s="1">
        <v>285310</v>
      </c>
      <c r="W25" s="1">
        <v>0</v>
      </c>
      <c r="X25" s="83">
        <f t="shared" si="5"/>
        <v>285310</v>
      </c>
      <c r="Y25" s="73">
        <f t="shared" si="11"/>
        <v>68.328886802665039</v>
      </c>
    </row>
    <row r="26" spans="1:25" ht="17.45" customHeight="1">
      <c r="A26" s="12" t="s">
        <v>31</v>
      </c>
      <c r="B26" s="1">
        <v>400000</v>
      </c>
      <c r="C26" s="1">
        <v>694028.5</v>
      </c>
      <c r="D26" s="1">
        <f t="shared" si="0"/>
        <v>173.507125</v>
      </c>
      <c r="E26" s="1">
        <v>694028.5</v>
      </c>
      <c r="F26" s="1">
        <f t="shared" si="6"/>
        <v>100</v>
      </c>
      <c r="G26" s="121">
        <v>972295</v>
      </c>
      <c r="H26" s="1">
        <v>0</v>
      </c>
      <c r="I26" s="1">
        <v>520791.10000000003</v>
      </c>
      <c r="J26" s="1">
        <v>0</v>
      </c>
      <c r="K26" s="1">
        <v>36404</v>
      </c>
      <c r="L26" s="1">
        <v>0</v>
      </c>
      <c r="M26" s="1">
        <f t="shared" si="7"/>
        <v>557195.10000000009</v>
      </c>
      <c r="N26" s="1">
        <f t="shared" si="7"/>
        <v>0</v>
      </c>
      <c r="O26" s="1">
        <f t="shared" si="8"/>
        <v>557195.10000000009</v>
      </c>
      <c r="P26" s="1">
        <f t="shared" si="9"/>
        <v>57.307206146282773</v>
      </c>
      <c r="Q26" s="5"/>
      <c r="R26" s="1">
        <f t="shared" si="2"/>
        <v>415099.89999999991</v>
      </c>
      <c r="S26" s="1">
        <f t="shared" si="3"/>
        <v>42.692793853717227</v>
      </c>
      <c r="T26" s="1">
        <f t="shared" si="10"/>
        <v>557195.10000000009</v>
      </c>
      <c r="U26" s="1">
        <f t="shared" si="4"/>
        <v>100</v>
      </c>
      <c r="V26" s="1">
        <v>402906.1</v>
      </c>
      <c r="W26" s="1">
        <v>69588</v>
      </c>
      <c r="X26" s="83">
        <f t="shared" si="5"/>
        <v>472494.1</v>
      </c>
      <c r="Y26" s="73">
        <f t="shared" si="11"/>
        <v>84.798681826168234</v>
      </c>
    </row>
    <row r="27" spans="1:25" ht="17.45" customHeight="1">
      <c r="A27" s="12" t="s">
        <v>32</v>
      </c>
      <c r="B27" s="1">
        <v>0</v>
      </c>
      <c r="C27" s="1">
        <v>2200</v>
      </c>
      <c r="D27" s="1" t="e">
        <f t="shared" si="0"/>
        <v>#DIV/0!</v>
      </c>
      <c r="E27" s="1">
        <v>2200</v>
      </c>
      <c r="F27" s="1">
        <f t="shared" si="6"/>
        <v>100</v>
      </c>
      <c r="G27" s="121">
        <v>2330</v>
      </c>
      <c r="H27" s="1">
        <v>0</v>
      </c>
      <c r="I27" s="1">
        <v>2330</v>
      </c>
      <c r="J27" s="1">
        <v>0</v>
      </c>
      <c r="K27" s="1">
        <v>0</v>
      </c>
      <c r="L27" s="1">
        <v>0</v>
      </c>
      <c r="M27" s="1">
        <f t="shared" si="7"/>
        <v>2330</v>
      </c>
      <c r="N27" s="1">
        <f t="shared" si="7"/>
        <v>0</v>
      </c>
      <c r="O27" s="1">
        <f t="shared" si="8"/>
        <v>2330</v>
      </c>
      <c r="P27" s="1">
        <f t="shared" si="9"/>
        <v>100</v>
      </c>
      <c r="Q27" s="5"/>
      <c r="R27" s="1">
        <f t="shared" si="2"/>
        <v>0</v>
      </c>
      <c r="S27" s="1">
        <f t="shared" si="3"/>
        <v>0</v>
      </c>
      <c r="T27" s="1">
        <f t="shared" si="10"/>
        <v>2330</v>
      </c>
      <c r="U27" s="1">
        <f t="shared" si="4"/>
        <v>100</v>
      </c>
      <c r="V27" s="1">
        <v>0</v>
      </c>
      <c r="W27" s="1">
        <v>2330</v>
      </c>
      <c r="X27" s="83">
        <f t="shared" si="5"/>
        <v>2330</v>
      </c>
      <c r="Y27" s="73">
        <f t="shared" si="11"/>
        <v>100</v>
      </c>
    </row>
    <row r="28" spans="1:25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1">
        <v>0</v>
      </c>
      <c r="F28" s="1" t="e">
        <f t="shared" si="6"/>
        <v>#DIV/0!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2"/>
        <v>0</v>
      </c>
      <c r="S28" s="1" t="e">
        <f t="shared" si="3"/>
        <v>#DIV/0!</v>
      </c>
      <c r="T28" s="1">
        <f t="shared" si="10"/>
        <v>0</v>
      </c>
      <c r="U28" s="1" t="e">
        <f t="shared" si="4"/>
        <v>#DIV/0!</v>
      </c>
      <c r="V28" s="1">
        <v>0</v>
      </c>
      <c r="W28" s="1">
        <v>0</v>
      </c>
      <c r="X28" s="83">
        <f t="shared" si="5"/>
        <v>0</v>
      </c>
      <c r="Y28" s="73" t="e">
        <f t="shared" si="11"/>
        <v>#DIV/0!</v>
      </c>
    </row>
    <row r="29" spans="1:25" s="11" customFormat="1" ht="17.45" customHeight="1">
      <c r="A29" s="116" t="s">
        <v>33</v>
      </c>
      <c r="B29" s="9">
        <f>B9+B17</f>
        <v>83952242.599999994</v>
      </c>
      <c r="C29" s="9">
        <f>C9+C17</f>
        <v>84014988.700000018</v>
      </c>
      <c r="D29" s="9">
        <f t="shared" si="0"/>
        <v>100.07474023094176</v>
      </c>
      <c r="E29" s="9">
        <f>E9+E17</f>
        <v>84014989.699999988</v>
      </c>
      <c r="F29" s="9">
        <f t="shared" si="6"/>
        <v>100.00000119026377</v>
      </c>
      <c r="G29" s="9">
        <f>G9+G17</f>
        <v>101527606.95999999</v>
      </c>
      <c r="H29" s="9">
        <f>H9+H17</f>
        <v>9290484.7300000004</v>
      </c>
      <c r="I29" s="9">
        <f t="shared" ref="I29:L29" si="15">I9+I17</f>
        <v>55139330.140000001</v>
      </c>
      <c r="J29" s="9">
        <f t="shared" si="15"/>
        <v>0</v>
      </c>
      <c r="K29" s="9">
        <f t="shared" si="15"/>
        <v>4027372.72</v>
      </c>
      <c r="L29" s="9">
        <f t="shared" si="15"/>
        <v>0</v>
      </c>
      <c r="M29" s="9">
        <f t="shared" si="7"/>
        <v>59166702.859999999</v>
      </c>
      <c r="N29" s="9">
        <f t="shared" si="7"/>
        <v>0</v>
      </c>
      <c r="O29" s="9">
        <f>M29+N29</f>
        <v>59166702.859999999</v>
      </c>
      <c r="P29" s="9">
        <f t="shared" si="9"/>
        <v>58.276467486632072</v>
      </c>
      <c r="Q29" s="10"/>
      <c r="R29" s="9">
        <f t="shared" si="2"/>
        <v>42360904.099999994</v>
      </c>
      <c r="S29" s="9">
        <f t="shared" si="3"/>
        <v>41.723532513367928</v>
      </c>
      <c r="T29" s="9">
        <f>T9+T17</f>
        <v>59166702.859999999</v>
      </c>
      <c r="U29" s="9">
        <f t="shared" si="4"/>
        <v>100</v>
      </c>
      <c r="V29" s="9">
        <f>V9+V17</f>
        <v>26394573.829999998</v>
      </c>
      <c r="W29" s="9">
        <f>W9+W17</f>
        <v>4684435.2300000004</v>
      </c>
      <c r="X29" s="82">
        <f t="shared" si="5"/>
        <v>31079009.059999999</v>
      </c>
      <c r="Y29" s="75">
        <f t="shared" si="11"/>
        <v>52.527870504359555</v>
      </c>
    </row>
    <row r="30" spans="1:25" ht="17.45" customHeight="1">
      <c r="G30" s="109" t="s">
        <v>121</v>
      </c>
    </row>
    <row r="32" spans="1:25" ht="17.45" customHeight="1">
      <c r="C32" s="248"/>
      <c r="D32" s="248"/>
      <c r="R32" s="249" t="s">
        <v>108</v>
      </c>
      <c r="S32" s="249"/>
      <c r="T32" s="248" t="s">
        <v>38</v>
      </c>
      <c r="U32" s="248"/>
    </row>
    <row r="33" spans="2:25" ht="17.45" customHeight="1">
      <c r="B33" s="30" t="s">
        <v>58</v>
      </c>
      <c r="R33" s="249"/>
      <c r="S33" s="249"/>
    </row>
    <row r="34" spans="2:25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</row>
    <row r="35" spans="2:25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51"/>
      <c r="X35" s="51"/>
    </row>
    <row r="36" spans="2:25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51"/>
      <c r="X36" s="51"/>
    </row>
    <row r="37" spans="2:25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51"/>
      <c r="X37" s="51"/>
    </row>
    <row r="38" spans="2:25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51"/>
      <c r="X38" s="51"/>
      <c r="Y38" s="52"/>
    </row>
    <row r="39" spans="2:25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51"/>
      <c r="X39" s="51"/>
      <c r="Y39" s="52"/>
    </row>
    <row r="40" spans="2:25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51"/>
      <c r="X40" s="51"/>
      <c r="Y40" s="52"/>
    </row>
    <row r="41" spans="2:25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51"/>
      <c r="X41" s="51"/>
      <c r="Y41" s="52"/>
    </row>
    <row r="42" spans="2:25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51"/>
      <c r="X42" s="51"/>
      <c r="Y42" s="52"/>
    </row>
    <row r="43" spans="2:25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51"/>
      <c r="X43" s="51"/>
      <c r="Y43" s="52"/>
    </row>
    <row r="44" spans="2:25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51"/>
      <c r="X44" s="51"/>
      <c r="Y44" s="53"/>
    </row>
    <row r="45" spans="2:25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51"/>
      <c r="X45" s="51"/>
      <c r="Y45" s="52"/>
    </row>
    <row r="46" spans="2:25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</row>
    <row r="47" spans="2:25" ht="17.45" customHeight="1">
      <c r="B47" s="39" t="s">
        <v>91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spans="2:25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51"/>
  <sheetViews>
    <sheetView tabSelected="1" zoomScale="70" zoomScaleNormal="70" workbookViewId="0">
      <pane xSplit="6" ySplit="8" topLeftCell="J9" activePane="bottomRight" state="frozen"/>
      <selection pane="topRight" activeCell="G1" sqref="G1"/>
      <selection pane="bottomLeft" activeCell="A9" sqref="A9"/>
      <selection pane="bottomRight" activeCell="T11" sqref="T11"/>
    </sheetView>
  </sheetViews>
  <sheetFormatPr defaultColWidth="9" defaultRowHeight="17.45" customHeight="1"/>
  <cols>
    <col min="1" max="1" width="32.5" style="6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9" width="15.625" style="6" bestFit="1" customWidth="1"/>
    <col min="10" max="10" width="12.625" style="6" customWidth="1"/>
    <col min="11" max="11" width="14.375" style="6" bestFit="1" customWidth="1"/>
    <col min="12" max="12" width="13.25" style="6" customWidth="1"/>
    <col min="13" max="13" width="15.625" style="6" bestFit="1" customWidth="1"/>
    <col min="14" max="14" width="12.375" style="6" bestFit="1" customWidth="1"/>
    <col min="15" max="15" width="15.625" style="6" bestFit="1" customWidth="1"/>
    <col min="16" max="16" width="12.25" style="29" customWidth="1"/>
    <col min="17" max="17" width="15.625" style="100" bestFit="1" customWidth="1"/>
    <col min="18" max="18" width="16.875" style="6" bestFit="1" customWidth="1"/>
    <col min="19" max="19" width="11.25" style="29" customWidth="1"/>
    <col min="20" max="20" width="16.125" style="29" customWidth="1"/>
    <col min="21" max="21" width="9.125" style="29" bestFit="1" customWidth="1"/>
    <col min="22" max="23" width="15.25" style="6" customWidth="1"/>
    <col min="24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88</v>
      </c>
    </row>
    <row r="3" spans="1:25" s="11" customFormat="1" ht="17.45" customHeight="1">
      <c r="A3" s="16" t="s">
        <v>137</v>
      </c>
      <c r="B3" s="16"/>
      <c r="C3" s="16"/>
      <c r="D3" s="16"/>
      <c r="E3" s="16"/>
      <c r="F3" s="16"/>
    </row>
    <row r="4" spans="1:25" s="11" customFormat="1" ht="17.45" customHeight="1">
      <c r="A4" s="225" t="s">
        <v>0</v>
      </c>
      <c r="B4" s="226" t="s">
        <v>56</v>
      </c>
      <c r="C4" s="226"/>
      <c r="D4" s="226"/>
      <c r="E4" s="226"/>
      <c r="F4" s="226"/>
      <c r="G4" s="226" t="s">
        <v>55</v>
      </c>
      <c r="H4" s="226"/>
      <c r="I4" s="227"/>
      <c r="J4" s="227"/>
      <c r="K4" s="227"/>
      <c r="L4" s="227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s="100" customFormat="1" ht="17.45" customHeight="1">
      <c r="A5" s="225"/>
      <c r="B5" s="95" t="s">
        <v>1</v>
      </c>
      <c r="C5" s="228" t="s">
        <v>5</v>
      </c>
      <c r="D5" s="229"/>
      <c r="E5" s="271" t="s">
        <v>50</v>
      </c>
      <c r="F5" s="272"/>
      <c r="G5" s="95" t="s">
        <v>1</v>
      </c>
      <c r="H5" s="96" t="s">
        <v>4</v>
      </c>
      <c r="I5" s="271" t="s">
        <v>2</v>
      </c>
      <c r="J5" s="273"/>
      <c r="K5" s="271" t="s">
        <v>2</v>
      </c>
      <c r="L5" s="272"/>
      <c r="M5" s="233" t="s">
        <v>46</v>
      </c>
      <c r="N5" s="233"/>
      <c r="O5" s="233"/>
      <c r="P5" s="234"/>
      <c r="Q5" s="235" t="s">
        <v>3</v>
      </c>
      <c r="R5" s="225" t="s">
        <v>48</v>
      </c>
      <c r="S5" s="225"/>
      <c r="T5" s="274" t="s">
        <v>5</v>
      </c>
      <c r="U5" s="271"/>
      <c r="V5" s="275" t="s">
        <v>50</v>
      </c>
      <c r="W5" s="275"/>
      <c r="X5" s="275"/>
      <c r="Y5" s="275"/>
    </row>
    <row r="6" spans="1:25" s="22" customFormat="1" ht="17.45" customHeight="1">
      <c r="A6" s="225"/>
      <c r="B6" s="19" t="s">
        <v>6</v>
      </c>
      <c r="C6" s="237" t="s">
        <v>49</v>
      </c>
      <c r="D6" s="238"/>
      <c r="E6" s="276" t="s">
        <v>123</v>
      </c>
      <c r="F6" s="277"/>
      <c r="G6" s="19" t="s">
        <v>41</v>
      </c>
      <c r="H6" s="20" t="s">
        <v>42</v>
      </c>
      <c r="I6" s="276" t="s">
        <v>124</v>
      </c>
      <c r="J6" s="278"/>
      <c r="K6" s="276" t="s">
        <v>153</v>
      </c>
      <c r="L6" s="277"/>
      <c r="M6" s="242" t="s">
        <v>45</v>
      </c>
      <c r="N6" s="243"/>
      <c r="O6" s="228" t="s">
        <v>47</v>
      </c>
      <c r="P6" s="21" t="s">
        <v>44</v>
      </c>
      <c r="Q6" s="236"/>
      <c r="R6" s="19" t="s">
        <v>45</v>
      </c>
      <c r="S6" s="21" t="s">
        <v>44</v>
      </c>
      <c r="T6" s="276" t="s">
        <v>154</v>
      </c>
      <c r="U6" s="278"/>
      <c r="V6" s="122" t="s">
        <v>94</v>
      </c>
      <c r="W6" s="122" t="s">
        <v>155</v>
      </c>
      <c r="X6" s="270" t="s">
        <v>156</v>
      </c>
      <c r="Y6" s="270"/>
    </row>
    <row r="7" spans="1:25" s="100" customFormat="1" ht="17.45" customHeight="1">
      <c r="A7" s="225"/>
      <c r="B7" s="23"/>
      <c r="C7" s="96" t="s">
        <v>8</v>
      </c>
      <c r="D7" s="95" t="s">
        <v>44</v>
      </c>
      <c r="E7" s="96" t="s">
        <v>8</v>
      </c>
      <c r="F7" s="97" t="s">
        <v>44</v>
      </c>
      <c r="G7" s="23"/>
      <c r="H7" s="23"/>
      <c r="I7" s="99" t="s">
        <v>35</v>
      </c>
      <c r="J7" s="99" t="s">
        <v>34</v>
      </c>
      <c r="K7" s="99" t="s">
        <v>35</v>
      </c>
      <c r="L7" s="99" t="s">
        <v>34</v>
      </c>
      <c r="M7" s="93" t="s">
        <v>35</v>
      </c>
      <c r="N7" s="93" t="s">
        <v>34</v>
      </c>
      <c r="O7" s="244"/>
      <c r="P7" s="26"/>
      <c r="Q7" s="98" t="s">
        <v>34</v>
      </c>
      <c r="R7" s="23"/>
      <c r="S7" s="28"/>
      <c r="T7" s="96" t="s">
        <v>8</v>
      </c>
      <c r="U7" s="95" t="s">
        <v>44</v>
      </c>
      <c r="V7" s="93" t="s">
        <v>8</v>
      </c>
      <c r="W7" s="93" t="s">
        <v>8</v>
      </c>
      <c r="X7" s="93" t="s">
        <v>7</v>
      </c>
      <c r="Y7" s="93" t="s">
        <v>44</v>
      </c>
    </row>
    <row r="8" spans="1:25" s="100" customFormat="1" ht="17.45" customHeight="1">
      <c r="A8" s="225"/>
      <c r="B8" s="93" t="s">
        <v>9</v>
      </c>
      <c r="C8" s="225" t="s">
        <v>10</v>
      </c>
      <c r="D8" s="225"/>
      <c r="E8" s="225" t="s">
        <v>11</v>
      </c>
      <c r="F8" s="225"/>
      <c r="G8" s="93" t="s">
        <v>43</v>
      </c>
      <c r="H8" s="93" t="s">
        <v>12</v>
      </c>
      <c r="I8" s="246" t="s">
        <v>13</v>
      </c>
      <c r="J8" s="234"/>
      <c r="K8" s="246" t="s">
        <v>52</v>
      </c>
      <c r="L8" s="234"/>
      <c r="M8" s="246" t="s">
        <v>53</v>
      </c>
      <c r="N8" s="233"/>
      <c r="O8" s="233"/>
      <c r="P8" s="234"/>
      <c r="Q8" s="93" t="s">
        <v>36</v>
      </c>
      <c r="R8" s="246" t="s">
        <v>57</v>
      </c>
      <c r="S8" s="234"/>
      <c r="T8" s="225" t="s">
        <v>65</v>
      </c>
      <c r="U8" s="225"/>
      <c r="V8" s="246" t="s">
        <v>66</v>
      </c>
      <c r="W8" s="233"/>
      <c r="X8" s="233"/>
      <c r="Y8" s="234"/>
    </row>
    <row r="9" spans="1:25" s="102" customFormat="1" ht="17.45" customHeight="1">
      <c r="A9" s="38" t="s">
        <v>14</v>
      </c>
      <c r="B9" s="13">
        <f>SUM(B10:B16)</f>
        <v>15153000</v>
      </c>
      <c r="C9" s="13">
        <f>SUM(C10:C16)</f>
        <v>15725238.479999999</v>
      </c>
      <c r="D9" s="9">
        <f t="shared" ref="D9:D29" si="0">C9*100/B9</f>
        <v>103.77640388041971</v>
      </c>
      <c r="E9" s="13">
        <f>SUM(E10:E16)</f>
        <v>15309496.359999999</v>
      </c>
      <c r="F9" s="9">
        <f>E9*100/C9</f>
        <v>97.356211032800829</v>
      </c>
      <c r="G9" s="13">
        <f t="shared" ref="G9:L9" si="1">SUM(G10:G16)</f>
        <v>17165257.48</v>
      </c>
      <c r="H9" s="13">
        <f t="shared" si="1"/>
        <v>2408600.9800000004</v>
      </c>
      <c r="I9" s="13">
        <f t="shared" si="1"/>
        <v>10977354.140000001</v>
      </c>
      <c r="J9" s="13">
        <f t="shared" si="1"/>
        <v>0</v>
      </c>
      <c r="K9" s="13">
        <f t="shared" si="1"/>
        <v>1539610.2000000002</v>
      </c>
      <c r="L9" s="13">
        <f t="shared" si="1"/>
        <v>0</v>
      </c>
      <c r="M9" s="9">
        <f>I9+K9</f>
        <v>12516964.34</v>
      </c>
      <c r="N9" s="9">
        <f>J9+L9</f>
        <v>0</v>
      </c>
      <c r="O9" s="9">
        <f>M9+N9</f>
        <v>12516964.34</v>
      </c>
      <c r="P9" s="9">
        <f>O9*100/G9</f>
        <v>72.920341303263683</v>
      </c>
      <c r="Q9" s="215"/>
      <c r="R9" s="9">
        <f t="shared" ref="R9:R29" si="2">G9-O9</f>
        <v>4648293.1400000006</v>
      </c>
      <c r="S9" s="9">
        <f t="shared" ref="S9:S29" si="3">R9*100/G9</f>
        <v>27.079658696736313</v>
      </c>
      <c r="T9" s="13">
        <f>SUM(T10:T16)</f>
        <v>12516964.34</v>
      </c>
      <c r="U9" s="9">
        <f t="shared" ref="U9:U29" si="4">T9*100/O9</f>
        <v>100</v>
      </c>
      <c r="V9" s="13">
        <f>SUM(V10:V16)</f>
        <v>4773896.0199999996</v>
      </c>
      <c r="W9" s="13">
        <f>SUM(W10:W16)</f>
        <v>1438822.6</v>
      </c>
      <c r="X9" s="82">
        <f>SUM(X10:X16)</f>
        <v>6212718.6199999992</v>
      </c>
      <c r="Y9" s="75">
        <f>X9*100/T9</f>
        <v>49.634387789587635</v>
      </c>
    </row>
    <row r="10" spans="1:25" ht="17.45" customHeight="1">
      <c r="A10" s="4" t="s">
        <v>15</v>
      </c>
      <c r="B10" s="1">
        <v>9700000</v>
      </c>
      <c r="C10" s="1">
        <v>9157517.3399999999</v>
      </c>
      <c r="D10" s="1">
        <f t="shared" si="0"/>
        <v>94.407395257731963</v>
      </c>
      <c r="E10" s="73">
        <v>9136352.5199999996</v>
      </c>
      <c r="F10" s="73">
        <f>E10*100/C10</f>
        <v>99.768880372111866</v>
      </c>
      <c r="G10" s="73">
        <v>9500000</v>
      </c>
      <c r="H10" s="1">
        <v>1018502.64</v>
      </c>
      <c r="I10" s="1">
        <v>6739020.8399999999</v>
      </c>
      <c r="J10" s="1">
        <v>0</v>
      </c>
      <c r="K10" s="1">
        <v>915331.8</v>
      </c>
      <c r="L10" s="1">
        <v>0</v>
      </c>
      <c r="M10" s="1">
        <f>I10+K10</f>
        <v>7654352.6399999997</v>
      </c>
      <c r="N10" s="1">
        <f>J10+L10</f>
        <v>0</v>
      </c>
      <c r="O10" s="1">
        <f>M10+N10</f>
        <v>7654352.6399999997</v>
      </c>
      <c r="P10" s="1">
        <f>O10*100/G10</f>
        <v>80.572133052631585</v>
      </c>
      <c r="Q10" s="5"/>
      <c r="R10" s="1">
        <f t="shared" si="2"/>
        <v>1845647.3600000003</v>
      </c>
      <c r="S10" s="1">
        <f t="shared" si="3"/>
        <v>19.427866947368425</v>
      </c>
      <c r="T10" s="81">
        <f>O10</f>
        <v>7654352.6399999997</v>
      </c>
      <c r="U10" s="1">
        <f t="shared" si="4"/>
        <v>100</v>
      </c>
      <c r="V10" s="1">
        <v>2479056.6799999997</v>
      </c>
      <c r="W10" s="1">
        <v>805152</v>
      </c>
      <c r="X10" s="83">
        <f t="shared" ref="X10:X29" si="5">V10+W10</f>
        <v>3284208.6799999997</v>
      </c>
      <c r="Y10" s="73">
        <f>X10*100/T10</f>
        <v>42.906419843233145</v>
      </c>
    </row>
    <row r="11" spans="1:25" ht="17.45" customHeight="1">
      <c r="A11" s="4" t="s">
        <v>16</v>
      </c>
      <c r="B11" s="1">
        <v>125000</v>
      </c>
      <c r="C11" s="1">
        <v>349300</v>
      </c>
      <c r="D11" s="1">
        <f t="shared" si="0"/>
        <v>279.44</v>
      </c>
      <c r="E11" s="73">
        <v>349300</v>
      </c>
      <c r="F11" s="73">
        <f t="shared" ref="F11:F29" si="6">E11*100/C11</f>
        <v>100</v>
      </c>
      <c r="G11" s="69">
        <v>363000</v>
      </c>
      <c r="H11" s="1">
        <v>109057.5</v>
      </c>
      <c r="I11" s="1">
        <v>142384.5</v>
      </c>
      <c r="J11" s="1">
        <v>0</v>
      </c>
      <c r="K11" s="1">
        <v>0</v>
      </c>
      <c r="L11" s="1">
        <v>0</v>
      </c>
      <c r="M11" s="1">
        <f t="shared" ref="M11:N29" si="7">I11+K11</f>
        <v>142384.5</v>
      </c>
      <c r="N11" s="1">
        <f t="shared" si="7"/>
        <v>0</v>
      </c>
      <c r="O11" s="1">
        <f t="shared" ref="O11:O28" si="8">M11+N11</f>
        <v>142384.5</v>
      </c>
      <c r="P11" s="1">
        <f t="shared" ref="P11:P29" si="9">O11*100/G11</f>
        <v>39.224380165289254</v>
      </c>
      <c r="Q11" s="5"/>
      <c r="R11" s="1">
        <f t="shared" si="2"/>
        <v>220615.5</v>
      </c>
      <c r="S11" s="1">
        <f t="shared" si="3"/>
        <v>60.775619834710746</v>
      </c>
      <c r="T11" s="309">
        <f t="shared" ref="T11:T16" si="10">O11</f>
        <v>142384.5</v>
      </c>
      <c r="U11" s="1">
        <f t="shared" si="4"/>
        <v>100</v>
      </c>
      <c r="V11" s="1">
        <v>125400</v>
      </c>
      <c r="W11" s="1">
        <v>99584.5</v>
      </c>
      <c r="X11" s="308">
        <f t="shared" si="5"/>
        <v>224984.5</v>
      </c>
      <c r="Y11" s="50">
        <f t="shared" ref="Y11:Y29" si="11">X11*100/T11</f>
        <v>158.01193247860547</v>
      </c>
    </row>
    <row r="12" spans="1:25" ht="17.45" customHeight="1">
      <c r="A12" s="4" t="s">
        <v>17</v>
      </c>
      <c r="B12" s="1">
        <v>2050000</v>
      </c>
      <c r="C12" s="1">
        <v>2249271.9500000002</v>
      </c>
      <c r="D12" s="1">
        <f t="shared" si="0"/>
        <v>109.72058292682928</v>
      </c>
      <c r="E12" s="73">
        <v>2247350.65</v>
      </c>
      <c r="F12" s="73">
        <f t="shared" si="6"/>
        <v>99.914581249279337</v>
      </c>
      <c r="G12" s="32">
        <v>3247016.09</v>
      </c>
      <c r="H12" s="1">
        <v>946344.65</v>
      </c>
      <c r="I12" s="1">
        <v>1621249.87</v>
      </c>
      <c r="J12" s="1">
        <v>0</v>
      </c>
      <c r="K12" s="1">
        <v>133150.39999999999</v>
      </c>
      <c r="L12" s="1">
        <v>0</v>
      </c>
      <c r="M12" s="1">
        <f t="shared" si="7"/>
        <v>1754400.27</v>
      </c>
      <c r="N12" s="1">
        <f t="shared" si="7"/>
        <v>0</v>
      </c>
      <c r="O12" s="1">
        <f t="shared" si="8"/>
        <v>1754400.27</v>
      </c>
      <c r="P12" s="1">
        <f t="shared" si="9"/>
        <v>54.031154185010521</v>
      </c>
      <c r="Q12" s="5"/>
      <c r="R12" s="1">
        <f t="shared" si="2"/>
        <v>1492615.8199999998</v>
      </c>
      <c r="S12" s="1">
        <f t="shared" si="3"/>
        <v>45.968845814989471</v>
      </c>
      <c r="T12" s="81">
        <f t="shared" si="10"/>
        <v>1754400.27</v>
      </c>
      <c r="U12" s="1">
        <f t="shared" si="4"/>
        <v>100</v>
      </c>
      <c r="V12" s="1">
        <v>536083.40999999992</v>
      </c>
      <c r="W12" s="1">
        <v>142518.1</v>
      </c>
      <c r="X12" s="83">
        <f t="shared" si="5"/>
        <v>678601.50999999989</v>
      </c>
      <c r="Y12" s="73">
        <f t="shared" si="11"/>
        <v>38.679970677387082</v>
      </c>
    </row>
    <row r="13" spans="1:25" ht="18.399999999999999" customHeight="1">
      <c r="A13" s="7" t="s">
        <v>18</v>
      </c>
      <c r="B13" s="1">
        <v>2263000</v>
      </c>
      <c r="C13" s="1">
        <v>3041144.5</v>
      </c>
      <c r="D13" s="1">
        <f t="shared" si="0"/>
        <v>134.38552806009722</v>
      </c>
      <c r="E13" s="73">
        <v>2648488.5</v>
      </c>
      <c r="F13" s="73">
        <f t="shared" si="6"/>
        <v>87.088545118457873</v>
      </c>
      <c r="G13" s="69">
        <v>3063012</v>
      </c>
      <c r="H13" s="1">
        <v>105869</v>
      </c>
      <c r="I13" s="1">
        <v>2128665</v>
      </c>
      <c r="J13" s="1">
        <v>0</v>
      </c>
      <c r="K13" s="1">
        <v>449423</v>
      </c>
      <c r="L13" s="1">
        <v>0</v>
      </c>
      <c r="M13" s="1">
        <f t="shared" si="7"/>
        <v>2578088</v>
      </c>
      <c r="N13" s="1">
        <f t="shared" si="7"/>
        <v>0</v>
      </c>
      <c r="O13" s="1">
        <f t="shared" si="8"/>
        <v>2578088</v>
      </c>
      <c r="P13" s="1">
        <f t="shared" si="9"/>
        <v>84.168393724869503</v>
      </c>
      <c r="Q13" s="5"/>
      <c r="R13" s="1">
        <f t="shared" si="2"/>
        <v>484924</v>
      </c>
      <c r="S13" s="1">
        <f t="shared" si="3"/>
        <v>15.831606275130493</v>
      </c>
      <c r="T13" s="81">
        <f t="shared" si="10"/>
        <v>2578088</v>
      </c>
      <c r="U13" s="1">
        <f t="shared" si="4"/>
        <v>100</v>
      </c>
      <c r="V13" s="1">
        <v>1376492</v>
      </c>
      <c r="W13" s="1">
        <v>365658</v>
      </c>
      <c r="X13" s="83">
        <f t="shared" si="5"/>
        <v>1742150</v>
      </c>
      <c r="Y13" s="73">
        <f t="shared" si="11"/>
        <v>67.575272837855024</v>
      </c>
    </row>
    <row r="14" spans="1:25" ht="17.45" customHeight="1">
      <c r="A14" s="4" t="s">
        <v>19</v>
      </c>
      <c r="B14" s="1">
        <v>25000</v>
      </c>
      <c r="C14" s="1">
        <v>15240</v>
      </c>
      <c r="D14" s="1">
        <f t="shared" si="0"/>
        <v>60.96</v>
      </c>
      <c r="E14" s="73">
        <v>15240</v>
      </c>
      <c r="F14" s="73">
        <f t="shared" si="6"/>
        <v>100</v>
      </c>
      <c r="G14" s="69">
        <v>5779</v>
      </c>
      <c r="H14" s="1">
        <v>3480</v>
      </c>
      <c r="I14" s="73">
        <v>3480</v>
      </c>
      <c r="J14" s="73">
        <v>0</v>
      </c>
      <c r="K14" s="73">
        <v>0</v>
      </c>
      <c r="L14" s="73">
        <v>0</v>
      </c>
      <c r="M14" s="73">
        <f t="shared" si="7"/>
        <v>3480</v>
      </c>
      <c r="N14" s="73">
        <f t="shared" si="7"/>
        <v>0</v>
      </c>
      <c r="O14" s="73">
        <f t="shared" si="8"/>
        <v>3480</v>
      </c>
      <c r="P14" s="73">
        <f t="shared" si="9"/>
        <v>60.218030801176674</v>
      </c>
      <c r="Q14" s="5"/>
      <c r="R14" s="1">
        <f t="shared" si="2"/>
        <v>2299</v>
      </c>
      <c r="S14" s="1">
        <f t="shared" si="3"/>
        <v>39.781969198823326</v>
      </c>
      <c r="T14" s="81">
        <f t="shared" si="10"/>
        <v>3480</v>
      </c>
      <c r="U14" s="1">
        <f t="shared" si="4"/>
        <v>100</v>
      </c>
      <c r="V14" s="1">
        <v>0</v>
      </c>
      <c r="W14" s="1">
        <v>0</v>
      </c>
      <c r="X14" s="83">
        <f t="shared" si="5"/>
        <v>0</v>
      </c>
      <c r="Y14" s="73">
        <f t="shared" si="11"/>
        <v>0</v>
      </c>
    </row>
    <row r="15" spans="1:25" ht="17.45" customHeight="1">
      <c r="A15" s="4" t="s">
        <v>20</v>
      </c>
      <c r="B15" s="1">
        <v>600000</v>
      </c>
      <c r="C15" s="1">
        <v>533169.59</v>
      </c>
      <c r="D15" s="1">
        <f t="shared" si="0"/>
        <v>88.861598333333333</v>
      </c>
      <c r="E15" s="73">
        <v>533169.59</v>
      </c>
      <c r="F15" s="73">
        <f t="shared" si="6"/>
        <v>100</v>
      </c>
      <c r="G15" s="69">
        <v>536450.39</v>
      </c>
      <c r="H15" s="1">
        <v>223771.99</v>
      </c>
      <c r="I15" s="1">
        <v>131443.93</v>
      </c>
      <c r="J15" s="1">
        <v>0</v>
      </c>
      <c r="K15" s="1">
        <v>25358</v>
      </c>
      <c r="L15" s="1">
        <v>0</v>
      </c>
      <c r="M15" s="1">
        <f t="shared" si="7"/>
        <v>156801.93</v>
      </c>
      <c r="N15" s="1">
        <f t="shared" si="7"/>
        <v>0</v>
      </c>
      <c r="O15" s="1">
        <f t="shared" si="8"/>
        <v>156801.93</v>
      </c>
      <c r="P15" s="1">
        <f t="shared" si="9"/>
        <v>29.22953043244129</v>
      </c>
      <c r="Q15" s="5"/>
      <c r="R15" s="1">
        <f t="shared" si="2"/>
        <v>379648.46</v>
      </c>
      <c r="S15" s="1">
        <f t="shared" si="3"/>
        <v>70.770469567558706</v>
      </c>
      <c r="T15" s="81">
        <f t="shared" si="10"/>
        <v>156801.93</v>
      </c>
      <c r="U15" s="1">
        <f t="shared" si="4"/>
        <v>100</v>
      </c>
      <c r="V15" s="1">
        <v>57313.93</v>
      </c>
      <c r="W15" s="1">
        <v>14640</v>
      </c>
      <c r="X15" s="83">
        <f t="shared" si="5"/>
        <v>71953.929999999993</v>
      </c>
      <c r="Y15" s="73">
        <f t="shared" si="11"/>
        <v>45.888421143795867</v>
      </c>
    </row>
    <row r="16" spans="1:25" ht="17.45" customHeight="1">
      <c r="A16" s="4" t="s">
        <v>21</v>
      </c>
      <c r="B16" s="1">
        <v>390000</v>
      </c>
      <c r="C16" s="1">
        <v>379595.1</v>
      </c>
      <c r="D16" s="1">
        <f t="shared" si="0"/>
        <v>97.332076923076926</v>
      </c>
      <c r="E16" s="73">
        <v>379595.1</v>
      </c>
      <c r="F16" s="73">
        <f t="shared" si="6"/>
        <v>100</v>
      </c>
      <c r="G16" s="76">
        <v>450000</v>
      </c>
      <c r="H16" s="1">
        <v>1575.2</v>
      </c>
      <c r="I16" s="1">
        <v>211110</v>
      </c>
      <c r="J16" s="1">
        <v>0</v>
      </c>
      <c r="K16" s="1">
        <v>16347</v>
      </c>
      <c r="L16" s="1">
        <v>0</v>
      </c>
      <c r="M16" s="50">
        <f t="shared" si="7"/>
        <v>227457</v>
      </c>
      <c r="N16" s="50">
        <f t="shared" si="7"/>
        <v>0</v>
      </c>
      <c r="O16" s="50">
        <f t="shared" si="8"/>
        <v>227457</v>
      </c>
      <c r="P16" s="50">
        <f t="shared" si="9"/>
        <v>50.545999999999999</v>
      </c>
      <c r="Q16" s="5"/>
      <c r="R16" s="1">
        <f t="shared" si="2"/>
        <v>222543</v>
      </c>
      <c r="S16" s="1">
        <f t="shared" si="3"/>
        <v>49.454000000000001</v>
      </c>
      <c r="T16" s="81">
        <f t="shared" si="10"/>
        <v>227457</v>
      </c>
      <c r="U16" s="1">
        <f t="shared" si="4"/>
        <v>100</v>
      </c>
      <c r="V16" s="1">
        <v>199550</v>
      </c>
      <c r="W16" s="1">
        <v>11270</v>
      </c>
      <c r="X16" s="83">
        <f t="shared" si="5"/>
        <v>210820</v>
      </c>
      <c r="Y16" s="73">
        <f t="shared" si="11"/>
        <v>92.685650474595192</v>
      </c>
    </row>
    <row r="17" spans="1:25" s="11" customFormat="1" ht="17.45" customHeight="1">
      <c r="A17" s="8" t="s">
        <v>22</v>
      </c>
      <c r="B17" s="9">
        <f>SUM(B18:B28)</f>
        <v>2184000</v>
      </c>
      <c r="C17" s="9">
        <f>SUM(C18:C28)</f>
        <v>1370981.0899999999</v>
      </c>
      <c r="D17" s="9">
        <f t="shared" si="0"/>
        <v>62.773859432234431</v>
      </c>
      <c r="E17" s="75">
        <f>SUM(E18:E28)</f>
        <v>1354594.69</v>
      </c>
      <c r="F17" s="75">
        <f>E17*100/C17</f>
        <v>98.804768342939013</v>
      </c>
      <c r="G17" s="9">
        <f>SUM(G18:G28)</f>
        <v>1450000</v>
      </c>
      <c r="H17" s="9">
        <f>SUM(H18:H28)</f>
        <v>571778.92999999993</v>
      </c>
      <c r="I17" s="9">
        <f t="shared" ref="I17:L17" si="12">SUM(I18:I28)</f>
        <v>727464.71</v>
      </c>
      <c r="J17" s="9">
        <f t="shared" si="12"/>
        <v>1750</v>
      </c>
      <c r="K17" s="9">
        <f t="shared" si="12"/>
        <v>46509.599999999999</v>
      </c>
      <c r="L17" s="9">
        <f t="shared" si="12"/>
        <v>8410</v>
      </c>
      <c r="M17" s="9">
        <f t="shared" si="7"/>
        <v>773974.30999999994</v>
      </c>
      <c r="N17" s="9">
        <f t="shared" si="7"/>
        <v>10160</v>
      </c>
      <c r="O17" s="9">
        <f t="shared" si="8"/>
        <v>784134.30999999994</v>
      </c>
      <c r="P17" s="9">
        <f t="shared" si="9"/>
        <v>54.078228275862067</v>
      </c>
      <c r="Q17" s="10"/>
      <c r="R17" s="9">
        <f t="shared" si="2"/>
        <v>665865.69000000006</v>
      </c>
      <c r="S17" s="9">
        <f t="shared" si="3"/>
        <v>45.921771724137933</v>
      </c>
      <c r="T17" s="9">
        <f t="shared" ref="T17" si="13">SUM(T18:T28)</f>
        <v>784134.31</v>
      </c>
      <c r="U17" s="9">
        <f t="shared" si="4"/>
        <v>100.00000000000001</v>
      </c>
      <c r="V17" s="9">
        <f t="shared" ref="V17:W17" si="14">SUM(V18:V28)</f>
        <v>584153.80000000005</v>
      </c>
      <c r="W17" s="9">
        <f t="shared" si="14"/>
        <v>127615.4</v>
      </c>
      <c r="X17" s="75">
        <f>SUM(X18:X28)</f>
        <v>711769.2</v>
      </c>
      <c r="Y17" s="75">
        <f t="shared" si="11"/>
        <v>90.771337374588285</v>
      </c>
    </row>
    <row r="18" spans="1:25" ht="17.45" customHeight="1">
      <c r="A18" s="12" t="s">
        <v>23</v>
      </c>
      <c r="B18" s="1">
        <v>438000</v>
      </c>
      <c r="C18" s="1">
        <v>304428</v>
      </c>
      <c r="D18" s="1">
        <f t="shared" si="0"/>
        <v>69.504109589041093</v>
      </c>
      <c r="E18" s="73">
        <v>288041.59999999998</v>
      </c>
      <c r="F18" s="73">
        <f t="shared" si="6"/>
        <v>94.617315095851879</v>
      </c>
      <c r="G18" s="76">
        <v>390000</v>
      </c>
      <c r="H18" s="1">
        <v>77237.600000000006</v>
      </c>
      <c r="I18" s="1">
        <v>252313.4</v>
      </c>
      <c r="J18" s="1">
        <v>0</v>
      </c>
      <c r="K18" s="1">
        <v>11310</v>
      </c>
      <c r="L18" s="1">
        <v>0</v>
      </c>
      <c r="M18" s="1">
        <f t="shared" si="7"/>
        <v>263623.40000000002</v>
      </c>
      <c r="N18" s="1">
        <f t="shared" si="7"/>
        <v>0</v>
      </c>
      <c r="O18" s="1">
        <f t="shared" si="8"/>
        <v>263623.40000000002</v>
      </c>
      <c r="P18" s="1">
        <f t="shared" si="9"/>
        <v>67.595743589743606</v>
      </c>
      <c r="Q18" s="5"/>
      <c r="R18" s="1">
        <f t="shared" si="2"/>
        <v>126376.59999999998</v>
      </c>
      <c r="S18" s="1">
        <f t="shared" si="3"/>
        <v>32.404256410256409</v>
      </c>
      <c r="T18" s="81">
        <f t="shared" ref="T18:T28" si="15">O18</f>
        <v>263623.40000000002</v>
      </c>
      <c r="U18" s="1">
        <f t="shared" si="4"/>
        <v>100</v>
      </c>
      <c r="V18" s="1">
        <v>189648</v>
      </c>
      <c r="W18" s="1">
        <v>34070</v>
      </c>
      <c r="X18" s="83">
        <f t="shared" si="5"/>
        <v>223718</v>
      </c>
      <c r="Y18" s="73">
        <f>X18*100/T18</f>
        <v>84.862724629149</v>
      </c>
    </row>
    <row r="19" spans="1:25" ht="17.45" customHeight="1">
      <c r="A19" s="12" t="s">
        <v>24</v>
      </c>
      <c r="B19" s="1">
        <v>10000</v>
      </c>
      <c r="C19" s="1">
        <v>5000</v>
      </c>
      <c r="D19" s="1">
        <f t="shared" si="0"/>
        <v>50</v>
      </c>
      <c r="E19" s="73">
        <v>5000</v>
      </c>
      <c r="F19" s="73">
        <f t="shared" si="6"/>
        <v>100</v>
      </c>
      <c r="G19" s="76">
        <v>10000</v>
      </c>
      <c r="H19" s="1">
        <v>800</v>
      </c>
      <c r="I19" s="1">
        <v>680</v>
      </c>
      <c r="J19" s="1">
        <v>0</v>
      </c>
      <c r="K19" s="1">
        <v>0</v>
      </c>
      <c r="L19" s="1">
        <v>0</v>
      </c>
      <c r="M19" s="1">
        <f t="shared" si="7"/>
        <v>680</v>
      </c>
      <c r="N19" s="1">
        <f t="shared" si="7"/>
        <v>0</v>
      </c>
      <c r="O19" s="1">
        <f t="shared" si="8"/>
        <v>680</v>
      </c>
      <c r="P19" s="1">
        <f t="shared" si="9"/>
        <v>6.8</v>
      </c>
      <c r="Q19" s="5"/>
      <c r="R19" s="1">
        <f t="shared" si="2"/>
        <v>9320</v>
      </c>
      <c r="S19" s="1">
        <f t="shared" si="3"/>
        <v>93.2</v>
      </c>
      <c r="T19" s="81">
        <f t="shared" si="15"/>
        <v>680</v>
      </c>
      <c r="U19" s="1">
        <f t="shared" si="4"/>
        <v>100</v>
      </c>
      <c r="V19" s="1">
        <v>680</v>
      </c>
      <c r="W19" s="1">
        <v>0</v>
      </c>
      <c r="X19" s="83">
        <f t="shared" si="5"/>
        <v>680</v>
      </c>
      <c r="Y19" s="73">
        <f t="shared" si="11"/>
        <v>100</v>
      </c>
    </row>
    <row r="20" spans="1:25" ht="17.45" customHeight="1">
      <c r="A20" s="12" t="s">
        <v>25</v>
      </c>
      <c r="B20" s="1">
        <v>100000</v>
      </c>
      <c r="C20" s="1">
        <v>76140</v>
      </c>
      <c r="D20" s="1">
        <f t="shared" si="0"/>
        <v>76.14</v>
      </c>
      <c r="E20" s="73">
        <v>76140</v>
      </c>
      <c r="F20" s="73">
        <f t="shared" si="6"/>
        <v>100</v>
      </c>
      <c r="G20" s="76">
        <v>30000</v>
      </c>
      <c r="H20" s="1">
        <v>102050</v>
      </c>
      <c r="I20" s="1">
        <v>30000</v>
      </c>
      <c r="J20" s="1">
        <v>1750</v>
      </c>
      <c r="K20" s="1">
        <v>0</v>
      </c>
      <c r="L20" s="50">
        <v>8410</v>
      </c>
      <c r="M20" s="1">
        <f t="shared" si="7"/>
        <v>30000</v>
      </c>
      <c r="N20" s="50">
        <f t="shared" si="7"/>
        <v>10160</v>
      </c>
      <c r="O20" s="1">
        <f t="shared" si="8"/>
        <v>40160</v>
      </c>
      <c r="P20" s="50">
        <f t="shared" si="9"/>
        <v>133.86666666666667</v>
      </c>
      <c r="Q20" s="5"/>
      <c r="R20" s="50">
        <f t="shared" si="2"/>
        <v>-10160</v>
      </c>
      <c r="S20" s="50">
        <f t="shared" si="3"/>
        <v>-33.866666666666667</v>
      </c>
      <c r="T20" s="81">
        <f t="shared" si="15"/>
        <v>40160</v>
      </c>
      <c r="U20" s="1">
        <f t="shared" si="4"/>
        <v>100</v>
      </c>
      <c r="V20" s="1">
        <v>26600</v>
      </c>
      <c r="W20" s="1">
        <v>2250</v>
      </c>
      <c r="X20" s="83">
        <f t="shared" si="5"/>
        <v>28850</v>
      </c>
      <c r="Y20" s="73">
        <f t="shared" si="11"/>
        <v>71.83764940239044</v>
      </c>
    </row>
    <row r="21" spans="1:25" ht="17.45" customHeight="1">
      <c r="A21" s="12" t="s">
        <v>26</v>
      </c>
      <c r="B21" s="1">
        <v>10000</v>
      </c>
      <c r="C21" s="1">
        <v>31530</v>
      </c>
      <c r="D21" s="1">
        <f t="shared" si="0"/>
        <v>315.3</v>
      </c>
      <c r="E21" s="73">
        <v>31530</v>
      </c>
      <c r="F21" s="73">
        <f t="shared" si="6"/>
        <v>100</v>
      </c>
      <c r="G21" s="76">
        <v>30000</v>
      </c>
      <c r="H21" s="1">
        <v>3985</v>
      </c>
      <c r="I21" s="1">
        <v>21375</v>
      </c>
      <c r="J21" s="1">
        <v>0</v>
      </c>
      <c r="K21" s="1">
        <v>0</v>
      </c>
      <c r="L21" s="1">
        <v>0</v>
      </c>
      <c r="M21" s="1">
        <f t="shared" si="7"/>
        <v>21375</v>
      </c>
      <c r="N21" s="1">
        <f t="shared" si="7"/>
        <v>0</v>
      </c>
      <c r="O21" s="1">
        <f t="shared" si="8"/>
        <v>21375</v>
      </c>
      <c r="P21" s="1">
        <f t="shared" si="9"/>
        <v>71.25</v>
      </c>
      <c r="Q21" s="5"/>
      <c r="R21" s="1">
        <f t="shared" si="2"/>
        <v>8625</v>
      </c>
      <c r="S21" s="1">
        <f t="shared" si="3"/>
        <v>28.75</v>
      </c>
      <c r="T21" s="81">
        <f t="shared" si="15"/>
        <v>21375</v>
      </c>
      <c r="U21" s="1">
        <f t="shared" si="4"/>
        <v>100</v>
      </c>
      <c r="V21" s="1">
        <v>16375</v>
      </c>
      <c r="W21" s="1">
        <v>0</v>
      </c>
      <c r="X21" s="83">
        <f t="shared" si="5"/>
        <v>16375</v>
      </c>
      <c r="Y21" s="73">
        <f t="shared" si="11"/>
        <v>76.608187134502927</v>
      </c>
    </row>
    <row r="22" spans="1:25" ht="17.45" customHeight="1">
      <c r="A22" s="12" t="s">
        <v>27</v>
      </c>
      <c r="B22" s="1">
        <v>1060000</v>
      </c>
      <c r="C22" s="1">
        <v>552616.49</v>
      </c>
      <c r="D22" s="1">
        <f t="shared" si="0"/>
        <v>52.133631132075472</v>
      </c>
      <c r="E22" s="73">
        <v>552616.49</v>
      </c>
      <c r="F22" s="73">
        <f t="shared" si="6"/>
        <v>100</v>
      </c>
      <c r="G22" s="76">
        <v>500000</v>
      </c>
      <c r="H22" s="1">
        <v>237817.5</v>
      </c>
      <c r="I22" s="1">
        <v>214160</v>
      </c>
      <c r="J22" s="1">
        <v>0</v>
      </c>
      <c r="K22" s="1">
        <v>0</v>
      </c>
      <c r="L22" s="1">
        <v>0</v>
      </c>
      <c r="M22" s="1">
        <f t="shared" si="7"/>
        <v>214160</v>
      </c>
      <c r="N22" s="1">
        <f t="shared" si="7"/>
        <v>0</v>
      </c>
      <c r="O22" s="1">
        <f t="shared" si="8"/>
        <v>214160</v>
      </c>
      <c r="P22" s="1">
        <f t="shared" si="9"/>
        <v>42.832000000000001</v>
      </c>
      <c r="Q22" s="5"/>
      <c r="R22" s="1">
        <f t="shared" si="2"/>
        <v>285840</v>
      </c>
      <c r="S22" s="1">
        <f t="shared" si="3"/>
        <v>57.167999999999999</v>
      </c>
      <c r="T22" s="309">
        <f t="shared" si="15"/>
        <v>214160</v>
      </c>
      <c r="U22" s="1">
        <f t="shared" si="4"/>
        <v>100</v>
      </c>
      <c r="V22" s="1">
        <v>176150</v>
      </c>
      <c r="W22" s="1">
        <v>70560</v>
      </c>
      <c r="X22" s="308">
        <f t="shared" si="5"/>
        <v>246710</v>
      </c>
      <c r="Y22" s="50">
        <f t="shared" si="11"/>
        <v>115.19891669779604</v>
      </c>
    </row>
    <row r="23" spans="1:25" ht="17.45" customHeight="1">
      <c r="A23" s="12" t="s">
        <v>28</v>
      </c>
      <c r="B23" s="1">
        <v>350000</v>
      </c>
      <c r="C23" s="1">
        <v>288041.59999999998</v>
      </c>
      <c r="D23" s="1">
        <f t="shared" si="0"/>
        <v>82.297599999999989</v>
      </c>
      <c r="E23" s="73">
        <v>288041.59999999998</v>
      </c>
      <c r="F23" s="73">
        <f t="shared" si="6"/>
        <v>100</v>
      </c>
      <c r="G23" s="76">
        <v>350000</v>
      </c>
      <c r="H23" s="1">
        <v>80549.83</v>
      </c>
      <c r="I23" s="1">
        <v>155032.31</v>
      </c>
      <c r="J23" s="1">
        <v>0</v>
      </c>
      <c r="K23" s="1">
        <v>15279.6</v>
      </c>
      <c r="L23" s="1">
        <v>0</v>
      </c>
      <c r="M23" s="1">
        <f t="shared" si="7"/>
        <v>170311.91</v>
      </c>
      <c r="N23" s="1">
        <f t="shared" si="7"/>
        <v>0</v>
      </c>
      <c r="O23" s="1">
        <f>M23+N23</f>
        <v>170311.91</v>
      </c>
      <c r="P23" s="1">
        <f t="shared" si="9"/>
        <v>48.660545714285718</v>
      </c>
      <c r="Q23" s="5"/>
      <c r="R23" s="1">
        <f t="shared" si="2"/>
        <v>179688.09</v>
      </c>
      <c r="S23" s="1">
        <f t="shared" si="3"/>
        <v>51.339454285714282</v>
      </c>
      <c r="T23" s="81">
        <f t="shared" si="15"/>
        <v>170311.91</v>
      </c>
      <c r="U23" s="1">
        <f t="shared" si="4"/>
        <v>100</v>
      </c>
      <c r="V23" s="1">
        <v>131986.79999999999</v>
      </c>
      <c r="W23" s="1">
        <v>9390.4</v>
      </c>
      <c r="X23" s="83">
        <f t="shared" si="5"/>
        <v>141377.19999999998</v>
      </c>
      <c r="Y23" s="73">
        <f t="shared" si="11"/>
        <v>83.010753622574001</v>
      </c>
    </row>
    <row r="24" spans="1:25" ht="17.45" customHeight="1">
      <c r="A24" s="12" t="s">
        <v>29</v>
      </c>
      <c r="B24" s="1">
        <v>0</v>
      </c>
      <c r="C24" s="1">
        <v>0</v>
      </c>
      <c r="D24" s="1" t="e">
        <f t="shared" si="0"/>
        <v>#DIV/0!</v>
      </c>
      <c r="E24" s="73">
        <v>0</v>
      </c>
      <c r="F24" s="73" t="e">
        <f t="shared" si="6"/>
        <v>#DIV/0!</v>
      </c>
      <c r="G24" s="76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2"/>
        <v>0</v>
      </c>
      <c r="S24" s="1" t="e">
        <f t="shared" si="3"/>
        <v>#DIV/0!</v>
      </c>
      <c r="T24" s="81">
        <f t="shared" si="15"/>
        <v>0</v>
      </c>
      <c r="U24" s="1" t="e">
        <f t="shared" si="4"/>
        <v>#DIV/0!</v>
      </c>
      <c r="V24" s="1">
        <v>0</v>
      </c>
      <c r="W24" s="1">
        <v>0</v>
      </c>
      <c r="X24" s="83">
        <f t="shared" si="5"/>
        <v>0</v>
      </c>
      <c r="Y24" s="73" t="e">
        <f t="shared" si="11"/>
        <v>#DIV/0!</v>
      </c>
    </row>
    <row r="25" spans="1:25" ht="17.45" customHeight="1">
      <c r="A25" s="12" t="s">
        <v>30</v>
      </c>
      <c r="B25" s="1">
        <v>10000</v>
      </c>
      <c r="C25" s="1">
        <v>360</v>
      </c>
      <c r="D25" s="1">
        <f t="shared" si="0"/>
        <v>3.6</v>
      </c>
      <c r="E25" s="73">
        <v>360</v>
      </c>
      <c r="F25" s="73">
        <f t="shared" si="6"/>
        <v>100</v>
      </c>
      <c r="G25" s="76">
        <v>10000</v>
      </c>
      <c r="H25" s="1">
        <v>180</v>
      </c>
      <c r="I25" s="1">
        <v>2440</v>
      </c>
      <c r="J25" s="1">
        <v>0</v>
      </c>
      <c r="K25" s="1">
        <v>0</v>
      </c>
      <c r="L25" s="1">
        <v>0</v>
      </c>
      <c r="M25" s="1">
        <f t="shared" si="7"/>
        <v>2440</v>
      </c>
      <c r="N25" s="1">
        <f t="shared" si="7"/>
        <v>0</v>
      </c>
      <c r="O25" s="1">
        <f t="shared" si="8"/>
        <v>2440</v>
      </c>
      <c r="P25" s="1">
        <f t="shared" si="9"/>
        <v>24.4</v>
      </c>
      <c r="Q25" s="5"/>
      <c r="R25" s="1">
        <f t="shared" si="2"/>
        <v>7560</v>
      </c>
      <c r="S25" s="1">
        <f t="shared" si="3"/>
        <v>75.599999999999994</v>
      </c>
      <c r="T25" s="81">
        <f t="shared" si="15"/>
        <v>2440</v>
      </c>
      <c r="U25" s="1">
        <f t="shared" si="4"/>
        <v>100</v>
      </c>
      <c r="V25" s="1">
        <v>0</v>
      </c>
      <c r="W25" s="1">
        <v>0</v>
      </c>
      <c r="X25" s="83">
        <f t="shared" si="5"/>
        <v>0</v>
      </c>
      <c r="Y25" s="73">
        <f t="shared" si="11"/>
        <v>0</v>
      </c>
    </row>
    <row r="26" spans="1:25" ht="17.45" customHeight="1">
      <c r="A26" s="12" t="s">
        <v>31</v>
      </c>
      <c r="B26" s="1">
        <v>180000</v>
      </c>
      <c r="C26" s="1">
        <v>86335</v>
      </c>
      <c r="D26" s="1">
        <f t="shared" si="0"/>
        <v>47.963888888888889</v>
      </c>
      <c r="E26" s="73">
        <v>86335</v>
      </c>
      <c r="F26" s="73">
        <f t="shared" si="6"/>
        <v>100</v>
      </c>
      <c r="G26" s="76">
        <v>100000</v>
      </c>
      <c r="H26" s="1">
        <v>64569</v>
      </c>
      <c r="I26" s="1">
        <v>26575</v>
      </c>
      <c r="J26" s="1">
        <v>0</v>
      </c>
      <c r="K26" s="1">
        <v>19920</v>
      </c>
      <c r="L26" s="1">
        <v>0</v>
      </c>
      <c r="M26" s="1">
        <f t="shared" si="7"/>
        <v>46495</v>
      </c>
      <c r="N26" s="1">
        <f t="shared" si="7"/>
        <v>0</v>
      </c>
      <c r="O26" s="1">
        <f>M26+N26</f>
        <v>46495</v>
      </c>
      <c r="P26" s="1">
        <f t="shared" si="9"/>
        <v>46.494999999999997</v>
      </c>
      <c r="Q26" s="5"/>
      <c r="R26" s="1">
        <f t="shared" si="2"/>
        <v>53505</v>
      </c>
      <c r="S26" s="1">
        <f t="shared" si="3"/>
        <v>53.505000000000003</v>
      </c>
      <c r="T26" s="81">
        <f t="shared" si="15"/>
        <v>46495</v>
      </c>
      <c r="U26" s="1">
        <f t="shared" si="4"/>
        <v>100</v>
      </c>
      <c r="V26" s="1">
        <v>21175</v>
      </c>
      <c r="W26" s="1">
        <v>7995</v>
      </c>
      <c r="X26" s="83">
        <f t="shared" si="5"/>
        <v>29170</v>
      </c>
      <c r="Y26" s="73">
        <f t="shared" si="11"/>
        <v>62.737928809549416</v>
      </c>
    </row>
    <row r="27" spans="1:25" ht="17.45" customHeight="1">
      <c r="A27" s="12" t="s">
        <v>32</v>
      </c>
      <c r="B27" s="1">
        <v>26000</v>
      </c>
      <c r="C27" s="1">
        <v>26530</v>
      </c>
      <c r="D27" s="1">
        <f t="shared" si="0"/>
        <v>102.03846153846153</v>
      </c>
      <c r="E27" s="73">
        <v>26530</v>
      </c>
      <c r="F27" s="73">
        <f t="shared" si="6"/>
        <v>100</v>
      </c>
      <c r="G27" s="76">
        <v>30000</v>
      </c>
      <c r="H27" s="1">
        <v>4590</v>
      </c>
      <c r="I27" s="1">
        <v>24889</v>
      </c>
      <c r="J27" s="1">
        <v>0</v>
      </c>
      <c r="K27" s="1">
        <v>0</v>
      </c>
      <c r="L27" s="1">
        <v>0</v>
      </c>
      <c r="M27" s="1">
        <f t="shared" si="7"/>
        <v>24889</v>
      </c>
      <c r="N27" s="1">
        <f t="shared" si="7"/>
        <v>0</v>
      </c>
      <c r="O27" s="1">
        <f t="shared" si="8"/>
        <v>24889</v>
      </c>
      <c r="P27" s="1">
        <f t="shared" si="9"/>
        <v>82.963333333333338</v>
      </c>
      <c r="Q27" s="5"/>
      <c r="R27" s="1">
        <f t="shared" si="2"/>
        <v>5111</v>
      </c>
      <c r="S27" s="1">
        <f t="shared" si="3"/>
        <v>17.036666666666665</v>
      </c>
      <c r="T27" s="81">
        <f t="shared" si="15"/>
        <v>24889</v>
      </c>
      <c r="U27" s="1">
        <f t="shared" si="4"/>
        <v>100</v>
      </c>
      <c r="V27" s="1">
        <v>21539</v>
      </c>
      <c r="W27" s="1">
        <v>3350</v>
      </c>
      <c r="X27" s="83">
        <f t="shared" si="5"/>
        <v>24889</v>
      </c>
      <c r="Y27" s="73">
        <f t="shared" si="11"/>
        <v>100</v>
      </c>
    </row>
    <row r="28" spans="1:25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73">
        <v>0</v>
      </c>
      <c r="F28" s="73" t="e">
        <f t="shared" si="6"/>
        <v>#DIV/0!</v>
      </c>
      <c r="G28" s="73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2"/>
        <v>0</v>
      </c>
      <c r="S28" s="1" t="e">
        <f t="shared" si="3"/>
        <v>#DIV/0!</v>
      </c>
      <c r="T28" s="81">
        <f t="shared" si="15"/>
        <v>0</v>
      </c>
      <c r="U28" s="1" t="e">
        <f t="shared" si="4"/>
        <v>#DIV/0!</v>
      </c>
      <c r="V28" s="1">
        <v>0</v>
      </c>
      <c r="W28" s="1">
        <v>0</v>
      </c>
      <c r="X28" s="83">
        <f t="shared" si="5"/>
        <v>0</v>
      </c>
      <c r="Y28" s="73" t="e">
        <f t="shared" si="11"/>
        <v>#DIV/0!</v>
      </c>
    </row>
    <row r="29" spans="1:25" s="11" customFormat="1" ht="17.45" customHeight="1">
      <c r="A29" s="94" t="s">
        <v>33</v>
      </c>
      <c r="B29" s="9">
        <f>B9+B17</f>
        <v>17337000</v>
      </c>
      <c r="C29" s="9">
        <f>C9+C17</f>
        <v>17096219.57</v>
      </c>
      <c r="D29" s="9">
        <f t="shared" si="0"/>
        <v>98.611175924323703</v>
      </c>
      <c r="E29" s="9">
        <f>E9+E17</f>
        <v>16664091.049999999</v>
      </c>
      <c r="F29" s="9">
        <f t="shared" si="6"/>
        <v>97.472373829602148</v>
      </c>
      <c r="G29" s="9">
        <f>G9+G17</f>
        <v>18615257.48</v>
      </c>
      <c r="H29" s="9">
        <f>H9+H17</f>
        <v>2980379.91</v>
      </c>
      <c r="I29" s="9">
        <f t="shared" ref="I29:L29" si="16">I9+I17</f>
        <v>11704818.850000001</v>
      </c>
      <c r="J29" s="9">
        <f t="shared" si="16"/>
        <v>1750</v>
      </c>
      <c r="K29" s="9">
        <f t="shared" si="16"/>
        <v>1586119.8000000003</v>
      </c>
      <c r="L29" s="9">
        <f t="shared" si="16"/>
        <v>8410</v>
      </c>
      <c r="M29" s="9">
        <f t="shared" si="7"/>
        <v>13290938.650000002</v>
      </c>
      <c r="N29" s="9">
        <f t="shared" si="7"/>
        <v>10160</v>
      </c>
      <c r="O29" s="9">
        <f>M29+N29</f>
        <v>13301098.650000002</v>
      </c>
      <c r="P29" s="9">
        <f t="shared" si="9"/>
        <v>71.452670822794346</v>
      </c>
      <c r="Q29" s="10"/>
      <c r="R29" s="9">
        <f t="shared" si="2"/>
        <v>5314158.8299999982</v>
      </c>
      <c r="S29" s="9">
        <f t="shared" si="3"/>
        <v>28.547329177205654</v>
      </c>
      <c r="T29" s="9">
        <f>T9+T17</f>
        <v>13301098.65</v>
      </c>
      <c r="U29" s="9">
        <f t="shared" si="4"/>
        <v>99.999999999999986</v>
      </c>
      <c r="V29" s="9">
        <f>V9+V17</f>
        <v>5358049.8199999994</v>
      </c>
      <c r="W29" s="9">
        <f>W9+W17</f>
        <v>1566438</v>
      </c>
      <c r="X29" s="82">
        <f t="shared" si="5"/>
        <v>6924487.8199999994</v>
      </c>
      <c r="Y29" s="75">
        <f t="shared" si="11"/>
        <v>52.059517805320532</v>
      </c>
    </row>
    <row r="30" spans="1:25" ht="17.45" customHeight="1">
      <c r="G30" s="109" t="s">
        <v>134</v>
      </c>
    </row>
    <row r="31" spans="1:25" ht="17.45" customHeight="1">
      <c r="T31" s="219"/>
    </row>
    <row r="32" spans="1:25" ht="17.45" customHeight="1">
      <c r="C32" s="248"/>
      <c r="D32" s="248"/>
      <c r="R32" s="249" t="s">
        <v>37</v>
      </c>
      <c r="S32" s="249"/>
      <c r="T32" s="248" t="s">
        <v>38</v>
      </c>
      <c r="U32" s="248"/>
    </row>
    <row r="33" spans="2:25" ht="17.45" customHeight="1">
      <c r="B33" s="30" t="s">
        <v>58</v>
      </c>
      <c r="R33" s="249" t="s">
        <v>37</v>
      </c>
      <c r="S33" s="249"/>
    </row>
    <row r="34" spans="2:25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</row>
    <row r="35" spans="2:25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51"/>
      <c r="X35" s="51"/>
    </row>
    <row r="36" spans="2:25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51"/>
      <c r="X36" s="51"/>
    </row>
    <row r="37" spans="2:25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51"/>
      <c r="X37" s="51"/>
    </row>
    <row r="38" spans="2:25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51"/>
      <c r="X38" s="51"/>
      <c r="Y38" s="52"/>
    </row>
    <row r="39" spans="2:25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51"/>
      <c r="X39" s="51"/>
      <c r="Y39" s="52"/>
    </row>
    <row r="40" spans="2:25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51"/>
      <c r="X40" s="51"/>
      <c r="Y40" s="52"/>
    </row>
    <row r="41" spans="2:25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51"/>
      <c r="X41" s="51"/>
      <c r="Y41" s="52"/>
    </row>
    <row r="42" spans="2:25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51"/>
      <c r="X42" s="51"/>
      <c r="Y42" s="52"/>
    </row>
    <row r="43" spans="2:25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51"/>
      <c r="X43" s="51"/>
      <c r="Y43" s="52"/>
    </row>
    <row r="44" spans="2:25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51"/>
      <c r="X44" s="51"/>
      <c r="Y44" s="53"/>
    </row>
    <row r="45" spans="2:25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51"/>
      <c r="X45" s="51"/>
      <c r="Y45" s="52"/>
    </row>
    <row r="46" spans="2:25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</row>
    <row r="47" spans="2:25" ht="17.45" customHeight="1">
      <c r="B47" s="39" t="s">
        <v>91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2:25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</row>
    <row r="50" spans="2:2" ht="17.45" customHeight="1">
      <c r="B50" s="6" t="s">
        <v>103</v>
      </c>
    </row>
    <row r="51" spans="2:2" ht="17.45" customHeight="1">
      <c r="B51" s="6" t="s">
        <v>119</v>
      </c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B37:V37"/>
    <mergeCell ref="B34:V34"/>
    <mergeCell ref="B35:V35"/>
    <mergeCell ref="B36:V36"/>
    <mergeCell ref="R33:S33"/>
    <mergeCell ref="V8:Y8"/>
    <mergeCell ref="R8:S8"/>
    <mergeCell ref="T8:U8"/>
    <mergeCell ref="C32:D32"/>
    <mergeCell ref="R32:S32"/>
    <mergeCell ref="T32:U32"/>
    <mergeCell ref="C8:D8"/>
    <mergeCell ref="E8:F8"/>
    <mergeCell ref="I8:J8"/>
    <mergeCell ref="K8:L8"/>
    <mergeCell ref="M8:P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53"/>
  <sheetViews>
    <sheetView zoomScale="70" zoomScaleNormal="70" workbookViewId="0">
      <pane xSplit="8" ySplit="8" topLeftCell="I9" activePane="bottomRight" state="frozen"/>
      <selection pane="topRight" activeCell="H1" sqref="H1"/>
      <selection pane="bottomLeft" activeCell="A9" sqref="A9"/>
      <selection pane="bottomRight" activeCell="E18" sqref="E18:E28"/>
    </sheetView>
  </sheetViews>
  <sheetFormatPr defaultColWidth="9" defaultRowHeight="17.45" customHeight="1"/>
  <cols>
    <col min="1" max="1" width="28.625" style="67" bestFit="1" customWidth="1"/>
    <col min="2" max="2" width="16.875" style="67" customWidth="1"/>
    <col min="3" max="3" width="16.375" style="148" customWidth="1"/>
    <col min="4" max="4" width="9.125" style="148" bestFit="1" customWidth="1"/>
    <col min="5" max="5" width="15.625" style="67" customWidth="1"/>
    <col min="6" max="6" width="9.125" style="67" bestFit="1" customWidth="1"/>
    <col min="7" max="7" width="12.25" style="6" bestFit="1" customWidth="1"/>
    <col min="8" max="8" width="16.875" style="67" bestFit="1" customWidth="1"/>
    <col min="9" max="9" width="15.5" style="67" bestFit="1" customWidth="1"/>
    <col min="10" max="10" width="14.5" style="67" bestFit="1" customWidth="1"/>
    <col min="11" max="11" width="12.625" style="67" customWidth="1"/>
    <col min="12" max="12" width="14.375" style="67" bestFit="1" customWidth="1"/>
    <col min="13" max="13" width="13.25" style="67" customWidth="1"/>
    <col min="14" max="14" width="14.375" style="67" bestFit="1" customWidth="1"/>
    <col min="15" max="15" width="12.375" style="67" bestFit="1" customWidth="1"/>
    <col min="16" max="16" width="14.375" style="67" bestFit="1" customWidth="1"/>
    <col min="17" max="17" width="12.25" style="148" customWidth="1"/>
    <col min="18" max="18" width="15.625" style="172" bestFit="1" customWidth="1"/>
    <col min="19" max="19" width="16.875" style="67" bestFit="1" customWidth="1"/>
    <col min="20" max="20" width="11.25" style="148" customWidth="1"/>
    <col min="21" max="21" width="14.5" style="148" bestFit="1" customWidth="1"/>
    <col min="22" max="22" width="9.125" style="148" bestFit="1" customWidth="1"/>
    <col min="23" max="23" width="17.125" style="67" customWidth="1"/>
    <col min="24" max="25" width="17.25" style="67" customWidth="1"/>
    <col min="26" max="26" width="15.375" style="67" customWidth="1"/>
    <col min="27" max="27" width="9" style="67"/>
    <col min="28" max="28" width="14.375" style="67" bestFit="1" customWidth="1"/>
    <col min="29" max="29" width="12.5" style="67" bestFit="1" customWidth="1"/>
    <col min="30" max="30" width="14.375" style="67" bestFit="1" customWidth="1"/>
    <col min="31" max="31" width="7.625" style="67" bestFit="1" customWidth="1"/>
    <col min="32" max="16384" width="9" style="67"/>
  </cols>
  <sheetData>
    <row r="1" spans="1:31" s="133" customFormat="1" ht="17.45" customHeight="1">
      <c r="A1" s="133" t="s">
        <v>39</v>
      </c>
      <c r="G1" s="11"/>
    </row>
    <row r="2" spans="1:31" s="133" customFormat="1" ht="17.45" customHeight="1">
      <c r="A2" s="133" t="s">
        <v>89</v>
      </c>
      <c r="G2" s="11"/>
    </row>
    <row r="3" spans="1:31" s="133" customFormat="1" ht="17.45" customHeight="1">
      <c r="A3" s="134" t="s">
        <v>137</v>
      </c>
      <c r="B3" s="134"/>
      <c r="C3" s="134"/>
      <c r="D3" s="134"/>
      <c r="E3" s="134"/>
      <c r="F3" s="134"/>
      <c r="G3" s="11"/>
    </row>
    <row r="4" spans="1:31" s="133" customFormat="1" ht="17.45" customHeight="1">
      <c r="A4" s="281" t="s">
        <v>0</v>
      </c>
      <c r="B4" s="282" t="s">
        <v>56</v>
      </c>
      <c r="C4" s="282"/>
      <c r="D4" s="282"/>
      <c r="E4" s="282"/>
      <c r="F4" s="282"/>
      <c r="G4" s="177"/>
      <c r="H4" s="282" t="s">
        <v>55</v>
      </c>
      <c r="I4" s="282"/>
      <c r="J4" s="283"/>
      <c r="K4" s="283"/>
      <c r="L4" s="283"/>
      <c r="M4" s="283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</row>
    <row r="5" spans="1:31" s="172" customFormat="1" ht="17.45" customHeight="1">
      <c r="A5" s="281"/>
      <c r="B5" s="174" t="s">
        <v>1</v>
      </c>
      <c r="C5" s="284" t="s">
        <v>5</v>
      </c>
      <c r="D5" s="285"/>
      <c r="E5" s="285" t="s">
        <v>50</v>
      </c>
      <c r="F5" s="286"/>
      <c r="G5" s="167" t="s">
        <v>129</v>
      </c>
      <c r="H5" s="174" t="s">
        <v>1</v>
      </c>
      <c r="I5" s="178" t="s">
        <v>4</v>
      </c>
      <c r="J5" s="285" t="s">
        <v>2</v>
      </c>
      <c r="K5" s="287"/>
      <c r="L5" s="285" t="s">
        <v>2</v>
      </c>
      <c r="M5" s="286"/>
      <c r="N5" s="288" t="s">
        <v>46</v>
      </c>
      <c r="O5" s="288"/>
      <c r="P5" s="288"/>
      <c r="Q5" s="289"/>
      <c r="R5" s="290" t="s">
        <v>3</v>
      </c>
      <c r="S5" s="281" t="s">
        <v>48</v>
      </c>
      <c r="T5" s="281"/>
      <c r="U5" s="284" t="s">
        <v>5</v>
      </c>
      <c r="V5" s="285"/>
      <c r="W5" s="281" t="s">
        <v>50</v>
      </c>
      <c r="X5" s="281"/>
      <c r="Y5" s="281"/>
      <c r="Z5" s="281"/>
    </row>
    <row r="6" spans="1:31" s="138" customFormat="1" ht="17.45" customHeight="1">
      <c r="A6" s="281"/>
      <c r="B6" s="135" t="s">
        <v>6</v>
      </c>
      <c r="C6" s="292" t="s">
        <v>49</v>
      </c>
      <c r="D6" s="293"/>
      <c r="E6" s="292" t="s">
        <v>109</v>
      </c>
      <c r="F6" s="294"/>
      <c r="G6" s="181" t="s">
        <v>128</v>
      </c>
      <c r="H6" s="135" t="s">
        <v>41</v>
      </c>
      <c r="I6" s="136" t="s">
        <v>42</v>
      </c>
      <c r="J6" s="295" t="s">
        <v>143</v>
      </c>
      <c r="K6" s="300"/>
      <c r="L6" s="295" t="s">
        <v>157</v>
      </c>
      <c r="M6" s="296"/>
      <c r="N6" s="297" t="s">
        <v>45</v>
      </c>
      <c r="O6" s="298"/>
      <c r="P6" s="284" t="s">
        <v>47</v>
      </c>
      <c r="Q6" s="137" t="s">
        <v>44</v>
      </c>
      <c r="R6" s="291"/>
      <c r="S6" s="135" t="s">
        <v>45</v>
      </c>
      <c r="T6" s="137" t="s">
        <v>44</v>
      </c>
      <c r="U6" s="295" t="s">
        <v>142</v>
      </c>
      <c r="V6" s="300"/>
      <c r="W6" s="176" t="s">
        <v>94</v>
      </c>
      <c r="X6" s="176" t="s">
        <v>158</v>
      </c>
      <c r="Y6" s="279" t="s">
        <v>79</v>
      </c>
      <c r="Z6" s="279"/>
    </row>
    <row r="7" spans="1:31" s="172" customFormat="1" ht="17.45" customHeight="1">
      <c r="A7" s="281"/>
      <c r="B7" s="139"/>
      <c r="C7" s="178" t="s">
        <v>8</v>
      </c>
      <c r="D7" s="174" t="s">
        <v>44</v>
      </c>
      <c r="E7" s="178" t="s">
        <v>8</v>
      </c>
      <c r="F7" s="179" t="s">
        <v>44</v>
      </c>
      <c r="G7" s="182" t="s">
        <v>131</v>
      </c>
      <c r="H7" s="139"/>
      <c r="I7" s="139"/>
      <c r="J7" s="175" t="s">
        <v>35</v>
      </c>
      <c r="K7" s="175" t="s">
        <v>34</v>
      </c>
      <c r="L7" s="175" t="s">
        <v>35</v>
      </c>
      <c r="M7" s="175" t="s">
        <v>34</v>
      </c>
      <c r="N7" s="173" t="s">
        <v>35</v>
      </c>
      <c r="O7" s="173" t="s">
        <v>34</v>
      </c>
      <c r="P7" s="299"/>
      <c r="Q7" s="140"/>
      <c r="R7" s="180" t="s">
        <v>34</v>
      </c>
      <c r="S7" s="139"/>
      <c r="T7" s="141"/>
      <c r="U7" s="178" t="s">
        <v>8</v>
      </c>
      <c r="V7" s="174" t="s">
        <v>44</v>
      </c>
      <c r="W7" s="173" t="s">
        <v>8</v>
      </c>
      <c r="X7" s="173" t="s">
        <v>8</v>
      </c>
      <c r="Y7" s="173" t="s">
        <v>7</v>
      </c>
      <c r="Z7" s="173" t="s">
        <v>44</v>
      </c>
    </row>
    <row r="8" spans="1:31" s="172" customFormat="1" ht="17.45" customHeight="1">
      <c r="A8" s="281"/>
      <c r="B8" s="173" t="s">
        <v>9</v>
      </c>
      <c r="C8" s="281" t="s">
        <v>10</v>
      </c>
      <c r="D8" s="281"/>
      <c r="E8" s="281" t="s">
        <v>11</v>
      </c>
      <c r="F8" s="281"/>
      <c r="G8" s="160"/>
      <c r="H8" s="173" t="s">
        <v>43</v>
      </c>
      <c r="I8" s="173" t="s">
        <v>12</v>
      </c>
      <c r="J8" s="301" t="s">
        <v>13</v>
      </c>
      <c r="K8" s="289"/>
      <c r="L8" s="301" t="s">
        <v>52</v>
      </c>
      <c r="M8" s="289"/>
      <c r="N8" s="301" t="s">
        <v>53</v>
      </c>
      <c r="O8" s="288"/>
      <c r="P8" s="288"/>
      <c r="Q8" s="289"/>
      <c r="R8" s="173" t="s">
        <v>36</v>
      </c>
      <c r="S8" s="301" t="s">
        <v>57</v>
      </c>
      <c r="T8" s="289"/>
      <c r="U8" s="281" t="s">
        <v>65</v>
      </c>
      <c r="V8" s="281"/>
      <c r="W8" s="301" t="s">
        <v>66</v>
      </c>
      <c r="X8" s="288"/>
      <c r="Y8" s="288"/>
      <c r="Z8" s="289"/>
    </row>
    <row r="9" spans="1:31" s="143" customFormat="1" ht="17.45" customHeight="1">
      <c r="A9" s="142" t="s">
        <v>14</v>
      </c>
      <c r="B9" s="13">
        <f>SUM(B10:B16)</f>
        <v>10194832.220000001</v>
      </c>
      <c r="C9" s="13">
        <f>SUM(C10:C16)</f>
        <v>9534001.1899999995</v>
      </c>
      <c r="D9" s="9">
        <f t="shared" ref="D9:D29" si="0">C9*100/B9</f>
        <v>93.517980328272628</v>
      </c>
      <c r="E9" s="13">
        <f>SUM(E10:E16)</f>
        <v>9530001.1899999995</v>
      </c>
      <c r="F9" s="9">
        <f>E9*100/C9</f>
        <v>99.958044897202285</v>
      </c>
      <c r="G9" s="155">
        <f>SUM(G10:G16)</f>
        <v>4000</v>
      </c>
      <c r="H9" s="13">
        <f t="shared" ref="H9:M9" si="1">SUM(H10:H16)</f>
        <v>10209634.176666666</v>
      </c>
      <c r="I9" s="13">
        <f t="shared" si="1"/>
        <v>2040491.92</v>
      </c>
      <c r="J9" s="13">
        <f t="shared" si="1"/>
        <v>7033082.0600000005</v>
      </c>
      <c r="K9" s="13">
        <f t="shared" si="1"/>
        <v>0</v>
      </c>
      <c r="L9" s="13">
        <f t="shared" si="1"/>
        <v>302391.19999999995</v>
      </c>
      <c r="M9" s="13">
        <f t="shared" si="1"/>
        <v>0</v>
      </c>
      <c r="N9" s="9">
        <f>J9+L9</f>
        <v>7335473.2600000007</v>
      </c>
      <c r="O9" s="9">
        <f>K9+M9</f>
        <v>0</v>
      </c>
      <c r="P9" s="9">
        <f>N9+O9</f>
        <v>7335473.2600000007</v>
      </c>
      <c r="Q9" s="9">
        <f>P9*100/H9</f>
        <v>71.848541613417069</v>
      </c>
      <c r="R9" s="215"/>
      <c r="S9" s="9">
        <f t="shared" ref="S9:S29" si="2">H9-P9</f>
        <v>2874160.9166666651</v>
      </c>
      <c r="T9" s="9">
        <f t="shared" ref="T9:T29" si="3">S9*100/H9</f>
        <v>28.151458386582927</v>
      </c>
      <c r="U9" s="13">
        <f>SUM(U10:U16)</f>
        <v>6728551.4900000002</v>
      </c>
      <c r="V9" s="9">
        <f t="shared" ref="V9:V29" si="4">U9*100/P9</f>
        <v>91.726208405536454</v>
      </c>
      <c r="W9" s="13">
        <f>SUM(W10:W16)</f>
        <v>4342555.2799999993</v>
      </c>
      <c r="X9" s="13">
        <f>SUM(X10:X16)</f>
        <v>662584.81000000006</v>
      </c>
      <c r="Y9" s="82">
        <f>SUM(Y10:Y16)</f>
        <v>5005140.09</v>
      </c>
      <c r="Z9" s="75">
        <f>Y9*100/U9</f>
        <v>74.386591191858443</v>
      </c>
      <c r="AB9" s="170"/>
      <c r="AC9" s="170"/>
      <c r="AD9" s="170"/>
      <c r="AE9" s="170"/>
    </row>
    <row r="10" spans="1:31" ht="17.45" customHeight="1">
      <c r="A10" s="144" t="s">
        <v>15</v>
      </c>
      <c r="B10" s="1">
        <v>4996688.6100000003</v>
      </c>
      <c r="C10" s="1">
        <v>5258117.2300000004</v>
      </c>
      <c r="D10" s="1">
        <f t="shared" si="0"/>
        <v>105.23203746330712</v>
      </c>
      <c r="E10" s="1">
        <v>5258117.2299999995</v>
      </c>
      <c r="F10" s="1">
        <f>E10*100/C10</f>
        <v>99.999999999999986</v>
      </c>
      <c r="G10" s="1">
        <f>C10-E10</f>
        <v>0</v>
      </c>
      <c r="H10" s="1">
        <v>5539565.1966666663</v>
      </c>
      <c r="I10" s="1">
        <v>1095424.02</v>
      </c>
      <c r="J10" s="1">
        <v>3538735.43</v>
      </c>
      <c r="K10" s="1">
        <v>0</v>
      </c>
      <c r="L10" s="1">
        <v>113337</v>
      </c>
      <c r="M10" s="1">
        <v>0</v>
      </c>
      <c r="N10" s="1">
        <f>J10+L10</f>
        <v>3652072.43</v>
      </c>
      <c r="O10" s="1">
        <f>K10+M10</f>
        <v>0</v>
      </c>
      <c r="P10" s="1">
        <f>N10+O10</f>
        <v>3652072.43</v>
      </c>
      <c r="Q10" s="1">
        <f>P10*100/H10</f>
        <v>65.927059260852616</v>
      </c>
      <c r="R10" s="5"/>
      <c r="S10" s="1">
        <f t="shared" si="2"/>
        <v>1887492.7666666661</v>
      </c>
      <c r="T10" s="1">
        <f t="shared" si="3"/>
        <v>34.072940739147384</v>
      </c>
      <c r="U10" s="1">
        <v>3197022.27</v>
      </c>
      <c r="V10" s="1">
        <f t="shared" si="4"/>
        <v>87.539947010306136</v>
      </c>
      <c r="W10" s="1">
        <v>2057057.5899999999</v>
      </c>
      <c r="X10" s="1">
        <v>249597.38</v>
      </c>
      <c r="Y10" s="83">
        <f t="shared" ref="Y10:Y29" si="5">W10+X10</f>
        <v>2306654.9699999997</v>
      </c>
      <c r="Z10" s="73">
        <f>Y10*100/U10</f>
        <v>72.150106417619654</v>
      </c>
      <c r="AB10" s="6"/>
      <c r="AC10" s="6"/>
      <c r="AD10" s="6"/>
      <c r="AE10" s="6"/>
    </row>
    <row r="11" spans="1:31" ht="17.45" customHeight="1">
      <c r="A11" s="144" t="s">
        <v>16</v>
      </c>
      <c r="B11" s="1">
        <v>840</v>
      </c>
      <c r="C11" s="1">
        <v>1600</v>
      </c>
      <c r="D11" s="1">
        <f t="shared" si="0"/>
        <v>190.47619047619048</v>
      </c>
      <c r="E11" s="1">
        <v>1600</v>
      </c>
      <c r="F11" s="1">
        <f t="shared" ref="F11:F29" si="6">E11*100/C11</f>
        <v>100</v>
      </c>
      <c r="G11" s="1">
        <f t="shared" ref="G11:G28" si="7">C11-E11</f>
        <v>0</v>
      </c>
      <c r="H11" s="1">
        <v>1575</v>
      </c>
      <c r="I11" s="1">
        <v>1360</v>
      </c>
      <c r="J11" s="1">
        <v>0</v>
      </c>
      <c r="K11" s="1">
        <v>0</v>
      </c>
      <c r="L11" s="1">
        <v>0</v>
      </c>
      <c r="M11" s="1">
        <v>0</v>
      </c>
      <c r="N11" s="1">
        <f t="shared" ref="N11:O29" si="8">J11+L11</f>
        <v>0</v>
      </c>
      <c r="O11" s="1">
        <f t="shared" si="8"/>
        <v>0</v>
      </c>
      <c r="P11" s="1">
        <f t="shared" ref="P11:P28" si="9">N11+O11</f>
        <v>0</v>
      </c>
      <c r="Q11" s="1">
        <f t="shared" ref="Q11:Q29" si="10">P11*100/H11</f>
        <v>0</v>
      </c>
      <c r="R11" s="5"/>
      <c r="S11" s="1">
        <f t="shared" si="2"/>
        <v>1575</v>
      </c>
      <c r="T11" s="1">
        <f t="shared" si="3"/>
        <v>100</v>
      </c>
      <c r="U11" s="1">
        <v>0</v>
      </c>
      <c r="V11" s="1" t="e">
        <f t="shared" si="4"/>
        <v>#DIV/0!</v>
      </c>
      <c r="W11" s="1">
        <v>0</v>
      </c>
      <c r="X11" s="1">
        <v>0</v>
      </c>
      <c r="Y11" s="83">
        <f t="shared" si="5"/>
        <v>0</v>
      </c>
      <c r="Z11" s="73" t="e">
        <f t="shared" ref="Z11:Z29" si="11">Y11*100/U11</f>
        <v>#DIV/0!</v>
      </c>
      <c r="AB11" s="6"/>
      <c r="AC11" s="6"/>
      <c r="AD11" s="6"/>
      <c r="AE11" s="6"/>
    </row>
    <row r="12" spans="1:31" ht="17.45" customHeight="1">
      <c r="A12" s="144" t="s">
        <v>17</v>
      </c>
      <c r="B12" s="1">
        <v>1729128.89</v>
      </c>
      <c r="C12" s="1">
        <v>1469938.35</v>
      </c>
      <c r="D12" s="1">
        <f t="shared" si="0"/>
        <v>85.010340090957598</v>
      </c>
      <c r="E12" s="1">
        <v>1465938.35</v>
      </c>
      <c r="F12" s="1">
        <f t="shared" si="6"/>
        <v>99.727879744072254</v>
      </c>
      <c r="G12" s="1">
        <f t="shared" si="7"/>
        <v>4000</v>
      </c>
      <c r="H12" s="6">
        <v>1765428.2</v>
      </c>
      <c r="I12" s="1">
        <v>401199.03</v>
      </c>
      <c r="J12" s="1">
        <v>1385487.09</v>
      </c>
      <c r="K12" s="1">
        <v>0</v>
      </c>
      <c r="L12" s="1">
        <v>119022.19999999995</v>
      </c>
      <c r="M12" s="1">
        <v>0</v>
      </c>
      <c r="N12" s="1">
        <f t="shared" si="8"/>
        <v>1504509.29</v>
      </c>
      <c r="O12" s="1">
        <f t="shared" si="8"/>
        <v>0</v>
      </c>
      <c r="P12" s="1">
        <f t="shared" si="9"/>
        <v>1504509.29</v>
      </c>
      <c r="Q12" s="1">
        <f t="shared" si="10"/>
        <v>85.220644487269439</v>
      </c>
      <c r="R12" s="5"/>
      <c r="S12" s="1">
        <f t="shared" si="2"/>
        <v>260918.90999999992</v>
      </c>
      <c r="T12" s="1">
        <f t="shared" si="3"/>
        <v>14.779355512730563</v>
      </c>
      <c r="U12" s="1">
        <v>1443777.3800000001</v>
      </c>
      <c r="V12" s="1">
        <f t="shared" si="4"/>
        <v>95.963340977442556</v>
      </c>
      <c r="W12" s="1">
        <v>685627.38</v>
      </c>
      <c r="X12" s="1">
        <v>210882</v>
      </c>
      <c r="Y12" s="83">
        <f t="shared" si="5"/>
        <v>896509.38</v>
      </c>
      <c r="Z12" s="73">
        <f t="shared" si="11"/>
        <v>62.094710196941854</v>
      </c>
      <c r="AB12" s="6"/>
      <c r="AC12" s="6"/>
      <c r="AD12" s="6"/>
      <c r="AE12" s="6"/>
    </row>
    <row r="13" spans="1:31" ht="28.5">
      <c r="A13" s="145" t="s">
        <v>18</v>
      </c>
      <c r="B13" s="1">
        <v>2199145</v>
      </c>
      <c r="C13" s="1">
        <v>1739124.58</v>
      </c>
      <c r="D13" s="1">
        <f t="shared" si="0"/>
        <v>79.081851355867855</v>
      </c>
      <c r="E13" s="1">
        <v>1739124.58</v>
      </c>
      <c r="F13" s="1">
        <f t="shared" si="6"/>
        <v>100</v>
      </c>
      <c r="G13" s="1">
        <f t="shared" si="7"/>
        <v>0</v>
      </c>
      <c r="H13" s="1">
        <v>1803962.2</v>
      </c>
      <c r="I13" s="1">
        <v>187145</v>
      </c>
      <c r="J13" s="1">
        <v>1577839.84</v>
      </c>
      <c r="K13" s="1">
        <v>0</v>
      </c>
      <c r="L13" s="1">
        <v>20000</v>
      </c>
      <c r="M13" s="1">
        <v>0</v>
      </c>
      <c r="N13" s="1">
        <f t="shared" si="8"/>
        <v>1597839.84</v>
      </c>
      <c r="O13" s="1">
        <f t="shared" si="8"/>
        <v>0</v>
      </c>
      <c r="P13" s="1">
        <f t="shared" si="9"/>
        <v>1597839.84</v>
      </c>
      <c r="Q13" s="1">
        <f t="shared" si="10"/>
        <v>88.573909142885597</v>
      </c>
      <c r="R13" s="5"/>
      <c r="S13" s="1">
        <f t="shared" si="2"/>
        <v>206122.35999999987</v>
      </c>
      <c r="T13" s="1">
        <f t="shared" si="3"/>
        <v>11.426090857114405</v>
      </c>
      <c r="U13" s="1">
        <v>1523900.14</v>
      </c>
      <c r="V13" s="1">
        <f t="shared" si="4"/>
        <v>95.372521190859771</v>
      </c>
      <c r="W13" s="1">
        <v>1170718.54</v>
      </c>
      <c r="X13" s="1">
        <v>100237.5</v>
      </c>
      <c r="Y13" s="83">
        <f t="shared" si="5"/>
        <v>1270956.04</v>
      </c>
      <c r="Z13" s="73">
        <f t="shared" si="11"/>
        <v>83.401530496611159</v>
      </c>
      <c r="AB13" s="6"/>
      <c r="AC13" s="6"/>
      <c r="AD13" s="6"/>
      <c r="AE13" s="6"/>
    </row>
    <row r="14" spans="1:31" ht="17.45" customHeight="1">
      <c r="A14" s="144" t="s">
        <v>19</v>
      </c>
      <c r="B14" s="1">
        <v>117805</v>
      </c>
      <c r="C14" s="1">
        <v>0</v>
      </c>
      <c r="D14" s="1">
        <f t="shared" si="0"/>
        <v>0</v>
      </c>
      <c r="E14" s="1">
        <v>0</v>
      </c>
      <c r="F14" s="1" t="e">
        <f t="shared" si="6"/>
        <v>#DIV/0!</v>
      </c>
      <c r="G14" s="1">
        <f t="shared" si="7"/>
        <v>0</v>
      </c>
      <c r="H14" s="1">
        <v>0</v>
      </c>
      <c r="I14" s="1">
        <v>22860</v>
      </c>
      <c r="J14" s="1">
        <v>0</v>
      </c>
      <c r="K14" s="1">
        <v>0</v>
      </c>
      <c r="L14" s="1">
        <v>0</v>
      </c>
      <c r="M14" s="1">
        <v>0</v>
      </c>
      <c r="N14" s="1">
        <f t="shared" si="8"/>
        <v>0</v>
      </c>
      <c r="O14" s="1">
        <f t="shared" si="8"/>
        <v>0</v>
      </c>
      <c r="P14" s="1">
        <f t="shared" si="9"/>
        <v>0</v>
      </c>
      <c r="Q14" s="1" t="e">
        <f t="shared" si="10"/>
        <v>#DIV/0!</v>
      </c>
      <c r="R14" s="5"/>
      <c r="S14" s="1">
        <f t="shared" si="2"/>
        <v>0</v>
      </c>
      <c r="T14" s="1" t="e">
        <f t="shared" si="3"/>
        <v>#DIV/0!</v>
      </c>
      <c r="U14" s="1">
        <v>0</v>
      </c>
      <c r="V14" s="1" t="e">
        <f t="shared" si="4"/>
        <v>#DIV/0!</v>
      </c>
      <c r="W14" s="1">
        <v>0</v>
      </c>
      <c r="X14" s="1">
        <v>0</v>
      </c>
      <c r="Y14" s="83">
        <f t="shared" si="5"/>
        <v>0</v>
      </c>
      <c r="Z14" s="73" t="e">
        <f t="shared" si="11"/>
        <v>#DIV/0!</v>
      </c>
      <c r="AB14" s="6"/>
      <c r="AC14" s="6"/>
      <c r="AD14" s="6"/>
      <c r="AE14" s="6"/>
    </row>
    <row r="15" spans="1:31" ht="17.45" customHeight="1">
      <c r="A15" s="144" t="s">
        <v>20</v>
      </c>
      <c r="B15" s="1">
        <v>651224.72</v>
      </c>
      <c r="C15" s="1">
        <v>497848.03</v>
      </c>
      <c r="D15" s="1">
        <f t="shared" si="0"/>
        <v>76.447962540488334</v>
      </c>
      <c r="E15" s="1">
        <v>497848.03</v>
      </c>
      <c r="F15" s="1">
        <f t="shared" si="6"/>
        <v>100</v>
      </c>
      <c r="G15" s="1">
        <f t="shared" si="7"/>
        <v>0</v>
      </c>
      <c r="H15" s="1">
        <v>499103.58</v>
      </c>
      <c r="I15" s="1">
        <v>332503.87</v>
      </c>
      <c r="J15" s="1">
        <v>172801.7</v>
      </c>
      <c r="K15" s="1">
        <v>0</v>
      </c>
      <c r="L15" s="1">
        <v>17200</v>
      </c>
      <c r="M15" s="1">
        <v>0</v>
      </c>
      <c r="N15" s="1">
        <f t="shared" si="8"/>
        <v>190001.7</v>
      </c>
      <c r="O15" s="1">
        <f t="shared" si="8"/>
        <v>0</v>
      </c>
      <c r="P15" s="1">
        <f t="shared" si="9"/>
        <v>190001.7</v>
      </c>
      <c r="Q15" s="1">
        <f t="shared" si="10"/>
        <v>38.068590892495699</v>
      </c>
      <c r="R15" s="5"/>
      <c r="S15" s="1">
        <f t="shared" si="2"/>
        <v>309101.88</v>
      </c>
      <c r="T15" s="1">
        <f t="shared" si="3"/>
        <v>61.931409107504294</v>
      </c>
      <c r="U15" s="1">
        <v>172801.7</v>
      </c>
      <c r="V15" s="1">
        <f t="shared" si="4"/>
        <v>90.947449417557834</v>
      </c>
      <c r="W15" s="1">
        <v>102464.77</v>
      </c>
      <c r="X15" s="1">
        <v>70336.929999999993</v>
      </c>
      <c r="Y15" s="83">
        <f t="shared" si="5"/>
        <v>172801.7</v>
      </c>
      <c r="Z15" s="73">
        <f t="shared" si="11"/>
        <v>100</v>
      </c>
      <c r="AB15" s="6"/>
      <c r="AC15" s="6"/>
      <c r="AD15" s="6"/>
      <c r="AE15" s="6"/>
    </row>
    <row r="16" spans="1:31" ht="17.45" customHeight="1">
      <c r="A16" s="144" t="s">
        <v>21</v>
      </c>
      <c r="B16" s="1">
        <v>500000</v>
      </c>
      <c r="C16" s="1">
        <v>567373</v>
      </c>
      <c r="D16" s="1">
        <f t="shared" si="0"/>
        <v>113.4746</v>
      </c>
      <c r="E16" s="1">
        <v>567373</v>
      </c>
      <c r="F16" s="1">
        <f t="shared" si="6"/>
        <v>100</v>
      </c>
      <c r="G16" s="1">
        <f t="shared" si="7"/>
        <v>0</v>
      </c>
      <c r="H16" s="121">
        <v>600000</v>
      </c>
      <c r="I16" s="1">
        <v>0</v>
      </c>
      <c r="J16" s="1">
        <v>358218</v>
      </c>
      <c r="K16" s="1">
        <v>0</v>
      </c>
      <c r="L16" s="1">
        <v>32832</v>
      </c>
      <c r="M16" s="1">
        <v>0</v>
      </c>
      <c r="N16" s="1">
        <f t="shared" si="8"/>
        <v>391050</v>
      </c>
      <c r="O16" s="1">
        <f t="shared" si="8"/>
        <v>0</v>
      </c>
      <c r="P16" s="1">
        <f t="shared" si="9"/>
        <v>391050</v>
      </c>
      <c r="Q16" s="1">
        <f t="shared" si="10"/>
        <v>65.174999999999997</v>
      </c>
      <c r="R16" s="5"/>
      <c r="S16" s="1">
        <f t="shared" si="2"/>
        <v>208950</v>
      </c>
      <c r="T16" s="1">
        <f t="shared" si="3"/>
        <v>34.825000000000003</v>
      </c>
      <c r="U16" s="1">
        <v>391050</v>
      </c>
      <c r="V16" s="1">
        <f t="shared" si="4"/>
        <v>100</v>
      </c>
      <c r="W16" s="1">
        <v>326687</v>
      </c>
      <c r="X16" s="1">
        <v>31531</v>
      </c>
      <c r="Y16" s="83">
        <f t="shared" si="5"/>
        <v>358218</v>
      </c>
      <c r="Z16" s="73">
        <f t="shared" si="11"/>
        <v>91.604142692750287</v>
      </c>
      <c r="AB16" s="6"/>
      <c r="AC16" s="6"/>
      <c r="AD16" s="6"/>
      <c r="AE16" s="6"/>
    </row>
    <row r="17" spans="1:31" s="133" customFormat="1" ht="17.45" customHeight="1">
      <c r="A17" s="146" t="s">
        <v>22</v>
      </c>
      <c r="B17" s="9">
        <f>SUM(B18:B28)</f>
        <v>1290908.6000000001</v>
      </c>
      <c r="C17" s="9">
        <f>SUM(C18:C28)</f>
        <v>1428498.38</v>
      </c>
      <c r="D17" s="9">
        <f t="shared" si="0"/>
        <v>110.65836729261854</v>
      </c>
      <c r="E17" s="9">
        <f>SUM(E18:E28)</f>
        <v>1428498.38</v>
      </c>
      <c r="F17" s="9">
        <f>E17*100/C17</f>
        <v>100.00000000000001</v>
      </c>
      <c r="G17" s="156">
        <f>SUM(G18:G28)</f>
        <v>0</v>
      </c>
      <c r="H17" s="9">
        <f>SUM(H18:H28)</f>
        <v>1817260</v>
      </c>
      <c r="I17" s="9">
        <f>SUM(I18:I28)</f>
        <v>387881.19</v>
      </c>
      <c r="J17" s="9">
        <f t="shared" ref="J17:M17" si="12">SUM(J18:J28)</f>
        <v>1266702.95</v>
      </c>
      <c r="K17" s="9">
        <f t="shared" si="12"/>
        <v>23245</v>
      </c>
      <c r="L17" s="9">
        <f t="shared" si="12"/>
        <v>163289.9</v>
      </c>
      <c r="M17" s="9">
        <f t="shared" si="12"/>
        <v>0</v>
      </c>
      <c r="N17" s="9">
        <f t="shared" si="8"/>
        <v>1429992.8499999999</v>
      </c>
      <c r="O17" s="9">
        <f t="shared" si="8"/>
        <v>23245</v>
      </c>
      <c r="P17" s="9">
        <f t="shared" si="9"/>
        <v>1453237.8499999999</v>
      </c>
      <c r="Q17" s="9">
        <f t="shared" si="10"/>
        <v>79.968625843302561</v>
      </c>
      <c r="R17" s="10"/>
      <c r="S17" s="9">
        <f t="shared" si="2"/>
        <v>364022.15000000014</v>
      </c>
      <c r="T17" s="9">
        <f t="shared" si="3"/>
        <v>20.031374156697453</v>
      </c>
      <c r="U17" s="9">
        <f t="shared" ref="U17" si="13">SUM(U18:U28)</f>
        <v>1162076.8499999999</v>
      </c>
      <c r="V17" s="9">
        <f t="shared" si="4"/>
        <v>79.9646699265368</v>
      </c>
      <c r="W17" s="9">
        <f t="shared" ref="W17:X17" si="14">SUM(W18:W28)</f>
        <v>770012.64999999991</v>
      </c>
      <c r="X17" s="9">
        <f t="shared" si="14"/>
        <v>206704.3</v>
      </c>
      <c r="Y17" s="75">
        <f>SUM(Y18:Y28)</f>
        <v>976716.95</v>
      </c>
      <c r="Z17" s="75">
        <f t="shared" si="11"/>
        <v>84.049256294882738</v>
      </c>
      <c r="AB17" s="11"/>
      <c r="AC17" s="11"/>
      <c r="AD17" s="11"/>
      <c r="AE17" s="11"/>
    </row>
    <row r="18" spans="1:31" ht="17.45" customHeight="1">
      <c r="A18" s="147" t="s">
        <v>23</v>
      </c>
      <c r="B18" s="1">
        <v>265564</v>
      </c>
      <c r="C18" s="1">
        <v>378419</v>
      </c>
      <c r="D18" s="1">
        <f t="shared" si="0"/>
        <v>142.49634739648445</v>
      </c>
      <c r="E18" s="1">
        <v>378419</v>
      </c>
      <c r="F18" s="1">
        <f t="shared" si="6"/>
        <v>100</v>
      </c>
      <c r="G18" s="1">
        <f t="shared" si="7"/>
        <v>0</v>
      </c>
      <c r="H18" s="121">
        <v>400000</v>
      </c>
      <c r="I18" s="1">
        <v>162470.39999999999</v>
      </c>
      <c r="J18" s="1">
        <v>245258</v>
      </c>
      <c r="K18" s="1">
        <v>0</v>
      </c>
      <c r="L18" s="1">
        <v>16624</v>
      </c>
      <c r="M18" s="1">
        <v>0</v>
      </c>
      <c r="N18" s="1">
        <f t="shared" si="8"/>
        <v>261882</v>
      </c>
      <c r="O18" s="1">
        <f t="shared" si="8"/>
        <v>0</v>
      </c>
      <c r="P18" s="1">
        <f t="shared" si="9"/>
        <v>261882</v>
      </c>
      <c r="Q18" s="1">
        <f t="shared" si="10"/>
        <v>65.470500000000001</v>
      </c>
      <c r="R18" s="5"/>
      <c r="S18" s="1">
        <f t="shared" si="2"/>
        <v>138118</v>
      </c>
      <c r="T18" s="1">
        <f t="shared" si="3"/>
        <v>34.529499999999999</v>
      </c>
      <c r="U18" s="1">
        <v>267472</v>
      </c>
      <c r="V18" s="1">
        <f t="shared" si="4"/>
        <v>102.1345491480896</v>
      </c>
      <c r="W18" s="1">
        <v>228193</v>
      </c>
      <c r="X18" s="1">
        <v>0</v>
      </c>
      <c r="Y18" s="83">
        <f t="shared" si="5"/>
        <v>228193</v>
      </c>
      <c r="Z18" s="73">
        <f>Y18*100/U18</f>
        <v>85.314724531913626</v>
      </c>
      <c r="AB18" s="6"/>
      <c r="AC18" s="6"/>
      <c r="AD18" s="6"/>
      <c r="AE18" s="6"/>
    </row>
    <row r="19" spans="1:31" ht="17.45" customHeight="1">
      <c r="A19" s="147" t="s">
        <v>24</v>
      </c>
      <c r="B19" s="1">
        <v>52000</v>
      </c>
      <c r="C19" s="1">
        <v>53640</v>
      </c>
      <c r="D19" s="1">
        <f t="shared" si="0"/>
        <v>103.15384615384616</v>
      </c>
      <c r="E19" s="1">
        <v>53640</v>
      </c>
      <c r="F19" s="1">
        <f t="shared" si="6"/>
        <v>100</v>
      </c>
      <c r="G19" s="1">
        <f t="shared" si="7"/>
        <v>0</v>
      </c>
      <c r="H19" s="121">
        <v>64000</v>
      </c>
      <c r="I19" s="1">
        <v>0</v>
      </c>
      <c r="J19" s="1">
        <v>54219</v>
      </c>
      <c r="K19" s="1">
        <v>0</v>
      </c>
      <c r="L19" s="1">
        <v>0</v>
      </c>
      <c r="M19" s="1">
        <v>0</v>
      </c>
      <c r="N19" s="1">
        <f t="shared" si="8"/>
        <v>54219</v>
      </c>
      <c r="O19" s="1">
        <f t="shared" si="8"/>
        <v>0</v>
      </c>
      <c r="P19" s="1">
        <f t="shared" si="9"/>
        <v>54219</v>
      </c>
      <c r="Q19" s="1">
        <f t="shared" si="10"/>
        <v>84.717187499999994</v>
      </c>
      <c r="R19" s="5"/>
      <c r="S19" s="1">
        <f t="shared" si="2"/>
        <v>9781</v>
      </c>
      <c r="T19" s="1">
        <f t="shared" si="3"/>
        <v>15.2828125</v>
      </c>
      <c r="U19" s="1">
        <v>53819</v>
      </c>
      <c r="V19" s="1">
        <f t="shared" si="4"/>
        <v>99.262251240340106</v>
      </c>
      <c r="W19" s="1">
        <v>28700</v>
      </c>
      <c r="X19" s="1">
        <v>25119</v>
      </c>
      <c r="Y19" s="83">
        <f t="shared" si="5"/>
        <v>53819</v>
      </c>
      <c r="Z19" s="73">
        <f t="shared" si="11"/>
        <v>100</v>
      </c>
      <c r="AB19" s="6"/>
      <c r="AC19" s="6"/>
      <c r="AD19" s="6"/>
      <c r="AE19" s="6"/>
    </row>
    <row r="20" spans="1:31" ht="17.45" customHeight="1">
      <c r="A20" s="147" t="s">
        <v>25</v>
      </c>
      <c r="B20" s="1">
        <v>25795</v>
      </c>
      <c r="C20" s="1">
        <v>28235</v>
      </c>
      <c r="D20" s="1">
        <f t="shared" si="0"/>
        <v>109.45919751889902</v>
      </c>
      <c r="E20" s="1">
        <v>28235</v>
      </c>
      <c r="F20" s="1">
        <f t="shared" si="6"/>
        <v>100</v>
      </c>
      <c r="G20" s="1">
        <f t="shared" si="7"/>
        <v>0</v>
      </c>
      <c r="H20" s="121">
        <v>30000</v>
      </c>
      <c r="I20" s="1">
        <v>16756</v>
      </c>
      <c r="J20" s="1">
        <v>19080.849999999999</v>
      </c>
      <c r="K20" s="1">
        <v>0</v>
      </c>
      <c r="L20" s="1">
        <v>4868.5</v>
      </c>
      <c r="M20" s="1">
        <v>0</v>
      </c>
      <c r="N20" s="1">
        <f t="shared" si="8"/>
        <v>23949.35</v>
      </c>
      <c r="O20" s="1">
        <f t="shared" si="8"/>
        <v>0</v>
      </c>
      <c r="P20" s="1">
        <f t="shared" si="9"/>
        <v>23949.35</v>
      </c>
      <c r="Q20" s="1">
        <f t="shared" si="10"/>
        <v>79.831166666666661</v>
      </c>
      <c r="R20" s="5"/>
      <c r="S20" s="1">
        <f t="shared" si="2"/>
        <v>6050.6500000000015</v>
      </c>
      <c r="T20" s="1">
        <f t="shared" si="3"/>
        <v>20.168833333333339</v>
      </c>
      <c r="U20" s="1">
        <v>23949.35</v>
      </c>
      <c r="V20" s="1">
        <f t="shared" si="4"/>
        <v>100</v>
      </c>
      <c r="W20" s="1">
        <v>18299.75</v>
      </c>
      <c r="X20" s="1">
        <v>781.1</v>
      </c>
      <c r="Y20" s="83">
        <f t="shared" si="5"/>
        <v>19080.849999999999</v>
      </c>
      <c r="Z20" s="73">
        <f t="shared" si="11"/>
        <v>79.671682112458157</v>
      </c>
      <c r="AB20" s="6"/>
      <c r="AC20" s="6"/>
      <c r="AD20" s="6"/>
      <c r="AE20" s="6"/>
    </row>
    <row r="21" spans="1:31" ht="17.45" customHeight="1">
      <c r="A21" s="147" t="s">
        <v>26</v>
      </c>
      <c r="B21" s="1">
        <v>0</v>
      </c>
      <c r="C21" s="1">
        <v>0</v>
      </c>
      <c r="D21" s="1" t="e">
        <f t="shared" si="0"/>
        <v>#DIV/0!</v>
      </c>
      <c r="E21" s="1">
        <v>0</v>
      </c>
      <c r="F21" s="1" t="e">
        <f t="shared" si="6"/>
        <v>#DIV/0!</v>
      </c>
      <c r="G21" s="1">
        <f t="shared" si="7"/>
        <v>0</v>
      </c>
      <c r="H21" s="76">
        <v>2000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f t="shared" si="8"/>
        <v>0</v>
      </c>
      <c r="O21" s="73">
        <f t="shared" si="8"/>
        <v>0</v>
      </c>
      <c r="P21" s="73">
        <f t="shared" si="9"/>
        <v>0</v>
      </c>
      <c r="Q21" s="73">
        <f t="shared" si="10"/>
        <v>0</v>
      </c>
      <c r="R21" s="80"/>
      <c r="S21" s="73">
        <f t="shared" si="2"/>
        <v>2000</v>
      </c>
      <c r="T21" s="73">
        <f t="shared" si="3"/>
        <v>100</v>
      </c>
      <c r="U21" s="73">
        <v>0</v>
      </c>
      <c r="V21" s="73" t="e">
        <f t="shared" si="4"/>
        <v>#DIV/0!</v>
      </c>
      <c r="W21" s="73">
        <v>0</v>
      </c>
      <c r="X21" s="73">
        <v>0</v>
      </c>
      <c r="Y21" s="83">
        <f t="shared" si="5"/>
        <v>0</v>
      </c>
      <c r="Z21" s="73" t="e">
        <f t="shared" si="11"/>
        <v>#DIV/0!</v>
      </c>
      <c r="AB21" s="6"/>
      <c r="AC21" s="6"/>
      <c r="AD21" s="6"/>
      <c r="AE21" s="6"/>
    </row>
    <row r="22" spans="1:31" ht="17.45" customHeight="1">
      <c r="A22" s="147" t="s">
        <v>27</v>
      </c>
      <c r="B22" s="1">
        <v>197420</v>
      </c>
      <c r="C22" s="1">
        <v>173390</v>
      </c>
      <c r="D22" s="1">
        <f t="shared" si="0"/>
        <v>87.827980954310604</v>
      </c>
      <c r="E22" s="1">
        <v>173390</v>
      </c>
      <c r="F22" s="1">
        <f t="shared" si="6"/>
        <v>100</v>
      </c>
      <c r="G22" s="1">
        <f t="shared" si="7"/>
        <v>0</v>
      </c>
      <c r="H22" s="121">
        <v>273960</v>
      </c>
      <c r="I22" s="1">
        <v>44350</v>
      </c>
      <c r="J22" s="1">
        <v>95450</v>
      </c>
      <c r="K22" s="1">
        <v>0</v>
      </c>
      <c r="L22" s="1">
        <v>92560</v>
      </c>
      <c r="M22" s="1">
        <v>0</v>
      </c>
      <c r="N22" s="1">
        <f t="shared" si="8"/>
        <v>188010</v>
      </c>
      <c r="O22" s="1">
        <f t="shared" si="8"/>
        <v>0</v>
      </c>
      <c r="P22" s="1">
        <f t="shared" si="9"/>
        <v>188010</v>
      </c>
      <c r="Q22" s="1">
        <f t="shared" si="10"/>
        <v>68.62680683311433</v>
      </c>
      <c r="R22" s="5"/>
      <c r="S22" s="1">
        <f t="shared" si="2"/>
        <v>85950</v>
      </c>
      <c r="T22" s="1">
        <f t="shared" si="3"/>
        <v>31.373193166885677</v>
      </c>
      <c r="U22" s="1">
        <v>95450</v>
      </c>
      <c r="V22" s="1">
        <f t="shared" si="4"/>
        <v>50.768576139567045</v>
      </c>
      <c r="W22" s="1">
        <v>72210</v>
      </c>
      <c r="X22" s="1">
        <v>23240</v>
      </c>
      <c r="Y22" s="83">
        <f t="shared" si="5"/>
        <v>95450</v>
      </c>
      <c r="Z22" s="73">
        <f t="shared" si="11"/>
        <v>100</v>
      </c>
      <c r="AB22" s="6"/>
      <c r="AC22" s="6"/>
      <c r="AD22" s="6"/>
      <c r="AE22" s="6"/>
    </row>
    <row r="23" spans="1:31" ht="17.45" customHeight="1">
      <c r="A23" s="147" t="s">
        <v>28</v>
      </c>
      <c r="B23" s="1">
        <v>482591.6</v>
      </c>
      <c r="C23" s="1">
        <v>576153.38</v>
      </c>
      <c r="D23" s="1">
        <f t="shared" si="0"/>
        <v>119.38736190186485</v>
      </c>
      <c r="E23" s="1">
        <v>576153.38</v>
      </c>
      <c r="F23" s="1">
        <f t="shared" si="6"/>
        <v>100</v>
      </c>
      <c r="G23" s="1">
        <f t="shared" si="7"/>
        <v>0</v>
      </c>
      <c r="H23" s="121">
        <v>500000</v>
      </c>
      <c r="I23" s="1">
        <v>158040.79</v>
      </c>
      <c r="J23" s="1">
        <v>501911.6</v>
      </c>
      <c r="K23" s="1">
        <v>0</v>
      </c>
      <c r="L23" s="1">
        <v>38800</v>
      </c>
      <c r="M23" s="1">
        <v>0</v>
      </c>
      <c r="N23" s="1">
        <f t="shared" si="8"/>
        <v>540711.6</v>
      </c>
      <c r="O23" s="1">
        <f t="shared" si="8"/>
        <v>0</v>
      </c>
      <c r="P23" s="1">
        <f>N23+O23</f>
        <v>540711.6</v>
      </c>
      <c r="Q23" s="1">
        <f t="shared" si="10"/>
        <v>108.14232</v>
      </c>
      <c r="R23" s="5"/>
      <c r="S23" s="69">
        <f t="shared" si="2"/>
        <v>-40711.599999999977</v>
      </c>
      <c r="T23" s="69">
        <f t="shared" si="3"/>
        <v>-8.1423199999999962</v>
      </c>
      <c r="U23" s="1">
        <v>520880.60000000003</v>
      </c>
      <c r="V23" s="1">
        <f t="shared" si="4"/>
        <v>96.332425640581789</v>
      </c>
      <c r="W23" s="1">
        <v>301546.19999999995</v>
      </c>
      <c r="X23" s="1">
        <v>118679.4</v>
      </c>
      <c r="Y23" s="83">
        <f t="shared" si="5"/>
        <v>420225.6</v>
      </c>
      <c r="Z23" s="73">
        <f t="shared" si="11"/>
        <v>80.675993692220445</v>
      </c>
      <c r="AB23" s="6"/>
      <c r="AC23" s="6"/>
      <c r="AD23" s="6"/>
      <c r="AE23" s="6"/>
    </row>
    <row r="24" spans="1:31" ht="17.45" customHeight="1">
      <c r="A24" s="147" t="s">
        <v>29</v>
      </c>
      <c r="B24" s="1">
        <v>62000</v>
      </c>
      <c r="C24" s="1">
        <v>29175</v>
      </c>
      <c r="D24" s="1">
        <f t="shared" si="0"/>
        <v>47.056451612903224</v>
      </c>
      <c r="E24" s="1">
        <v>29175</v>
      </c>
      <c r="F24" s="1">
        <f t="shared" si="6"/>
        <v>100</v>
      </c>
      <c r="G24" s="1">
        <f t="shared" si="7"/>
        <v>0</v>
      </c>
      <c r="H24" s="121">
        <v>150000</v>
      </c>
      <c r="I24" s="1">
        <v>0</v>
      </c>
      <c r="J24" s="1">
        <v>80200</v>
      </c>
      <c r="K24" s="1">
        <v>0</v>
      </c>
      <c r="L24" s="1">
        <v>5280</v>
      </c>
      <c r="M24" s="1">
        <v>0</v>
      </c>
      <c r="N24" s="1">
        <f t="shared" si="8"/>
        <v>85480</v>
      </c>
      <c r="O24" s="1">
        <f t="shared" si="8"/>
        <v>0</v>
      </c>
      <c r="P24" s="154">
        <f t="shared" si="9"/>
        <v>85480</v>
      </c>
      <c r="Q24" s="1">
        <f t="shared" si="10"/>
        <v>56.986666666666665</v>
      </c>
      <c r="R24" s="5"/>
      <c r="S24" s="1">
        <f t="shared" si="2"/>
        <v>64520</v>
      </c>
      <c r="T24" s="1">
        <f t="shared" si="3"/>
        <v>43.013333333333335</v>
      </c>
      <c r="U24" s="1">
        <v>72720</v>
      </c>
      <c r="V24" s="1">
        <f t="shared" si="4"/>
        <v>85.072531586335984</v>
      </c>
      <c r="W24" s="1">
        <v>55440</v>
      </c>
      <c r="X24" s="1">
        <v>5280</v>
      </c>
      <c r="Y24" s="83">
        <f t="shared" si="5"/>
        <v>60720</v>
      </c>
      <c r="Z24" s="73">
        <f t="shared" si="11"/>
        <v>83.4983498349835</v>
      </c>
      <c r="AB24" s="6"/>
      <c r="AC24" s="6"/>
      <c r="AD24" s="6"/>
      <c r="AE24" s="6"/>
    </row>
    <row r="25" spans="1:31" ht="17.45" customHeight="1">
      <c r="A25" s="147" t="s">
        <v>30</v>
      </c>
      <c r="B25" s="1">
        <v>173050</v>
      </c>
      <c r="C25" s="1">
        <v>68350</v>
      </c>
      <c r="D25" s="1">
        <f t="shared" si="0"/>
        <v>39.497255128575553</v>
      </c>
      <c r="E25" s="1">
        <v>68350</v>
      </c>
      <c r="F25" s="1">
        <f t="shared" si="6"/>
        <v>100</v>
      </c>
      <c r="G25" s="1">
        <f t="shared" si="7"/>
        <v>0</v>
      </c>
      <c r="H25" s="121">
        <v>350000</v>
      </c>
      <c r="I25" s="1">
        <v>4000</v>
      </c>
      <c r="J25" s="1">
        <v>226000</v>
      </c>
      <c r="K25" s="1">
        <v>0</v>
      </c>
      <c r="L25" s="1">
        <v>0</v>
      </c>
      <c r="M25" s="1">
        <v>0</v>
      </c>
      <c r="N25" s="1">
        <f t="shared" si="8"/>
        <v>226000</v>
      </c>
      <c r="O25" s="1">
        <f t="shared" si="8"/>
        <v>0</v>
      </c>
      <c r="P25" s="154">
        <f t="shared" si="9"/>
        <v>226000</v>
      </c>
      <c r="Q25" s="1">
        <f t="shared" si="10"/>
        <v>64.571428571428569</v>
      </c>
      <c r="R25" s="5"/>
      <c r="S25" s="1">
        <f t="shared" si="2"/>
        <v>124000</v>
      </c>
      <c r="T25" s="1">
        <f t="shared" si="3"/>
        <v>35.428571428571431</v>
      </c>
      <c r="U25" s="1">
        <v>54800</v>
      </c>
      <c r="V25" s="1">
        <f t="shared" si="4"/>
        <v>24.247787610619469</v>
      </c>
      <c r="W25" s="1">
        <v>31400</v>
      </c>
      <c r="X25" s="1">
        <v>0</v>
      </c>
      <c r="Y25" s="83">
        <f t="shared" si="5"/>
        <v>31400</v>
      </c>
      <c r="Z25" s="73">
        <f t="shared" si="11"/>
        <v>57.299270072992698</v>
      </c>
      <c r="AB25" s="6"/>
      <c r="AC25" s="6"/>
      <c r="AD25" s="6"/>
      <c r="AE25" s="6"/>
    </row>
    <row r="26" spans="1:31" ht="17.45" customHeight="1">
      <c r="A26" s="147" t="s">
        <v>31</v>
      </c>
      <c r="B26" s="1">
        <v>20278</v>
      </c>
      <c r="C26" s="1">
        <v>62570</v>
      </c>
      <c r="D26" s="1">
        <f t="shared" si="0"/>
        <v>308.56100207121017</v>
      </c>
      <c r="E26" s="1">
        <v>62570</v>
      </c>
      <c r="F26" s="1">
        <f t="shared" si="6"/>
        <v>100</v>
      </c>
      <c r="G26" s="1">
        <f t="shared" si="7"/>
        <v>0</v>
      </c>
      <c r="H26" s="121">
        <v>40000</v>
      </c>
      <c r="I26" s="1">
        <v>2264</v>
      </c>
      <c r="J26" s="1">
        <v>37283.5</v>
      </c>
      <c r="K26" s="1">
        <v>0</v>
      </c>
      <c r="L26" s="1">
        <v>5157.4000000000015</v>
      </c>
      <c r="M26" s="1">
        <v>0</v>
      </c>
      <c r="N26" s="1">
        <f t="shared" si="8"/>
        <v>42440.9</v>
      </c>
      <c r="O26" s="1">
        <f t="shared" si="8"/>
        <v>0</v>
      </c>
      <c r="P26" s="154">
        <f t="shared" si="9"/>
        <v>42440.9</v>
      </c>
      <c r="Q26" s="1">
        <f t="shared" si="10"/>
        <v>106.10225</v>
      </c>
      <c r="R26" s="5"/>
      <c r="S26" s="1">
        <f t="shared" si="2"/>
        <v>-2440.9000000000015</v>
      </c>
      <c r="T26" s="1">
        <f t="shared" si="3"/>
        <v>-6.1022500000000033</v>
      </c>
      <c r="U26" s="1">
        <v>42440.9</v>
      </c>
      <c r="V26" s="1">
        <f t="shared" si="4"/>
        <v>100</v>
      </c>
      <c r="W26" s="1">
        <v>28573.7</v>
      </c>
      <c r="X26" s="1">
        <v>8709.7999999999993</v>
      </c>
      <c r="Y26" s="83">
        <f t="shared" si="5"/>
        <v>37283.5</v>
      </c>
      <c r="Z26" s="73">
        <f t="shared" si="11"/>
        <v>87.848042807763264</v>
      </c>
      <c r="AB26" s="6"/>
      <c r="AC26" s="6"/>
      <c r="AD26" s="6"/>
      <c r="AE26" s="6"/>
    </row>
    <row r="27" spans="1:31" ht="17.45" customHeight="1">
      <c r="A27" s="147" t="s">
        <v>32</v>
      </c>
      <c r="B27" s="1">
        <v>12210</v>
      </c>
      <c r="C27" s="1">
        <v>58566</v>
      </c>
      <c r="D27" s="1">
        <f t="shared" si="0"/>
        <v>479.65601965601968</v>
      </c>
      <c r="E27" s="1">
        <v>58566</v>
      </c>
      <c r="F27" s="1">
        <f t="shared" si="6"/>
        <v>100</v>
      </c>
      <c r="G27" s="1">
        <f t="shared" si="7"/>
        <v>0</v>
      </c>
      <c r="H27" s="121">
        <v>7300</v>
      </c>
      <c r="I27" s="1">
        <v>0</v>
      </c>
      <c r="J27" s="1">
        <v>7300</v>
      </c>
      <c r="K27" s="1">
        <v>23245</v>
      </c>
      <c r="L27" s="1">
        <v>0</v>
      </c>
      <c r="M27" s="1">
        <v>0</v>
      </c>
      <c r="N27" s="1">
        <f t="shared" si="8"/>
        <v>7300</v>
      </c>
      <c r="O27" s="50">
        <f t="shared" si="8"/>
        <v>23245</v>
      </c>
      <c r="P27" s="1">
        <f t="shared" si="9"/>
        <v>30545</v>
      </c>
      <c r="Q27" s="50">
        <f t="shared" si="10"/>
        <v>418.42465753424659</v>
      </c>
      <c r="R27" s="5"/>
      <c r="S27" s="69">
        <f t="shared" si="2"/>
        <v>-23245</v>
      </c>
      <c r="T27" s="69">
        <f t="shared" si="3"/>
        <v>-318.42465753424659</v>
      </c>
      <c r="U27" s="50">
        <v>30545</v>
      </c>
      <c r="V27" s="50">
        <f t="shared" si="4"/>
        <v>100</v>
      </c>
      <c r="W27" s="1">
        <v>5650</v>
      </c>
      <c r="X27" s="1">
        <v>24895</v>
      </c>
      <c r="Y27" s="83">
        <f t="shared" si="5"/>
        <v>30545</v>
      </c>
      <c r="Z27" s="73">
        <f t="shared" si="11"/>
        <v>100</v>
      </c>
      <c r="AB27" s="6"/>
      <c r="AC27" s="6"/>
      <c r="AD27" s="6"/>
      <c r="AE27" s="6"/>
    </row>
    <row r="28" spans="1:31" ht="17.45" customHeight="1">
      <c r="A28" s="147" t="s">
        <v>73</v>
      </c>
      <c r="B28" s="1">
        <v>0</v>
      </c>
      <c r="C28" s="1">
        <v>0</v>
      </c>
      <c r="D28" s="1" t="e">
        <f t="shared" si="0"/>
        <v>#DIV/0!</v>
      </c>
      <c r="E28" s="1">
        <v>0</v>
      </c>
      <c r="F28" s="1" t="e">
        <f t="shared" si="6"/>
        <v>#DIV/0!</v>
      </c>
      <c r="G28" s="1">
        <f t="shared" si="7"/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8"/>
        <v>0</v>
      </c>
      <c r="O28" s="1">
        <f t="shared" si="8"/>
        <v>0</v>
      </c>
      <c r="P28" s="1">
        <f t="shared" si="9"/>
        <v>0</v>
      </c>
      <c r="Q28" s="1" t="e">
        <f t="shared" si="10"/>
        <v>#DIV/0!</v>
      </c>
      <c r="R28" s="5"/>
      <c r="S28" s="1">
        <f t="shared" si="2"/>
        <v>0</v>
      </c>
      <c r="T28" s="1" t="e">
        <f t="shared" si="3"/>
        <v>#DIV/0!</v>
      </c>
      <c r="U28" s="1">
        <v>0</v>
      </c>
      <c r="V28" s="1" t="e">
        <f t="shared" si="4"/>
        <v>#DIV/0!</v>
      </c>
      <c r="W28" s="1">
        <v>0</v>
      </c>
      <c r="X28" s="1">
        <v>0</v>
      </c>
      <c r="Y28" s="83">
        <f t="shared" si="5"/>
        <v>0</v>
      </c>
      <c r="Z28" s="73" t="e">
        <f t="shared" si="11"/>
        <v>#DIV/0!</v>
      </c>
      <c r="AB28" s="6"/>
      <c r="AC28" s="6"/>
      <c r="AD28" s="6"/>
      <c r="AE28" s="6"/>
    </row>
    <row r="29" spans="1:31" s="133" customFormat="1" ht="17.45" customHeight="1">
      <c r="A29" s="177" t="s">
        <v>33</v>
      </c>
      <c r="B29" s="9">
        <f>B9+B17</f>
        <v>11485740.82</v>
      </c>
      <c r="C29" s="9">
        <f>C9+C17</f>
        <v>10962499.57</v>
      </c>
      <c r="D29" s="9">
        <f t="shared" si="0"/>
        <v>95.444427501890985</v>
      </c>
      <c r="E29" s="9">
        <f>E9+E17</f>
        <v>10958499.57</v>
      </c>
      <c r="F29" s="9">
        <f t="shared" si="6"/>
        <v>99.963511971202749</v>
      </c>
      <c r="G29" s="156">
        <f>G9+G17</f>
        <v>4000</v>
      </c>
      <c r="H29" s="9">
        <f>H9+H17</f>
        <v>12026894.176666666</v>
      </c>
      <c r="I29" s="9">
        <f>I9+I17</f>
        <v>2428373.11</v>
      </c>
      <c r="J29" s="9">
        <f t="shared" ref="J29:M29" si="15">J9+J17</f>
        <v>8299785.0100000007</v>
      </c>
      <c r="K29" s="9">
        <f t="shared" si="15"/>
        <v>23245</v>
      </c>
      <c r="L29" s="9">
        <f t="shared" si="15"/>
        <v>465681.1</v>
      </c>
      <c r="M29" s="9">
        <f t="shared" si="15"/>
        <v>0</v>
      </c>
      <c r="N29" s="9">
        <f t="shared" si="8"/>
        <v>8765466.1100000013</v>
      </c>
      <c r="O29" s="9">
        <f t="shared" si="8"/>
        <v>23245</v>
      </c>
      <c r="P29" s="9">
        <f>N29+O29</f>
        <v>8788711.1100000013</v>
      </c>
      <c r="Q29" s="9">
        <f t="shared" si="10"/>
        <v>73.075483835643524</v>
      </c>
      <c r="R29" s="10"/>
      <c r="S29" s="9">
        <f t="shared" si="2"/>
        <v>3238183.0666666646</v>
      </c>
      <c r="T29" s="9">
        <f t="shared" si="3"/>
        <v>26.924516164356479</v>
      </c>
      <c r="U29" s="9">
        <f>U9+U17</f>
        <v>7890628.3399999999</v>
      </c>
      <c r="V29" s="9">
        <f t="shared" si="4"/>
        <v>89.781405273656773</v>
      </c>
      <c r="W29" s="9">
        <f>W9+W17</f>
        <v>5112567.93</v>
      </c>
      <c r="X29" s="9">
        <f>X9+X17</f>
        <v>869289.1100000001</v>
      </c>
      <c r="Y29" s="82">
        <f t="shared" si="5"/>
        <v>5981857.04</v>
      </c>
      <c r="Z29" s="75">
        <f t="shared" si="11"/>
        <v>75.809641288972429</v>
      </c>
      <c r="AB29" s="11"/>
      <c r="AC29" s="11"/>
      <c r="AD29" s="11"/>
      <c r="AE29" s="11"/>
    </row>
    <row r="30" spans="1:31" ht="17.45" customHeight="1">
      <c r="H30" s="149" t="s">
        <v>121</v>
      </c>
    </row>
    <row r="32" spans="1:31" ht="17.45" customHeight="1">
      <c r="C32" s="302"/>
      <c r="D32" s="302"/>
      <c r="S32" s="303" t="s">
        <v>37</v>
      </c>
      <c r="T32" s="303"/>
      <c r="U32" s="302" t="s">
        <v>38</v>
      </c>
      <c r="V32" s="302"/>
    </row>
    <row r="33" spans="2:26" ht="17.45" customHeight="1">
      <c r="B33" s="150" t="s">
        <v>58</v>
      </c>
      <c r="S33" s="303" t="s">
        <v>37</v>
      </c>
      <c r="T33" s="303"/>
    </row>
    <row r="34" spans="2:26" ht="17.45" customHeight="1">
      <c r="B34" s="306" t="s">
        <v>69</v>
      </c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</row>
    <row r="35" spans="2:26" ht="17.45" customHeight="1">
      <c r="B35" s="306" t="s">
        <v>68</v>
      </c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193"/>
      <c r="Y35" s="193"/>
    </row>
    <row r="36" spans="2:26" ht="17.45" customHeight="1">
      <c r="B36" s="305" t="s">
        <v>59</v>
      </c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193"/>
      <c r="Y36" s="193"/>
    </row>
    <row r="37" spans="2:26" ht="21.2" customHeight="1">
      <c r="B37" s="304" t="s">
        <v>60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193"/>
      <c r="Y37" s="193"/>
    </row>
    <row r="38" spans="2:26" ht="17.45" customHeight="1">
      <c r="B38" s="305" t="s">
        <v>61</v>
      </c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193"/>
      <c r="Y38" s="193"/>
      <c r="Z38" s="194"/>
    </row>
    <row r="39" spans="2:26" ht="17.45" customHeight="1">
      <c r="B39" s="307" t="s">
        <v>70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193"/>
      <c r="Y39" s="193"/>
      <c r="Z39" s="194"/>
    </row>
    <row r="40" spans="2:26" ht="17.45" customHeight="1">
      <c r="B40" s="307" t="s">
        <v>71</v>
      </c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193"/>
      <c r="Y40" s="193"/>
      <c r="Z40" s="194"/>
    </row>
    <row r="41" spans="2:26" ht="17.45" customHeight="1">
      <c r="B41" s="305" t="s">
        <v>62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193"/>
      <c r="Y41" s="193"/>
      <c r="Z41" s="194"/>
    </row>
    <row r="42" spans="2:26" ht="17.45" customHeight="1">
      <c r="B42" s="304" t="s">
        <v>63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193"/>
      <c r="Y42" s="193"/>
      <c r="Z42" s="194"/>
    </row>
    <row r="43" spans="2:26" ht="17.45" customHeight="1">
      <c r="B43" s="305" t="s">
        <v>64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193"/>
      <c r="Y43" s="193"/>
      <c r="Z43" s="194"/>
    </row>
    <row r="44" spans="2:26" ht="17.45" customHeight="1">
      <c r="B44" s="305" t="s">
        <v>72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193"/>
      <c r="Y44" s="193"/>
      <c r="Z44" s="194"/>
    </row>
    <row r="45" spans="2:26" ht="17.45" customHeight="1">
      <c r="B45" s="305" t="s">
        <v>81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193"/>
      <c r="Y45" s="193"/>
      <c r="Z45" s="194"/>
    </row>
    <row r="46" spans="2:26" ht="17.45" customHeight="1">
      <c r="B46" s="305" t="s">
        <v>80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</row>
    <row r="47" spans="2:26" ht="17.45" customHeight="1">
      <c r="B47" s="151" t="s">
        <v>91</v>
      </c>
      <c r="C47" s="171"/>
      <c r="D47" s="171"/>
      <c r="E47" s="171"/>
      <c r="F47" s="171"/>
      <c r="G47" s="159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</row>
    <row r="48" spans="2:26" s="152" customFormat="1" ht="17.45" customHeight="1">
      <c r="B48" s="280" t="s">
        <v>76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</row>
    <row r="50" spans="2:2" ht="17.45" customHeight="1">
      <c r="B50" s="153" t="s">
        <v>103</v>
      </c>
    </row>
    <row r="51" spans="2:2" ht="17.45" customHeight="1">
      <c r="B51" s="67" t="s">
        <v>115</v>
      </c>
    </row>
    <row r="52" spans="2:2" ht="17.45" customHeight="1">
      <c r="B52" s="67" t="s">
        <v>117</v>
      </c>
    </row>
    <row r="53" spans="2:2" ht="17.45" customHeight="1">
      <c r="B53" s="67" t="s">
        <v>116</v>
      </c>
    </row>
  </sheetData>
  <mergeCells count="46">
    <mergeCell ref="B38:W38"/>
    <mergeCell ref="B46:W46"/>
    <mergeCell ref="B40:W40"/>
    <mergeCell ref="B41:W41"/>
    <mergeCell ref="B42:W42"/>
    <mergeCell ref="B43:W43"/>
    <mergeCell ref="B44:W44"/>
    <mergeCell ref="B45:W45"/>
    <mergeCell ref="B39:W39"/>
    <mergeCell ref="W8:Z8"/>
    <mergeCell ref="C32:D32"/>
    <mergeCell ref="S32:T32"/>
    <mergeCell ref="U32:V32"/>
    <mergeCell ref="B37:W37"/>
    <mergeCell ref="B34:W34"/>
    <mergeCell ref="B35:W35"/>
    <mergeCell ref="B36:W36"/>
    <mergeCell ref="S33:T33"/>
    <mergeCell ref="C8:D8"/>
    <mergeCell ref="E8:F8"/>
    <mergeCell ref="J8:K8"/>
    <mergeCell ref="L8:M8"/>
    <mergeCell ref="N8:Q8"/>
    <mergeCell ref="S8:T8"/>
    <mergeCell ref="U8:V8"/>
    <mergeCell ref="L6:M6"/>
    <mergeCell ref="N6:O6"/>
    <mergeCell ref="P6:P7"/>
    <mergeCell ref="U6:V6"/>
    <mergeCell ref="J6:K6"/>
    <mergeCell ref="Y6:Z6"/>
    <mergeCell ref="B48:W48"/>
    <mergeCell ref="A4:A8"/>
    <mergeCell ref="B4:F4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E51"/>
  <sheetViews>
    <sheetView zoomScale="70" zoomScaleNormal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E18" sqref="E18:E2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197" customWidth="1"/>
    <col min="6" max="6" width="9.125" style="6" bestFit="1" customWidth="1"/>
    <col min="7" max="7" width="13.125" style="6" bestFit="1" customWidth="1"/>
    <col min="8" max="8" width="15.625" style="6" bestFit="1" customWidth="1"/>
    <col min="9" max="9" width="14.5" style="186" bestFit="1" customWidth="1"/>
    <col min="10" max="10" width="14.375" style="6" bestFit="1" customWidth="1"/>
    <col min="11" max="11" width="7.75" style="6" bestFit="1" customWidth="1"/>
    <col min="12" max="12" width="14.375" style="6" customWidth="1"/>
    <col min="13" max="13" width="7.75" style="6" bestFit="1" customWidth="1"/>
    <col min="14" max="14" width="14.375" style="6" customWidth="1"/>
    <col min="15" max="15" width="7.75" style="6" bestFit="1" customWidth="1"/>
    <col min="16" max="16" width="14.375" style="6" customWidth="1"/>
    <col min="17" max="17" width="7.5" style="29" bestFit="1" customWidth="1"/>
    <col min="18" max="18" width="14.625" style="15" customWidth="1"/>
    <col min="19" max="19" width="16.875" style="6" customWidth="1"/>
    <col min="20" max="20" width="11.25" style="29" customWidth="1"/>
    <col min="21" max="21" width="14.375" style="29" bestFit="1" customWidth="1"/>
    <col min="22" max="22" width="9.125" style="29" customWidth="1"/>
    <col min="23" max="23" width="14.375" style="6" bestFit="1" customWidth="1"/>
    <col min="24" max="24" width="18.625" style="6" customWidth="1"/>
    <col min="25" max="25" width="17.25" style="6" customWidth="1"/>
    <col min="26" max="26" width="15.375" style="6" customWidth="1"/>
    <col min="27" max="27" width="9" style="6"/>
    <col min="28" max="30" width="14.375" style="6" bestFit="1" customWidth="1"/>
    <col min="31" max="31" width="7.625" style="6" bestFit="1" customWidth="1"/>
    <col min="32" max="16384" width="9" style="6"/>
  </cols>
  <sheetData>
    <row r="1" spans="1:31" s="11" customFormat="1" ht="17.45" customHeight="1">
      <c r="A1" s="11" t="s">
        <v>39</v>
      </c>
      <c r="E1" s="195"/>
      <c r="I1" s="184"/>
    </row>
    <row r="2" spans="1:31" s="11" customFormat="1" ht="17.45" customHeight="1">
      <c r="A2" s="11" t="s">
        <v>90</v>
      </c>
      <c r="E2" s="195"/>
      <c r="I2" s="184"/>
    </row>
    <row r="3" spans="1:31" s="11" customFormat="1" ht="17.45" customHeight="1">
      <c r="A3" s="16" t="s">
        <v>137</v>
      </c>
      <c r="B3" s="16"/>
      <c r="C3" s="16"/>
      <c r="D3" s="16"/>
      <c r="E3" s="196"/>
      <c r="F3" s="16"/>
      <c r="I3" s="184"/>
    </row>
    <row r="4" spans="1:31" s="11" customFormat="1" ht="17.45" customHeight="1">
      <c r="A4" s="225" t="s">
        <v>0</v>
      </c>
      <c r="B4" s="260" t="s">
        <v>56</v>
      </c>
      <c r="C4" s="261"/>
      <c r="D4" s="261"/>
      <c r="E4" s="261"/>
      <c r="F4" s="261"/>
      <c r="G4" s="262"/>
      <c r="H4" s="226" t="s">
        <v>55</v>
      </c>
      <c r="I4" s="226"/>
      <c r="J4" s="227"/>
      <c r="K4" s="227"/>
      <c r="L4" s="227"/>
      <c r="M4" s="227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31" s="15" customFormat="1" ht="17.45" customHeight="1">
      <c r="A5" s="225"/>
      <c r="B5" s="17" t="s">
        <v>1</v>
      </c>
      <c r="C5" s="228" t="s">
        <v>5</v>
      </c>
      <c r="D5" s="229"/>
      <c r="E5" s="229" t="s">
        <v>50</v>
      </c>
      <c r="F5" s="230"/>
      <c r="G5" s="167" t="s">
        <v>129</v>
      </c>
      <c r="H5" s="17" t="s">
        <v>1</v>
      </c>
      <c r="I5" s="84" t="s">
        <v>4</v>
      </c>
      <c r="J5" s="229" t="s">
        <v>2</v>
      </c>
      <c r="K5" s="258"/>
      <c r="L5" s="229" t="s">
        <v>2</v>
      </c>
      <c r="M5" s="230"/>
      <c r="N5" s="233" t="s">
        <v>46</v>
      </c>
      <c r="O5" s="233"/>
      <c r="P5" s="233"/>
      <c r="Q5" s="234"/>
      <c r="R5" s="235" t="s">
        <v>3</v>
      </c>
      <c r="S5" s="225" t="s">
        <v>48</v>
      </c>
      <c r="T5" s="225"/>
      <c r="U5" s="228" t="s">
        <v>5</v>
      </c>
      <c r="V5" s="229"/>
      <c r="W5" s="225" t="s">
        <v>50</v>
      </c>
      <c r="X5" s="225"/>
      <c r="Y5" s="225"/>
      <c r="Z5" s="225"/>
    </row>
    <row r="6" spans="1:31" s="22" customFormat="1" ht="17.45" customHeight="1">
      <c r="A6" s="225"/>
      <c r="B6" s="19" t="s">
        <v>6</v>
      </c>
      <c r="C6" s="237" t="s">
        <v>49</v>
      </c>
      <c r="D6" s="238"/>
      <c r="E6" s="237" t="s">
        <v>159</v>
      </c>
      <c r="F6" s="239"/>
      <c r="G6" s="181" t="s">
        <v>128</v>
      </c>
      <c r="H6" s="19" t="s">
        <v>41</v>
      </c>
      <c r="I6" s="200" t="s">
        <v>42</v>
      </c>
      <c r="J6" s="237" t="s">
        <v>143</v>
      </c>
      <c r="K6" s="238"/>
      <c r="L6" s="237" t="s">
        <v>160</v>
      </c>
      <c r="M6" s="239"/>
      <c r="N6" s="242" t="s">
        <v>45</v>
      </c>
      <c r="O6" s="243"/>
      <c r="P6" s="228" t="s">
        <v>47</v>
      </c>
      <c r="Q6" s="21" t="s">
        <v>44</v>
      </c>
      <c r="R6" s="236"/>
      <c r="S6" s="19" t="s">
        <v>45</v>
      </c>
      <c r="T6" s="21" t="s">
        <v>44</v>
      </c>
      <c r="U6" s="237" t="s">
        <v>142</v>
      </c>
      <c r="V6" s="238"/>
      <c r="W6" s="55" t="s">
        <v>94</v>
      </c>
      <c r="X6" s="57" t="s">
        <v>157</v>
      </c>
      <c r="Y6" s="247" t="s">
        <v>79</v>
      </c>
      <c r="Z6" s="247"/>
    </row>
    <row r="7" spans="1:31" s="15" customFormat="1" ht="17.45" customHeight="1">
      <c r="A7" s="225"/>
      <c r="B7" s="23"/>
      <c r="C7" s="18" t="s">
        <v>8</v>
      </c>
      <c r="D7" s="17" t="s">
        <v>44</v>
      </c>
      <c r="E7" s="183" t="s">
        <v>8</v>
      </c>
      <c r="F7" s="24" t="s">
        <v>44</v>
      </c>
      <c r="G7" s="182" t="s">
        <v>131</v>
      </c>
      <c r="H7" s="23"/>
      <c r="I7" s="201"/>
      <c r="J7" s="25" t="s">
        <v>35</v>
      </c>
      <c r="K7" s="25" t="s">
        <v>34</v>
      </c>
      <c r="L7" s="25" t="s">
        <v>35</v>
      </c>
      <c r="M7" s="25" t="s">
        <v>34</v>
      </c>
      <c r="N7" s="14" t="s">
        <v>35</v>
      </c>
      <c r="O7" s="14" t="s">
        <v>34</v>
      </c>
      <c r="P7" s="244"/>
      <c r="Q7" s="26"/>
      <c r="R7" s="27" t="s">
        <v>34</v>
      </c>
      <c r="S7" s="23"/>
      <c r="T7" s="28"/>
      <c r="U7" s="18" t="s">
        <v>8</v>
      </c>
      <c r="V7" s="17" t="s">
        <v>44</v>
      </c>
      <c r="W7" s="14" t="s">
        <v>8</v>
      </c>
      <c r="X7" s="14" t="s">
        <v>8</v>
      </c>
      <c r="Y7" s="14" t="s">
        <v>7</v>
      </c>
      <c r="Z7" s="14" t="s">
        <v>44</v>
      </c>
    </row>
    <row r="8" spans="1:31" s="15" customFormat="1" ht="17.45" customHeight="1">
      <c r="A8" s="225"/>
      <c r="B8" s="14" t="s">
        <v>9</v>
      </c>
      <c r="C8" s="225" t="s">
        <v>10</v>
      </c>
      <c r="D8" s="225"/>
      <c r="E8" s="225" t="s">
        <v>11</v>
      </c>
      <c r="F8" s="225"/>
      <c r="G8" s="160"/>
      <c r="H8" s="14" t="s">
        <v>43</v>
      </c>
      <c r="I8" s="169" t="s">
        <v>12</v>
      </c>
      <c r="J8" s="246" t="s">
        <v>13</v>
      </c>
      <c r="K8" s="234"/>
      <c r="L8" s="246" t="s">
        <v>52</v>
      </c>
      <c r="M8" s="234"/>
      <c r="N8" s="246" t="s">
        <v>53</v>
      </c>
      <c r="O8" s="233"/>
      <c r="P8" s="233"/>
      <c r="Q8" s="234"/>
      <c r="R8" s="14" t="s">
        <v>36</v>
      </c>
      <c r="S8" s="246" t="s">
        <v>57</v>
      </c>
      <c r="T8" s="234"/>
      <c r="U8" s="225" t="s">
        <v>65</v>
      </c>
      <c r="V8" s="225"/>
      <c r="W8" s="246" t="s">
        <v>66</v>
      </c>
      <c r="X8" s="233"/>
      <c r="Y8" s="233"/>
      <c r="Z8" s="234"/>
    </row>
    <row r="9" spans="1:31" s="3" customFormat="1" ht="17.45" customHeight="1">
      <c r="A9" s="38" t="s">
        <v>14</v>
      </c>
      <c r="B9" s="13">
        <f>SUM(B10:B16)</f>
        <v>8550396.1600000001</v>
      </c>
      <c r="C9" s="13">
        <f>SUM(C10:C16)</f>
        <v>8041793.8099999996</v>
      </c>
      <c r="D9" s="9">
        <f t="shared" ref="D9:D29" si="0">C9*100/B9</f>
        <v>94.051710113979098</v>
      </c>
      <c r="E9" s="155">
        <f>SUM(E10:E16)</f>
        <v>7733240.2499999991</v>
      </c>
      <c r="F9" s="9">
        <f>E9*100/C9</f>
        <v>96.163125202037463</v>
      </c>
      <c r="G9" s="155">
        <f>SUM(G10:G16)</f>
        <v>308553.55999999994</v>
      </c>
      <c r="H9" s="13">
        <f t="shared" ref="H9:M9" si="1">SUM(H10:H16)</f>
        <v>9305269.790000001</v>
      </c>
      <c r="I9" s="86">
        <f t="shared" si="1"/>
        <v>2333243</v>
      </c>
      <c r="J9" s="13">
        <f t="shared" si="1"/>
        <v>5245163.91</v>
      </c>
      <c r="K9" s="13">
        <f t="shared" si="1"/>
        <v>0</v>
      </c>
      <c r="L9" s="13">
        <f t="shared" si="1"/>
        <v>1278757.3799999999</v>
      </c>
      <c r="M9" s="13">
        <f t="shared" si="1"/>
        <v>0</v>
      </c>
      <c r="N9" s="9">
        <f t="shared" ref="N9:N29" si="2">J9+L9</f>
        <v>6523921.29</v>
      </c>
      <c r="O9" s="9">
        <f t="shared" ref="O9:O29" si="3">K9+M9</f>
        <v>0</v>
      </c>
      <c r="P9" s="9">
        <f>N9+O9</f>
        <v>6523921.29</v>
      </c>
      <c r="Q9" s="9">
        <f t="shared" ref="Q9:Q29" si="4">P9*100/H9</f>
        <v>70.109963893910901</v>
      </c>
      <c r="R9" s="215"/>
      <c r="S9" s="9">
        <f t="shared" ref="S9:S29" si="5">H9-P9</f>
        <v>2781348.5000000009</v>
      </c>
      <c r="T9" s="9">
        <f t="shared" ref="T9:T29" si="6">S9*100/H9</f>
        <v>29.890036106089095</v>
      </c>
      <c r="U9" s="13">
        <f>SUM(U10:U16)</f>
        <v>6523921.29</v>
      </c>
      <c r="V9" s="9">
        <f>U9*100/P9</f>
        <v>100</v>
      </c>
      <c r="W9" s="13">
        <f>SUM(W10:W16)</f>
        <v>1628734.6</v>
      </c>
      <c r="X9" s="13">
        <f>SUM(X10:X16)</f>
        <v>829868.35</v>
      </c>
      <c r="Y9" s="82">
        <f>SUM(Y10:Y16)</f>
        <v>2458602.9500000002</v>
      </c>
      <c r="Z9" s="75">
        <f t="shared" ref="Z9:Z29" si="7">Y9*100/U9</f>
        <v>37.685968924373704</v>
      </c>
      <c r="AB9" s="170"/>
      <c r="AC9" s="170"/>
      <c r="AD9" s="170"/>
      <c r="AE9" s="170"/>
    </row>
    <row r="10" spans="1:31" ht="17.45" customHeight="1">
      <c r="A10" s="4" t="s">
        <v>15</v>
      </c>
      <c r="B10" s="1">
        <v>4875866.16</v>
      </c>
      <c r="C10" s="1">
        <v>4905530.42</v>
      </c>
      <c r="D10" s="1">
        <f t="shared" si="0"/>
        <v>100.60838954611502</v>
      </c>
      <c r="E10" s="157">
        <v>4750018.42</v>
      </c>
      <c r="F10" s="1">
        <f>E10*100/C10</f>
        <v>96.829863711251846</v>
      </c>
      <c r="G10" s="81">
        <f>C10-E10</f>
        <v>155512</v>
      </c>
      <c r="H10" s="1">
        <v>5394293.3300000001</v>
      </c>
      <c r="I10" s="88">
        <v>1669681.1</v>
      </c>
      <c r="J10" s="1">
        <v>2829225.36</v>
      </c>
      <c r="K10" s="1">
        <v>0</v>
      </c>
      <c r="L10" s="1">
        <v>924770.08</v>
      </c>
      <c r="M10" s="1">
        <v>0</v>
      </c>
      <c r="N10" s="1">
        <f t="shared" si="2"/>
        <v>3753995.44</v>
      </c>
      <c r="O10" s="1">
        <f t="shared" si="3"/>
        <v>0</v>
      </c>
      <c r="P10" s="1">
        <f>N10+O10</f>
        <v>3753995.44</v>
      </c>
      <c r="Q10" s="1">
        <f t="shared" si="4"/>
        <v>69.591978232299795</v>
      </c>
      <c r="R10" s="5"/>
      <c r="S10" s="1">
        <f t="shared" si="5"/>
        <v>1640297.8900000001</v>
      </c>
      <c r="T10" s="1">
        <f t="shared" si="6"/>
        <v>30.408021767700198</v>
      </c>
      <c r="U10" s="1">
        <f>P10</f>
        <v>3753995.44</v>
      </c>
      <c r="V10" s="1">
        <f t="shared" ref="V10:V29" si="8">U10*100/P10</f>
        <v>100</v>
      </c>
      <c r="W10" s="1">
        <v>491269.5</v>
      </c>
      <c r="X10" s="1">
        <v>459420.1</v>
      </c>
      <c r="Y10" s="83">
        <f t="shared" ref="Y10:Y29" si="9">W10+X10</f>
        <v>950689.6</v>
      </c>
      <c r="Z10" s="73">
        <f t="shared" si="7"/>
        <v>25.324740405118874</v>
      </c>
    </row>
    <row r="11" spans="1:31" ht="17.45" customHeight="1">
      <c r="A11" s="4" t="s">
        <v>16</v>
      </c>
      <c r="B11" s="1">
        <v>1048455.6</v>
      </c>
      <c r="C11" s="1">
        <v>1011230.4</v>
      </c>
      <c r="D11" s="1">
        <f t="shared" si="0"/>
        <v>96.449520609170293</v>
      </c>
      <c r="E11" s="157">
        <v>1006203.8500000001</v>
      </c>
      <c r="F11" s="1">
        <f t="shared" ref="F11:F29" si="10">E11*100/C11</f>
        <v>99.502927324969676</v>
      </c>
      <c r="G11" s="81">
        <f t="shared" ref="G11:G16" si="11">C11-E11</f>
        <v>5026.5499999999302</v>
      </c>
      <c r="H11" s="1">
        <v>1406665.16</v>
      </c>
      <c r="I11" s="88">
        <v>304603.89</v>
      </c>
      <c r="J11" s="1">
        <v>744809.54999999993</v>
      </c>
      <c r="K11" s="1">
        <v>0</v>
      </c>
      <c r="L11" s="1">
        <v>251814.3</v>
      </c>
      <c r="M11" s="1">
        <v>0</v>
      </c>
      <c r="N11" s="1">
        <f t="shared" si="2"/>
        <v>996623.84999999986</v>
      </c>
      <c r="O11" s="1">
        <f t="shared" si="3"/>
        <v>0</v>
      </c>
      <c r="P11" s="1">
        <f t="shared" ref="P11:P28" si="12">N11+O11</f>
        <v>996623.84999999986</v>
      </c>
      <c r="Q11" s="1">
        <f t="shared" si="4"/>
        <v>70.850112616708287</v>
      </c>
      <c r="R11" s="5"/>
      <c r="S11" s="1">
        <f t="shared" si="5"/>
        <v>410041.31000000006</v>
      </c>
      <c r="T11" s="1">
        <f t="shared" si="6"/>
        <v>29.149887383291706</v>
      </c>
      <c r="U11" s="1">
        <f t="shared" ref="U11:U28" si="13">P11</f>
        <v>996623.84999999986</v>
      </c>
      <c r="V11" s="1">
        <f t="shared" si="8"/>
        <v>100</v>
      </c>
      <c r="W11" s="1">
        <v>26610.1</v>
      </c>
      <c r="X11" s="1">
        <v>186254.25</v>
      </c>
      <c r="Y11" s="83">
        <f t="shared" si="9"/>
        <v>212864.35</v>
      </c>
      <c r="Z11" s="73">
        <f t="shared" si="7"/>
        <v>21.358544650521864</v>
      </c>
    </row>
    <row r="12" spans="1:31" ht="17.45" customHeight="1">
      <c r="A12" s="4" t="s">
        <v>17</v>
      </c>
      <c r="B12" s="1">
        <v>127090</v>
      </c>
      <c r="C12" s="1">
        <v>331315</v>
      </c>
      <c r="D12" s="1">
        <f t="shared" si="0"/>
        <v>260.69320953654892</v>
      </c>
      <c r="E12" s="157">
        <v>234797</v>
      </c>
      <c r="F12" s="1">
        <f t="shared" si="10"/>
        <v>70.8682069933447</v>
      </c>
      <c r="G12" s="81">
        <f t="shared" si="11"/>
        <v>96518</v>
      </c>
      <c r="H12" s="6">
        <v>413110</v>
      </c>
      <c r="I12" s="88">
        <v>50490</v>
      </c>
      <c r="J12" s="1">
        <v>219507</v>
      </c>
      <c r="K12" s="1">
        <v>0</v>
      </c>
      <c r="L12" s="1">
        <v>0</v>
      </c>
      <c r="M12" s="1">
        <v>0</v>
      </c>
      <c r="N12" s="1">
        <f t="shared" si="2"/>
        <v>219507</v>
      </c>
      <c r="O12" s="1">
        <f t="shared" si="3"/>
        <v>0</v>
      </c>
      <c r="P12" s="1">
        <f t="shared" si="12"/>
        <v>219507</v>
      </c>
      <c r="Q12" s="1">
        <f t="shared" si="4"/>
        <v>53.135242429377165</v>
      </c>
      <c r="R12" s="5"/>
      <c r="S12" s="1">
        <f t="shared" si="5"/>
        <v>193603</v>
      </c>
      <c r="T12" s="1">
        <f t="shared" si="6"/>
        <v>46.864757570622835</v>
      </c>
      <c r="U12" s="1">
        <f t="shared" si="13"/>
        <v>219507</v>
      </c>
      <c r="V12" s="1">
        <f t="shared" si="8"/>
        <v>100</v>
      </c>
      <c r="W12" s="1">
        <v>100360</v>
      </c>
      <c r="X12" s="1">
        <v>17260</v>
      </c>
      <c r="Y12" s="83">
        <f t="shared" si="9"/>
        <v>117620</v>
      </c>
      <c r="Z12" s="73">
        <f t="shared" si="7"/>
        <v>53.583712592309126</v>
      </c>
    </row>
    <row r="13" spans="1:31" ht="28.5">
      <c r="A13" s="7" t="s">
        <v>18</v>
      </c>
      <c r="B13" s="1">
        <v>1808605.4</v>
      </c>
      <c r="C13" s="1">
        <v>1140286.3</v>
      </c>
      <c r="D13" s="1">
        <f t="shared" si="0"/>
        <v>63.047821266042888</v>
      </c>
      <c r="E13" s="157">
        <v>1138704.3</v>
      </c>
      <c r="F13" s="1">
        <f t="shared" si="10"/>
        <v>99.86126291265623</v>
      </c>
      <c r="G13" s="81">
        <f t="shared" si="11"/>
        <v>1582</v>
      </c>
      <c r="H13" s="1">
        <v>1289824.3</v>
      </c>
      <c r="I13" s="88">
        <v>176270.92</v>
      </c>
      <c r="J13" s="1">
        <v>987886</v>
      </c>
      <c r="K13" s="1">
        <v>0</v>
      </c>
      <c r="L13" s="1">
        <v>77983</v>
      </c>
      <c r="M13" s="1">
        <v>0</v>
      </c>
      <c r="N13" s="1">
        <f t="shared" si="2"/>
        <v>1065869</v>
      </c>
      <c r="O13" s="1">
        <f t="shared" si="3"/>
        <v>0</v>
      </c>
      <c r="P13" s="1">
        <f t="shared" si="12"/>
        <v>1065869</v>
      </c>
      <c r="Q13" s="1">
        <f t="shared" si="4"/>
        <v>82.636759130681597</v>
      </c>
      <c r="R13" s="5"/>
      <c r="S13" s="1">
        <f t="shared" si="5"/>
        <v>223955.30000000005</v>
      </c>
      <c r="T13" s="1">
        <f t="shared" si="6"/>
        <v>17.363240869318403</v>
      </c>
      <c r="U13" s="1">
        <f t="shared" si="13"/>
        <v>1065869</v>
      </c>
      <c r="V13" s="1">
        <f t="shared" si="8"/>
        <v>100</v>
      </c>
      <c r="W13" s="1">
        <v>617189</v>
      </c>
      <c r="X13" s="1">
        <v>115029</v>
      </c>
      <c r="Y13" s="83">
        <f t="shared" si="9"/>
        <v>732218</v>
      </c>
      <c r="Z13" s="73">
        <f t="shared" si="7"/>
        <v>68.696809833103316</v>
      </c>
    </row>
    <row r="14" spans="1:31" ht="17.45" customHeight="1">
      <c r="A14" s="4" t="s">
        <v>19</v>
      </c>
      <c r="B14" s="1">
        <v>0</v>
      </c>
      <c r="C14" s="1">
        <v>0</v>
      </c>
      <c r="D14" s="1" t="e">
        <f t="shared" si="0"/>
        <v>#DIV/0!</v>
      </c>
      <c r="E14" s="81">
        <v>0</v>
      </c>
      <c r="F14" s="1" t="e">
        <f t="shared" si="10"/>
        <v>#DIV/0!</v>
      </c>
      <c r="G14" s="1">
        <v>0</v>
      </c>
      <c r="H14" s="1">
        <v>0</v>
      </c>
      <c r="I14" s="88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2"/>
        <v>0</v>
      </c>
      <c r="O14" s="1">
        <f t="shared" si="3"/>
        <v>0</v>
      </c>
      <c r="P14" s="1">
        <f t="shared" si="12"/>
        <v>0</v>
      </c>
      <c r="Q14" s="1" t="e">
        <f t="shared" si="4"/>
        <v>#DIV/0!</v>
      </c>
      <c r="R14" s="5"/>
      <c r="S14" s="1">
        <f t="shared" si="5"/>
        <v>0</v>
      </c>
      <c r="T14" s="1" t="e">
        <f t="shared" si="6"/>
        <v>#DIV/0!</v>
      </c>
      <c r="U14" s="1">
        <f t="shared" si="13"/>
        <v>0</v>
      </c>
      <c r="V14" s="1" t="e">
        <f t="shared" si="8"/>
        <v>#DIV/0!</v>
      </c>
      <c r="W14" s="1">
        <v>0</v>
      </c>
      <c r="X14" s="1">
        <v>0</v>
      </c>
      <c r="Y14" s="83">
        <f t="shared" si="9"/>
        <v>0</v>
      </c>
      <c r="Z14" s="73" t="e">
        <f t="shared" si="7"/>
        <v>#DIV/0!</v>
      </c>
    </row>
    <row r="15" spans="1:31" ht="17.45" customHeight="1">
      <c r="A15" s="4" t="s">
        <v>20</v>
      </c>
      <c r="B15" s="1">
        <v>310379</v>
      </c>
      <c r="C15" s="1">
        <v>308065.06</v>
      </c>
      <c r="D15" s="1">
        <f t="shared" si="0"/>
        <v>99.254479201234616</v>
      </c>
      <c r="E15" s="157">
        <v>283970.05</v>
      </c>
      <c r="F15" s="1">
        <f t="shared" si="10"/>
        <v>92.178596949618367</v>
      </c>
      <c r="G15" s="81">
        <f t="shared" si="11"/>
        <v>24095.010000000009</v>
      </c>
      <c r="H15" s="1">
        <v>378977</v>
      </c>
      <c r="I15" s="88">
        <v>132197.09</v>
      </c>
      <c r="J15" s="1">
        <v>202082</v>
      </c>
      <c r="K15" s="1">
        <v>0</v>
      </c>
      <c r="L15" s="1">
        <v>0</v>
      </c>
      <c r="M15" s="1">
        <v>0</v>
      </c>
      <c r="N15" s="1">
        <f t="shared" si="2"/>
        <v>202082</v>
      </c>
      <c r="O15" s="1">
        <f t="shared" si="3"/>
        <v>0</v>
      </c>
      <c r="P15" s="1">
        <f t="shared" si="12"/>
        <v>202082</v>
      </c>
      <c r="Q15" s="1">
        <f t="shared" si="4"/>
        <v>53.323024880137844</v>
      </c>
      <c r="R15" s="5"/>
      <c r="S15" s="1">
        <f t="shared" si="5"/>
        <v>176895</v>
      </c>
      <c r="T15" s="1">
        <f t="shared" si="6"/>
        <v>46.676975119862156</v>
      </c>
      <c r="U15" s="1">
        <f t="shared" si="13"/>
        <v>202082</v>
      </c>
      <c r="V15" s="1">
        <f t="shared" si="8"/>
        <v>100</v>
      </c>
      <c r="W15" s="1">
        <v>166652</v>
      </c>
      <c r="X15" s="1">
        <v>27715</v>
      </c>
      <c r="Y15" s="83">
        <f t="shared" si="9"/>
        <v>194367</v>
      </c>
      <c r="Z15" s="73">
        <f t="shared" si="7"/>
        <v>96.182242851911596</v>
      </c>
    </row>
    <row r="16" spans="1:31" ht="17.45" customHeight="1">
      <c r="A16" s="4" t="s">
        <v>21</v>
      </c>
      <c r="B16" s="1">
        <v>380000</v>
      </c>
      <c r="C16" s="1">
        <v>345366.63</v>
      </c>
      <c r="D16" s="1">
        <f t="shared" si="0"/>
        <v>90.885955263157896</v>
      </c>
      <c r="E16" s="157">
        <v>319546.63</v>
      </c>
      <c r="F16" s="1">
        <f t="shared" si="10"/>
        <v>92.523886861912516</v>
      </c>
      <c r="G16" s="81">
        <f t="shared" si="11"/>
        <v>25820</v>
      </c>
      <c r="H16" s="33">
        <v>422400</v>
      </c>
      <c r="I16" s="88">
        <v>0</v>
      </c>
      <c r="J16" s="1">
        <v>261654</v>
      </c>
      <c r="K16" s="1">
        <v>0</v>
      </c>
      <c r="L16" s="1">
        <v>24190</v>
      </c>
      <c r="M16" s="1">
        <v>0</v>
      </c>
      <c r="N16" s="1">
        <f t="shared" si="2"/>
        <v>285844</v>
      </c>
      <c r="O16" s="1">
        <f t="shared" si="3"/>
        <v>0</v>
      </c>
      <c r="P16" s="1">
        <f t="shared" si="12"/>
        <v>285844</v>
      </c>
      <c r="Q16" s="1">
        <f t="shared" si="4"/>
        <v>67.671401515151516</v>
      </c>
      <c r="R16" s="5"/>
      <c r="S16" s="1">
        <f t="shared" si="5"/>
        <v>136556</v>
      </c>
      <c r="T16" s="1">
        <f t="shared" si="6"/>
        <v>32.328598484848484</v>
      </c>
      <c r="U16" s="1">
        <f t="shared" si="13"/>
        <v>285844</v>
      </c>
      <c r="V16" s="1">
        <f t="shared" si="8"/>
        <v>100</v>
      </c>
      <c r="W16" s="1">
        <v>226654</v>
      </c>
      <c r="X16" s="1">
        <v>24190</v>
      </c>
      <c r="Y16" s="83">
        <f t="shared" si="9"/>
        <v>250844</v>
      </c>
      <c r="Z16" s="73">
        <f t="shared" si="7"/>
        <v>87.755558976224791</v>
      </c>
    </row>
    <row r="17" spans="1:26" s="11" customFormat="1" ht="17.45" customHeight="1">
      <c r="A17" s="8" t="s">
        <v>22</v>
      </c>
      <c r="B17" s="9">
        <f>SUM(B18:B28)</f>
        <v>2217032</v>
      </c>
      <c r="C17" s="9">
        <f>SUM(C18:C28)</f>
        <v>1703534.5</v>
      </c>
      <c r="D17" s="9">
        <f t="shared" si="0"/>
        <v>76.838516539229019</v>
      </c>
      <c r="E17" s="156">
        <f>SUM(E18:E28)</f>
        <v>1557859.32</v>
      </c>
      <c r="F17" s="9">
        <f>E17*100/C17</f>
        <v>91.448651025265406</v>
      </c>
      <c r="G17" s="156">
        <f>SUM(G18:G28)</f>
        <v>145675.17999999993</v>
      </c>
      <c r="H17" s="9">
        <f>SUM(H18:H28)</f>
        <v>2108886</v>
      </c>
      <c r="I17" s="87">
        <f>SUM(I18:I28)</f>
        <v>501487.43</v>
      </c>
      <c r="J17" s="9">
        <f t="shared" ref="J17:M17" si="14">SUM(J18:J28)</f>
        <v>1200233.75</v>
      </c>
      <c r="K17" s="9">
        <f t="shared" si="14"/>
        <v>0</v>
      </c>
      <c r="L17" s="9">
        <f t="shared" si="14"/>
        <v>8340</v>
      </c>
      <c r="M17" s="9">
        <f t="shared" si="14"/>
        <v>0</v>
      </c>
      <c r="N17" s="9">
        <f t="shared" si="2"/>
        <v>1208573.75</v>
      </c>
      <c r="O17" s="9">
        <f t="shared" si="3"/>
        <v>0</v>
      </c>
      <c r="P17" s="9">
        <f t="shared" si="12"/>
        <v>1208573.75</v>
      </c>
      <c r="Q17" s="9">
        <f t="shared" si="4"/>
        <v>57.308633562933224</v>
      </c>
      <c r="R17" s="10"/>
      <c r="S17" s="9">
        <f t="shared" si="5"/>
        <v>900312.25</v>
      </c>
      <c r="T17" s="9">
        <f t="shared" si="6"/>
        <v>42.691366437066776</v>
      </c>
      <c r="U17" s="9">
        <f t="shared" ref="U17" si="15">SUM(U18:U28)</f>
        <v>1208573.75</v>
      </c>
      <c r="V17" s="9">
        <f t="shared" si="8"/>
        <v>100</v>
      </c>
      <c r="W17" s="9">
        <f t="shared" ref="W17:X17" si="16">SUM(W18:W28)</f>
        <v>548992.25</v>
      </c>
      <c r="X17" s="9">
        <f t="shared" si="16"/>
        <v>276927.5</v>
      </c>
      <c r="Y17" s="75">
        <f>SUM(Y18:Y28)</f>
        <v>825919.75</v>
      </c>
      <c r="Z17" s="75">
        <f t="shared" si="7"/>
        <v>68.338382328757348</v>
      </c>
    </row>
    <row r="18" spans="1:26" ht="17.45" customHeight="1">
      <c r="A18" s="12" t="s">
        <v>23</v>
      </c>
      <c r="B18" s="1">
        <v>331917</v>
      </c>
      <c r="C18" s="1">
        <v>353318</v>
      </c>
      <c r="D18" s="1">
        <f t="shared" si="0"/>
        <v>106.44769626141475</v>
      </c>
      <c r="E18" s="157">
        <v>339558</v>
      </c>
      <c r="F18" s="1">
        <f t="shared" si="10"/>
        <v>96.105491370380221</v>
      </c>
      <c r="G18" s="81">
        <f t="shared" ref="G18:G26" si="17">C18-E18</f>
        <v>13760</v>
      </c>
      <c r="H18" s="33">
        <v>615309</v>
      </c>
      <c r="I18" s="88">
        <v>113835.28</v>
      </c>
      <c r="J18" s="1">
        <v>253383</v>
      </c>
      <c r="K18" s="1">
        <v>0</v>
      </c>
      <c r="L18" s="1">
        <v>1580</v>
      </c>
      <c r="M18" s="1">
        <v>0</v>
      </c>
      <c r="N18" s="1">
        <f t="shared" si="2"/>
        <v>254963</v>
      </c>
      <c r="O18" s="1">
        <f t="shared" si="3"/>
        <v>0</v>
      </c>
      <c r="P18" s="1">
        <f t="shared" si="12"/>
        <v>254963</v>
      </c>
      <c r="Q18" s="1">
        <f t="shared" si="4"/>
        <v>41.436579019647041</v>
      </c>
      <c r="R18" s="5"/>
      <c r="S18" s="1">
        <f t="shared" si="5"/>
        <v>360346</v>
      </c>
      <c r="T18" s="1">
        <f t="shared" si="6"/>
        <v>58.563420980352959</v>
      </c>
      <c r="U18" s="1">
        <f t="shared" si="13"/>
        <v>254963</v>
      </c>
      <c r="V18" s="1">
        <f t="shared" si="8"/>
        <v>100</v>
      </c>
      <c r="W18" s="1">
        <v>157165</v>
      </c>
      <c r="X18" s="1">
        <v>0</v>
      </c>
      <c r="Y18" s="83">
        <f t="shared" si="9"/>
        <v>157165</v>
      </c>
      <c r="Z18" s="73">
        <f t="shared" si="7"/>
        <v>61.642277506932381</v>
      </c>
    </row>
    <row r="19" spans="1:26" ht="17.45" customHeight="1">
      <c r="A19" s="12" t="s">
        <v>24</v>
      </c>
      <c r="B19" s="1">
        <v>38641</v>
      </c>
      <c r="C19" s="1">
        <v>14215</v>
      </c>
      <c r="D19" s="1">
        <f t="shared" si="0"/>
        <v>36.787350223855491</v>
      </c>
      <c r="E19" s="157">
        <v>7625</v>
      </c>
      <c r="F19" s="1">
        <f t="shared" si="10"/>
        <v>53.640520576855437</v>
      </c>
      <c r="G19" s="81">
        <f t="shared" si="17"/>
        <v>6590</v>
      </c>
      <c r="H19" s="33">
        <v>10972</v>
      </c>
      <c r="I19" s="88">
        <v>370</v>
      </c>
      <c r="J19" s="1">
        <v>0</v>
      </c>
      <c r="K19" s="1">
        <v>0</v>
      </c>
      <c r="L19" s="1">
        <v>0</v>
      </c>
      <c r="M19" s="1">
        <v>0</v>
      </c>
      <c r="N19" s="1">
        <f t="shared" si="2"/>
        <v>0</v>
      </c>
      <c r="O19" s="1">
        <f t="shared" si="3"/>
        <v>0</v>
      </c>
      <c r="P19" s="1">
        <f t="shared" si="12"/>
        <v>0</v>
      </c>
      <c r="Q19" s="1">
        <f t="shared" si="4"/>
        <v>0</v>
      </c>
      <c r="R19" s="5"/>
      <c r="S19" s="1">
        <f t="shared" si="5"/>
        <v>10972</v>
      </c>
      <c r="T19" s="1">
        <f t="shared" si="6"/>
        <v>100</v>
      </c>
      <c r="U19" s="1">
        <f t="shared" si="13"/>
        <v>0</v>
      </c>
      <c r="V19" s="1" t="e">
        <f t="shared" si="8"/>
        <v>#DIV/0!</v>
      </c>
      <c r="W19" s="1">
        <v>0</v>
      </c>
      <c r="X19" s="1">
        <v>0</v>
      </c>
      <c r="Y19" s="83">
        <f t="shared" si="9"/>
        <v>0</v>
      </c>
      <c r="Z19" s="73" t="e">
        <f t="shared" si="7"/>
        <v>#DIV/0!</v>
      </c>
    </row>
    <row r="20" spans="1:26" ht="17.45" customHeight="1">
      <c r="A20" s="12" t="s">
        <v>25</v>
      </c>
      <c r="B20" s="1">
        <v>64702</v>
      </c>
      <c r="C20" s="1">
        <v>66247</v>
      </c>
      <c r="D20" s="1">
        <f t="shared" si="0"/>
        <v>102.38787054495997</v>
      </c>
      <c r="E20" s="157">
        <v>51777</v>
      </c>
      <c r="F20" s="1">
        <f t="shared" si="10"/>
        <v>78.15750147176476</v>
      </c>
      <c r="G20" s="81">
        <f t="shared" si="17"/>
        <v>14470</v>
      </c>
      <c r="H20" s="33">
        <v>123349</v>
      </c>
      <c r="I20" s="88">
        <v>4176</v>
      </c>
      <c r="J20" s="1">
        <v>65595</v>
      </c>
      <c r="K20" s="1">
        <v>0</v>
      </c>
      <c r="L20" s="1">
        <v>0</v>
      </c>
      <c r="M20" s="1">
        <v>0</v>
      </c>
      <c r="N20" s="1">
        <f t="shared" si="2"/>
        <v>65595</v>
      </c>
      <c r="O20" s="1">
        <f t="shared" si="3"/>
        <v>0</v>
      </c>
      <c r="P20" s="1">
        <f t="shared" si="12"/>
        <v>65595</v>
      </c>
      <c r="Q20" s="1">
        <f t="shared" si="4"/>
        <v>53.17838004361608</v>
      </c>
      <c r="R20" s="5"/>
      <c r="S20" s="1">
        <f t="shared" si="5"/>
        <v>57754</v>
      </c>
      <c r="T20" s="1">
        <f t="shared" si="6"/>
        <v>46.82161995638392</v>
      </c>
      <c r="U20" s="1">
        <f t="shared" si="13"/>
        <v>65595</v>
      </c>
      <c r="V20" s="1">
        <f t="shared" si="8"/>
        <v>100</v>
      </c>
      <c r="W20" s="1">
        <v>29671</v>
      </c>
      <c r="X20" s="1">
        <v>0</v>
      </c>
      <c r="Y20" s="83">
        <f t="shared" si="9"/>
        <v>29671</v>
      </c>
      <c r="Z20" s="73">
        <f t="shared" si="7"/>
        <v>45.233630612089335</v>
      </c>
    </row>
    <row r="21" spans="1:26" ht="17.45" customHeight="1">
      <c r="A21" s="12" t="s">
        <v>26</v>
      </c>
      <c r="B21" s="1">
        <v>4648</v>
      </c>
      <c r="C21" s="1">
        <v>0</v>
      </c>
      <c r="D21" s="1">
        <f t="shared" si="0"/>
        <v>0</v>
      </c>
      <c r="E21" s="81">
        <v>0</v>
      </c>
      <c r="F21" s="1" t="e">
        <f t="shared" si="10"/>
        <v>#DIV/0!</v>
      </c>
      <c r="G21" s="1">
        <v>0</v>
      </c>
      <c r="H21" s="33">
        <v>0</v>
      </c>
      <c r="I21" s="88">
        <v>0</v>
      </c>
      <c r="J21" s="1">
        <v>0</v>
      </c>
      <c r="K21" s="1">
        <v>0</v>
      </c>
      <c r="L21" s="1">
        <v>0</v>
      </c>
      <c r="M21" s="1">
        <v>0</v>
      </c>
      <c r="N21" s="1">
        <f t="shared" si="2"/>
        <v>0</v>
      </c>
      <c r="O21" s="1">
        <f t="shared" si="3"/>
        <v>0</v>
      </c>
      <c r="P21" s="1">
        <f t="shared" si="12"/>
        <v>0</v>
      </c>
      <c r="Q21" s="1" t="e">
        <f t="shared" si="4"/>
        <v>#DIV/0!</v>
      </c>
      <c r="R21" s="5"/>
      <c r="S21" s="1">
        <f t="shared" si="5"/>
        <v>0</v>
      </c>
      <c r="T21" s="1" t="e">
        <f t="shared" si="6"/>
        <v>#DIV/0!</v>
      </c>
      <c r="U21" s="1">
        <f t="shared" si="13"/>
        <v>0</v>
      </c>
      <c r="V21" s="1" t="e">
        <f t="shared" si="8"/>
        <v>#DIV/0!</v>
      </c>
      <c r="W21" s="1">
        <v>0</v>
      </c>
      <c r="X21" s="1">
        <v>0</v>
      </c>
      <c r="Y21" s="83">
        <f t="shared" si="9"/>
        <v>0</v>
      </c>
      <c r="Z21" s="73" t="e">
        <f t="shared" si="7"/>
        <v>#DIV/0!</v>
      </c>
    </row>
    <row r="22" spans="1:26" ht="17.45" customHeight="1">
      <c r="A22" s="12" t="s">
        <v>27</v>
      </c>
      <c r="B22" s="1">
        <v>417706</v>
      </c>
      <c r="C22" s="1">
        <v>287682</v>
      </c>
      <c r="D22" s="1">
        <f t="shared" si="0"/>
        <v>68.871885967642314</v>
      </c>
      <c r="E22" s="157">
        <v>244402</v>
      </c>
      <c r="F22" s="1">
        <f t="shared" si="10"/>
        <v>84.955610709046795</v>
      </c>
      <c r="G22" s="81">
        <f t="shared" si="17"/>
        <v>43280</v>
      </c>
      <c r="H22" s="33">
        <v>236385</v>
      </c>
      <c r="I22" s="88">
        <v>97819</v>
      </c>
      <c r="J22" s="1">
        <v>142210</v>
      </c>
      <c r="K22" s="1">
        <v>0</v>
      </c>
      <c r="L22" s="1">
        <v>0</v>
      </c>
      <c r="M22" s="1">
        <v>0</v>
      </c>
      <c r="N22" s="1">
        <f t="shared" si="2"/>
        <v>142210</v>
      </c>
      <c r="O22" s="1">
        <f t="shared" si="3"/>
        <v>0</v>
      </c>
      <c r="P22" s="1">
        <f t="shared" si="12"/>
        <v>142210</v>
      </c>
      <c r="Q22" s="1">
        <f t="shared" si="4"/>
        <v>60.16033166233052</v>
      </c>
      <c r="R22" s="5"/>
      <c r="S22" s="1">
        <f t="shared" si="5"/>
        <v>94175</v>
      </c>
      <c r="T22" s="1">
        <f t="shared" si="6"/>
        <v>39.83966833766948</v>
      </c>
      <c r="U22" s="1">
        <f t="shared" si="13"/>
        <v>142210</v>
      </c>
      <c r="V22" s="1">
        <f t="shared" si="8"/>
        <v>100</v>
      </c>
      <c r="W22" s="1">
        <v>100190</v>
      </c>
      <c r="X22" s="1">
        <v>14920</v>
      </c>
      <c r="Y22" s="83">
        <f t="shared" si="9"/>
        <v>115110</v>
      </c>
      <c r="Z22" s="73">
        <f t="shared" si="7"/>
        <v>80.943674847057167</v>
      </c>
    </row>
    <row r="23" spans="1:26" ht="17.45" customHeight="1">
      <c r="A23" s="12" t="s">
        <v>28</v>
      </c>
      <c r="B23" s="1">
        <v>840018</v>
      </c>
      <c r="C23" s="1">
        <v>659718</v>
      </c>
      <c r="D23" s="1">
        <f t="shared" si="0"/>
        <v>78.536174224838035</v>
      </c>
      <c r="E23" s="157">
        <v>605573.32000000007</v>
      </c>
      <c r="F23" s="1">
        <f t="shared" si="10"/>
        <v>91.792753873624804</v>
      </c>
      <c r="G23" s="81">
        <f t="shared" si="17"/>
        <v>54144.679999999935</v>
      </c>
      <c r="H23" s="33">
        <v>933541</v>
      </c>
      <c r="I23" s="88">
        <v>170375.65</v>
      </c>
      <c r="J23" s="1">
        <v>635308</v>
      </c>
      <c r="K23" s="1">
        <v>0</v>
      </c>
      <c r="L23" s="1">
        <v>0</v>
      </c>
      <c r="M23" s="1">
        <v>0</v>
      </c>
      <c r="N23" s="1">
        <f t="shared" si="2"/>
        <v>635308</v>
      </c>
      <c r="O23" s="1">
        <f t="shared" si="3"/>
        <v>0</v>
      </c>
      <c r="P23" s="1">
        <f>N23+O23</f>
        <v>635308</v>
      </c>
      <c r="Q23" s="1">
        <f t="shared" si="4"/>
        <v>68.053572365862877</v>
      </c>
      <c r="R23" s="5"/>
      <c r="S23" s="1">
        <f t="shared" si="5"/>
        <v>298233</v>
      </c>
      <c r="T23" s="1">
        <f t="shared" si="6"/>
        <v>31.94642763413712</v>
      </c>
      <c r="U23" s="1">
        <f t="shared" si="13"/>
        <v>635308</v>
      </c>
      <c r="V23" s="1">
        <f t="shared" si="8"/>
        <v>100</v>
      </c>
      <c r="W23" s="1">
        <v>226439</v>
      </c>
      <c r="X23" s="1">
        <v>254237</v>
      </c>
      <c r="Y23" s="83">
        <f t="shared" si="9"/>
        <v>480676</v>
      </c>
      <c r="Z23" s="73">
        <f t="shared" si="7"/>
        <v>75.660309645085533</v>
      </c>
    </row>
    <row r="24" spans="1:26" ht="17.45" customHeight="1">
      <c r="A24" s="12" t="s">
        <v>29</v>
      </c>
      <c r="B24" s="1">
        <v>55000</v>
      </c>
      <c r="C24" s="1">
        <v>8825</v>
      </c>
      <c r="D24" s="1">
        <f t="shared" si="0"/>
        <v>16.045454545454547</v>
      </c>
      <c r="E24" s="157">
        <v>7830</v>
      </c>
      <c r="F24" s="1">
        <f t="shared" si="10"/>
        <v>88.725212464589234</v>
      </c>
      <c r="G24" s="81">
        <f t="shared" si="17"/>
        <v>995</v>
      </c>
      <c r="H24" s="33">
        <v>30960</v>
      </c>
      <c r="I24" s="88">
        <v>4305</v>
      </c>
      <c r="J24" s="1">
        <v>13260</v>
      </c>
      <c r="K24" s="1">
        <v>0</v>
      </c>
      <c r="L24" s="1">
        <v>6760</v>
      </c>
      <c r="M24" s="1">
        <v>0</v>
      </c>
      <c r="N24" s="1">
        <f t="shared" si="2"/>
        <v>20020</v>
      </c>
      <c r="O24" s="1">
        <f t="shared" si="3"/>
        <v>0</v>
      </c>
      <c r="P24" s="1">
        <f t="shared" si="12"/>
        <v>20020</v>
      </c>
      <c r="Q24" s="1">
        <f t="shared" si="4"/>
        <v>64.664082687338507</v>
      </c>
      <c r="R24" s="5"/>
      <c r="S24" s="1">
        <f t="shared" si="5"/>
        <v>10940</v>
      </c>
      <c r="T24" s="1">
        <f t="shared" si="6"/>
        <v>35.3359173126615</v>
      </c>
      <c r="U24" s="1">
        <f t="shared" si="13"/>
        <v>20020</v>
      </c>
      <c r="V24" s="1">
        <f t="shared" si="8"/>
        <v>100</v>
      </c>
      <c r="W24" s="1">
        <v>6440</v>
      </c>
      <c r="X24" s="1">
        <v>670</v>
      </c>
      <c r="Y24" s="83">
        <f t="shared" si="9"/>
        <v>7110</v>
      </c>
      <c r="Z24" s="73">
        <f t="shared" si="7"/>
        <v>35.514485514485514</v>
      </c>
    </row>
    <row r="25" spans="1:26" ht="17.45" customHeight="1">
      <c r="A25" s="12" t="s">
        <v>30</v>
      </c>
      <c r="B25" s="1">
        <v>412400</v>
      </c>
      <c r="C25" s="1">
        <v>249100</v>
      </c>
      <c r="D25" s="1">
        <f t="shared" si="0"/>
        <v>60.402521823472355</v>
      </c>
      <c r="E25" s="157">
        <v>249100</v>
      </c>
      <c r="F25" s="1">
        <f t="shared" si="10"/>
        <v>100</v>
      </c>
      <c r="G25" s="1">
        <v>0</v>
      </c>
      <c r="H25" s="33">
        <v>52100</v>
      </c>
      <c r="I25" s="88">
        <v>109900</v>
      </c>
      <c r="J25" s="1">
        <v>52100</v>
      </c>
      <c r="K25" s="1">
        <v>0</v>
      </c>
      <c r="L25" s="1">
        <v>0</v>
      </c>
      <c r="M25" s="1">
        <v>0</v>
      </c>
      <c r="N25" s="1">
        <f t="shared" si="2"/>
        <v>52100</v>
      </c>
      <c r="O25" s="1">
        <f t="shared" si="3"/>
        <v>0</v>
      </c>
      <c r="P25" s="73">
        <f t="shared" si="12"/>
        <v>52100</v>
      </c>
      <c r="Q25" s="73">
        <f t="shared" si="4"/>
        <v>100</v>
      </c>
      <c r="R25" s="80"/>
      <c r="S25" s="1">
        <f t="shared" si="5"/>
        <v>0</v>
      </c>
      <c r="T25" s="1">
        <f t="shared" si="6"/>
        <v>0</v>
      </c>
      <c r="U25" s="1">
        <f t="shared" si="13"/>
        <v>52100</v>
      </c>
      <c r="V25" s="1">
        <f t="shared" si="8"/>
        <v>100</v>
      </c>
      <c r="W25" s="1">
        <v>0</v>
      </c>
      <c r="X25" s="1">
        <v>2100</v>
      </c>
      <c r="Y25" s="83">
        <f t="shared" si="9"/>
        <v>2100</v>
      </c>
      <c r="Z25" s="73">
        <f t="shared" si="7"/>
        <v>4.0307101727447217</v>
      </c>
    </row>
    <row r="26" spans="1:26" ht="17.45" customHeight="1">
      <c r="A26" s="12" t="s">
        <v>31</v>
      </c>
      <c r="B26" s="1">
        <v>35000</v>
      </c>
      <c r="C26" s="1">
        <v>56146.5</v>
      </c>
      <c r="D26" s="1">
        <f t="shared" si="0"/>
        <v>160.41857142857143</v>
      </c>
      <c r="E26" s="157">
        <v>43711</v>
      </c>
      <c r="F26" s="1">
        <f t="shared" si="10"/>
        <v>77.851691556909159</v>
      </c>
      <c r="G26" s="81">
        <f t="shared" si="17"/>
        <v>12435.5</v>
      </c>
      <c r="H26" s="33">
        <v>53160</v>
      </c>
      <c r="I26" s="88">
        <v>706.5</v>
      </c>
      <c r="J26" s="1">
        <v>24561.75</v>
      </c>
      <c r="K26" s="1">
        <v>0</v>
      </c>
      <c r="L26" s="1">
        <v>0</v>
      </c>
      <c r="M26" s="1">
        <v>0</v>
      </c>
      <c r="N26" s="1">
        <f t="shared" si="2"/>
        <v>24561.75</v>
      </c>
      <c r="O26" s="1">
        <f t="shared" si="3"/>
        <v>0</v>
      </c>
      <c r="P26" s="1">
        <f t="shared" si="12"/>
        <v>24561.75</v>
      </c>
      <c r="Q26" s="1">
        <f t="shared" si="4"/>
        <v>46.20344243792325</v>
      </c>
      <c r="R26" s="5"/>
      <c r="S26" s="1">
        <f t="shared" si="5"/>
        <v>28598.25</v>
      </c>
      <c r="T26" s="1">
        <f t="shared" si="6"/>
        <v>53.79655756207675</v>
      </c>
      <c r="U26" s="1">
        <f t="shared" si="13"/>
        <v>24561.75</v>
      </c>
      <c r="V26" s="1">
        <f t="shared" si="8"/>
        <v>100</v>
      </c>
      <c r="W26" s="1">
        <v>18331.25</v>
      </c>
      <c r="X26" s="1">
        <v>5000.5</v>
      </c>
      <c r="Y26" s="83">
        <f t="shared" si="9"/>
        <v>23331.75</v>
      </c>
      <c r="Z26" s="73">
        <f t="shared" si="7"/>
        <v>94.99221350270237</v>
      </c>
    </row>
    <row r="27" spans="1:26" ht="17.45" customHeight="1">
      <c r="A27" s="12" t="s">
        <v>32</v>
      </c>
      <c r="B27" s="1">
        <v>17000</v>
      </c>
      <c r="C27" s="1">
        <v>8283</v>
      </c>
      <c r="D27" s="1">
        <f t="shared" si="0"/>
        <v>48.723529411764709</v>
      </c>
      <c r="E27" s="157">
        <v>8283</v>
      </c>
      <c r="F27" s="1">
        <f t="shared" si="10"/>
        <v>100</v>
      </c>
      <c r="G27" s="1">
        <v>0</v>
      </c>
      <c r="H27" s="33">
        <v>53110</v>
      </c>
      <c r="I27" s="88">
        <v>0</v>
      </c>
      <c r="J27" s="1">
        <v>13816</v>
      </c>
      <c r="K27" s="1">
        <v>0</v>
      </c>
      <c r="L27" s="1">
        <v>0</v>
      </c>
      <c r="M27" s="1">
        <v>0</v>
      </c>
      <c r="N27" s="1">
        <f t="shared" si="2"/>
        <v>13816</v>
      </c>
      <c r="O27" s="1">
        <f t="shared" si="3"/>
        <v>0</v>
      </c>
      <c r="P27" s="1">
        <f t="shared" si="12"/>
        <v>13816</v>
      </c>
      <c r="Q27" s="1">
        <f t="shared" si="4"/>
        <v>26.013933345885896</v>
      </c>
      <c r="R27" s="5"/>
      <c r="S27" s="1">
        <f t="shared" si="5"/>
        <v>39294</v>
      </c>
      <c r="T27" s="1">
        <f t="shared" si="6"/>
        <v>73.986066654114097</v>
      </c>
      <c r="U27" s="1">
        <f t="shared" si="13"/>
        <v>13816</v>
      </c>
      <c r="V27" s="1">
        <f t="shared" si="8"/>
        <v>100</v>
      </c>
      <c r="W27" s="1">
        <v>10756</v>
      </c>
      <c r="X27" s="1">
        <v>0</v>
      </c>
      <c r="Y27" s="83">
        <f t="shared" si="9"/>
        <v>10756</v>
      </c>
      <c r="Z27" s="73">
        <f t="shared" si="7"/>
        <v>77.851766068326583</v>
      </c>
    </row>
    <row r="28" spans="1:26" ht="17.45" customHeight="1">
      <c r="A28" s="12" t="s">
        <v>73</v>
      </c>
      <c r="B28" s="1">
        <v>0</v>
      </c>
      <c r="C28" s="1">
        <v>0</v>
      </c>
      <c r="D28" s="1" t="e">
        <f t="shared" si="0"/>
        <v>#DIV/0!</v>
      </c>
      <c r="E28" s="81">
        <v>0</v>
      </c>
      <c r="F28" s="1" t="e">
        <f t="shared" si="10"/>
        <v>#DIV/0!</v>
      </c>
      <c r="G28" s="1">
        <v>0</v>
      </c>
      <c r="H28" s="1">
        <v>0</v>
      </c>
      <c r="I28" s="88">
        <v>0</v>
      </c>
      <c r="J28" s="1">
        <v>0</v>
      </c>
      <c r="K28" s="1">
        <v>0</v>
      </c>
      <c r="L28" s="1"/>
      <c r="M28" s="1">
        <v>0</v>
      </c>
      <c r="N28" s="1">
        <f t="shared" si="2"/>
        <v>0</v>
      </c>
      <c r="O28" s="1">
        <f t="shared" si="3"/>
        <v>0</v>
      </c>
      <c r="P28" s="1">
        <f t="shared" si="12"/>
        <v>0</v>
      </c>
      <c r="Q28" s="1" t="e">
        <f t="shared" si="4"/>
        <v>#DIV/0!</v>
      </c>
      <c r="R28" s="5"/>
      <c r="S28" s="1">
        <f t="shared" si="5"/>
        <v>0</v>
      </c>
      <c r="T28" s="1" t="e">
        <f t="shared" si="6"/>
        <v>#DIV/0!</v>
      </c>
      <c r="U28" s="1">
        <f t="shared" si="13"/>
        <v>0</v>
      </c>
      <c r="V28" s="1" t="e">
        <f t="shared" si="8"/>
        <v>#DIV/0!</v>
      </c>
      <c r="W28" s="1">
        <v>0</v>
      </c>
      <c r="X28" s="1">
        <v>0</v>
      </c>
      <c r="Y28" s="83">
        <f t="shared" si="9"/>
        <v>0</v>
      </c>
      <c r="Z28" s="73" t="e">
        <f t="shared" si="7"/>
        <v>#DIV/0!</v>
      </c>
    </row>
    <row r="29" spans="1:26" s="11" customFormat="1" ht="17.45" customHeight="1">
      <c r="A29" s="2" t="s">
        <v>33</v>
      </c>
      <c r="B29" s="9">
        <f>B9+B17</f>
        <v>10767428.16</v>
      </c>
      <c r="C29" s="9">
        <f>C9+C17</f>
        <v>9745328.3099999987</v>
      </c>
      <c r="D29" s="9">
        <f t="shared" si="0"/>
        <v>90.507483915267642</v>
      </c>
      <c r="E29" s="156">
        <f>E9+E17</f>
        <v>9291099.5699999984</v>
      </c>
      <c r="F29" s="9">
        <f t="shared" si="10"/>
        <v>95.339010389892138</v>
      </c>
      <c r="G29" s="156">
        <f>G9+G17</f>
        <v>454228.73999999987</v>
      </c>
      <c r="H29" s="9">
        <f>H9+H17</f>
        <v>11414155.790000001</v>
      </c>
      <c r="I29" s="87">
        <f>I9+I17</f>
        <v>2834730.43</v>
      </c>
      <c r="J29" s="9">
        <f t="shared" ref="J29:M29" si="18">J9+J17</f>
        <v>6445397.6600000001</v>
      </c>
      <c r="K29" s="9">
        <f t="shared" si="18"/>
        <v>0</v>
      </c>
      <c r="L29" s="9">
        <f t="shared" si="18"/>
        <v>1287097.3799999999</v>
      </c>
      <c r="M29" s="9">
        <f t="shared" si="18"/>
        <v>0</v>
      </c>
      <c r="N29" s="9">
        <f t="shared" si="2"/>
        <v>7732495.04</v>
      </c>
      <c r="O29" s="9">
        <f t="shared" si="3"/>
        <v>0</v>
      </c>
      <c r="P29" s="9">
        <f>N29+O29</f>
        <v>7732495.04</v>
      </c>
      <c r="Q29" s="9">
        <f t="shared" si="4"/>
        <v>67.74478272650245</v>
      </c>
      <c r="R29" s="10"/>
      <c r="S29" s="9">
        <f t="shared" si="5"/>
        <v>3681660.7500000009</v>
      </c>
      <c r="T29" s="9">
        <f t="shared" si="6"/>
        <v>32.25521727349755</v>
      </c>
      <c r="U29" s="9">
        <f>U9+U17</f>
        <v>7732495.04</v>
      </c>
      <c r="V29" s="9">
        <f t="shared" si="8"/>
        <v>100</v>
      </c>
      <c r="W29" s="9">
        <f>W9+W17</f>
        <v>2177726.85</v>
      </c>
      <c r="X29" s="9">
        <f>X9+X17</f>
        <v>1106795.8500000001</v>
      </c>
      <c r="Y29" s="82">
        <f t="shared" si="9"/>
        <v>3284522.7</v>
      </c>
      <c r="Z29" s="75">
        <f t="shared" si="7"/>
        <v>42.476880786980757</v>
      </c>
    </row>
    <row r="30" spans="1:26" ht="17.45" customHeight="1">
      <c r="H30" s="32" t="s">
        <v>135</v>
      </c>
    </row>
    <row r="32" spans="1:26" ht="17.45" customHeight="1">
      <c r="C32" s="248"/>
      <c r="D32" s="248"/>
      <c r="S32" s="249" t="s">
        <v>37</v>
      </c>
      <c r="T32" s="249"/>
      <c r="U32" s="248" t="s">
        <v>38</v>
      </c>
      <c r="V32" s="248"/>
    </row>
    <row r="33" spans="2:26" ht="17.45" customHeight="1">
      <c r="B33" s="30" t="s">
        <v>58</v>
      </c>
      <c r="S33" s="249" t="s">
        <v>37</v>
      </c>
      <c r="T33" s="249"/>
    </row>
    <row r="34" spans="2:26" ht="17.45" customHeight="1">
      <c r="B34" s="252" t="s">
        <v>69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</row>
    <row r="35" spans="2:26" ht="17.45" customHeight="1">
      <c r="B35" s="252" t="s">
        <v>68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34"/>
      <c r="Y35" s="34"/>
    </row>
    <row r="36" spans="2:26" ht="17.45" customHeight="1">
      <c r="B36" s="251" t="s">
        <v>59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34"/>
      <c r="Y36" s="34"/>
    </row>
    <row r="37" spans="2:26" ht="21.2" customHeight="1">
      <c r="B37" s="250" t="s">
        <v>60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34"/>
      <c r="Y37" s="34"/>
    </row>
    <row r="38" spans="2:26" ht="17.45" customHeight="1">
      <c r="B38" s="251" t="s">
        <v>61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34"/>
      <c r="Y38" s="34"/>
      <c r="Z38" s="35"/>
    </row>
    <row r="39" spans="2:26" ht="17.45" customHeight="1">
      <c r="B39" s="256" t="s">
        <v>70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34"/>
      <c r="Y39" s="34"/>
      <c r="Z39" s="35"/>
    </row>
    <row r="40" spans="2:26" ht="17.45" customHeight="1">
      <c r="B40" s="256" t="s">
        <v>71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34"/>
      <c r="Y40" s="34"/>
      <c r="Z40" s="35"/>
    </row>
    <row r="41" spans="2:26" ht="17.45" customHeight="1">
      <c r="B41" s="251" t="s">
        <v>62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34"/>
      <c r="Y41" s="34"/>
      <c r="Z41" s="35"/>
    </row>
    <row r="42" spans="2:26" ht="17.45" customHeight="1">
      <c r="B42" s="250" t="s">
        <v>63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34"/>
      <c r="Y42" s="34"/>
      <c r="Z42" s="35"/>
    </row>
    <row r="43" spans="2:26" ht="17.45" customHeight="1">
      <c r="B43" s="251" t="s">
        <v>64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34"/>
      <c r="Y43" s="34"/>
      <c r="Z43" s="35"/>
    </row>
    <row r="44" spans="2:26" ht="17.45" customHeight="1">
      <c r="B44" s="251" t="s">
        <v>72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34"/>
      <c r="Y44" s="34"/>
      <c r="Z44" s="36"/>
    </row>
    <row r="45" spans="2:26" ht="17.45" customHeight="1">
      <c r="B45" s="251" t="s">
        <v>81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34"/>
      <c r="Y45" s="34"/>
      <c r="Z45" s="35"/>
    </row>
    <row r="46" spans="2:26" ht="17.45" customHeight="1">
      <c r="B46" s="251" t="s">
        <v>80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</row>
    <row r="47" spans="2:26" ht="17.45" customHeight="1">
      <c r="B47" s="39" t="s">
        <v>91</v>
      </c>
      <c r="C47" s="31"/>
      <c r="D47" s="31"/>
      <c r="E47" s="198"/>
      <c r="F47" s="31"/>
      <c r="G47" s="159"/>
      <c r="H47" s="31"/>
      <c r="I47" s="18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2:26" s="32" customFormat="1" ht="17.45" customHeight="1">
      <c r="B48" s="255" t="s">
        <v>76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</row>
    <row r="50" spans="2:2" ht="17.45" customHeight="1">
      <c r="B50" s="92" t="s">
        <v>103</v>
      </c>
    </row>
    <row r="51" spans="2:2" ht="17.45" customHeight="1">
      <c r="B51" s="6" t="s">
        <v>118</v>
      </c>
    </row>
  </sheetData>
  <mergeCells count="46">
    <mergeCell ref="B4:G4"/>
    <mergeCell ref="B38:W38"/>
    <mergeCell ref="B46:W46"/>
    <mergeCell ref="B40:W40"/>
    <mergeCell ref="B41:W41"/>
    <mergeCell ref="B42:W42"/>
    <mergeCell ref="B43:W43"/>
    <mergeCell ref="B44:W44"/>
    <mergeCell ref="B45:W45"/>
    <mergeCell ref="B39:W39"/>
    <mergeCell ref="W8:Z8"/>
    <mergeCell ref="C32:D32"/>
    <mergeCell ref="S32:T32"/>
    <mergeCell ref="U32:V32"/>
    <mergeCell ref="B37:W37"/>
    <mergeCell ref="B34:W34"/>
    <mergeCell ref="B36:W36"/>
    <mergeCell ref="S33:T33"/>
    <mergeCell ref="C8:D8"/>
    <mergeCell ref="E8:F8"/>
    <mergeCell ref="J8:K8"/>
    <mergeCell ref="L8:M8"/>
    <mergeCell ref="N8:Q8"/>
    <mergeCell ref="S8:T8"/>
    <mergeCell ref="U8:V8"/>
    <mergeCell ref="N6:O6"/>
    <mergeCell ref="P6:P7"/>
    <mergeCell ref="U6:V6"/>
    <mergeCell ref="J6:K6"/>
    <mergeCell ref="B35:W35"/>
    <mergeCell ref="Y6:Z6"/>
    <mergeCell ref="B48:W48"/>
    <mergeCell ref="A4:A8"/>
    <mergeCell ref="H4:Z4"/>
    <mergeCell ref="C5:D5"/>
    <mergeCell ref="E5:F5"/>
    <mergeCell ref="J5:K5"/>
    <mergeCell ref="L5:M5"/>
    <mergeCell ref="N5:Q5"/>
    <mergeCell ref="R5:R6"/>
    <mergeCell ref="S5:T5"/>
    <mergeCell ref="U5:V5"/>
    <mergeCell ref="W5:Z5"/>
    <mergeCell ref="C6:D6"/>
    <mergeCell ref="E6:F6"/>
    <mergeCell ref="L6:M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ฟอร์ม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cp:lastPrinted>2020-06-26T08:15:39Z</cp:lastPrinted>
  <dcterms:created xsi:type="dcterms:W3CDTF">2018-12-21T03:08:07Z</dcterms:created>
  <dcterms:modified xsi:type="dcterms:W3CDTF">2020-06-30T04:30:35Z</dcterms:modified>
</cp:coreProperties>
</file>