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ประเด็นยุทธ์1" sheetId="1" r:id="rId4"/>
    <sheet state="visible" name="ประเด็นยุทธ์2" sheetId="2" r:id="rId5"/>
    <sheet state="visible" name="ประเด็นยุทธ์3" sheetId="3" r:id="rId6"/>
    <sheet state="visible" name="ประเด็นยุทธ์4" sheetId="4" r:id="rId7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Arial"/>
    </font>
    <font>
      <sz val="14.0"/>
      <color rgb="FF000000"/>
      <name val="Sarabun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shrinkToFit="0" wrapText="1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24.88"/>
    <col customWidth="1" min="3" max="3" width="25.38"/>
    <col customWidth="1" min="4" max="4" width="31.0"/>
    <col customWidth="1" min="5" max="5" width="25.38"/>
    <col customWidth="1" min="6" max="6" width="31.5"/>
    <col customWidth="1" min="7" max="7" width="37.25"/>
    <col customWidth="1" min="8" max="26" width="8.63"/>
  </cols>
  <sheetData>
    <row r="1">
      <c r="A1" s="1" t="str">
        <f>IFERROR(__xludf.DUMMYFUNCTION("IMPORTRANGE(""https://docs.google.com/spreadsheets/d/1G-jejl2e6TWsr0f0a_wzgofDr8Uilhyq4pUhYFjD3Lk/edit?usp=sharing"",""Sheet1!A1:G100"")"),"ประเด็นยุทธศาสตร์ที่ 1 การสร้างระบบสุขภาพเพื่อประชาชนที่ทุกคนเป็นเจ้าของ")</f>
        <v>ประเด็นยุทธศาสตร์ที่ 1 การสร้างระบบสุขภาพเพื่อประชาชนที่ทุกคนเป็นเจ้าของ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 t="str">
        <f>IFERROR(__xludf.DUMMYFUNCTION("""COMPUTED_VALUE"""),"ลำดับ")</f>
        <v>ลำดับ</v>
      </c>
      <c r="B2" s="2" t="str">
        <f>IFERROR(__xludf.DUMMYFUNCTION("""COMPUTED_VALUE"""),"Obj.")</f>
        <v>Obj.</v>
      </c>
      <c r="C2" s="2" t="str">
        <f>IFERROR(__xludf.DUMMYFUNCTION("""COMPUTED_VALUE"""),"Key Result")</f>
        <v>Key Result</v>
      </c>
      <c r="D2" s="2" t="str">
        <f>IFERROR(__xludf.DUMMYFUNCTION("""COMPUTED_VALUE"""),"How to")</f>
        <v>How to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 t="str">
        <f>IFERROR(__xludf.DUMMYFUNCTION("""COMPUTED_VALUE"""),"สสจ.")</f>
        <v>สสจ.</v>
      </c>
      <c r="E3" s="2" t="str">
        <f>IFERROR(__xludf.DUMMYFUNCTION("""COMPUTED_VALUE"""),"CUP")</f>
        <v>CUP</v>
      </c>
      <c r="F3" s="2" t="str">
        <f>IFERROR(__xludf.DUMMYFUNCTION("""COMPUTED_VALUE"""),"หน่วยบริการ(รพ.รพ.สต.)")</f>
        <v>หน่วยบริการ(รพ.รพ.สต.)</v>
      </c>
      <c r="G3" s="2" t="str">
        <f>IFERROR(__xludf.DUMMYFUNCTION("""COMPUTED_VALUE"""),"ภาคีเครือข่าย(อสม./อสค./NGO)")</f>
        <v>ภาคีเครือข่าย(อสม./อสค./NGO)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>
        <f>IFERROR(__xludf.DUMMYFUNCTION("""COMPUTED_VALUE"""),1.0)</f>
        <v>1</v>
      </c>
      <c r="B4" s="2" t="str">
        <f>IFERROR(__xludf.DUMMYFUNCTION("""COMPUTED_VALUE"""),"1.หญิงตั้งครรภ์และมารดา ได้รับบริการตามมาตรฐาน")</f>
        <v>1.หญิงตั้งครรภ์และมารดา ได้รับบริการตามมาตรฐาน</v>
      </c>
      <c r="C4" s="2" t="str">
        <f>IFERROR(__xludf.DUMMYFUNCTION("""COMPUTED_VALUE"""),"ร้อยละ ของ รพ.ผ่านมาตรฐาน รพ.อนามัยแม่และเด็ก ")</f>
        <v>ร้อยละ ของ รพ.ผ่านมาตรฐาน รพ.อนามัยแม่และเด็ก 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2" t="str">
        <f>IFERROR(__xludf.DUMMYFUNCTION("""COMPUTED_VALUE"""),"2.แก้ไขภาวะเสี่ยงของหญิงตั้งครรภ์ จนถึงหลังคลอด (โลหิตจาง + BMI ต่ำ + GDM +Preterm +PIH)")</f>
        <v>2.แก้ไขภาวะเสี่ยงของหญิงตั้งครรภ์ จนถึงหลังคลอด (โลหิตจาง + BMI ต่ำ + GDM +Preterm +PIH)</v>
      </c>
      <c r="C5" s="2" t="str">
        <f>IFERROR(__xludf.DUMMYFUNCTION("""COMPUTED_VALUE"""),"ร้อยละของหญิงตั้งครรภ์ได้รับการแก้ไขภาวะเสี่ยง")</f>
        <v>ร้อยละของหญิงตั้งครรภ์ได้รับการแก้ไขภาวะเสี่ยง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 t="str">
        <f>IFERROR(__xludf.DUMMYFUNCTION("""COMPUTED_VALUE"""),"3.เพื่อให้ข้อมูลงานอนามัยแม่และเด็กใน ระบบ43แฟ้ม สอดคล้องกับ HDC")</f>
        <v>3.เพื่อให้ข้อมูลงานอนามัยแม่และเด็กใน ระบบ43แฟ้ม สอดคล้องกับ HDC</v>
      </c>
      <c r="C6" s="2" t="str">
        <f>IFERROR(__xludf.DUMMYFUNCTION("""COMPUTED_VALUE"""),"ร้อยละ ของ รพ. มีข้อมูลงานอนามัยแม่และเด็ก ในระบบ43แฟ้ม ใกล้เคียงกับ HDC ข้อมูล ")</f>
        <v>ร้อยละ ของ รพ. มีข้อมูลงานอนามัยแม่และเด็ก ในระบบ43แฟ้ม ใกล้เคียงกับ HDC ข้อมูล 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>
        <f>IFERROR(__xludf.DUMMYFUNCTION("""COMPUTED_VALUE"""),2.0)</f>
        <v>2</v>
      </c>
      <c r="B7" s="2" t="str">
        <f>IFERROR(__xludf.DUMMYFUNCTION("""COMPUTED_VALUE"""),"1.เพิ่มคุณภาพและความครอบคลุมในการคัดกรองพัฒนาการ และการติดตาม")</f>
        <v>1.เพิ่มคุณภาพและความครอบคลุมในการคัดกรองพัฒนาการ และการติดตาม</v>
      </c>
      <c r="C7" s="2" t="str">
        <f>IFERROR(__xludf.DUMMYFUNCTION("""COMPUTED_VALUE"""),"ร้อยละของการคัดกรอง / สงสัยล่าช้า / ติดตาม ได้ตามเกณฑ์")</f>
        <v>ร้อยละของการคัดกรอง / สงสัยล่าช้า / ติดตาม ได้ตามเกณฑ์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 t="str">
        <f>IFERROR(__xludf.DUMMYFUNCTION("""COMPUTED_VALUE"""),"2.พัฒนาคุณภาพคลินิกกระตุ้นพัฒนาการ")</f>
        <v>2.พัฒนาคุณภาพคลินิกกระตุ้นพัฒนาการ</v>
      </c>
      <c r="C8" s="2" t="str">
        <f>IFERROR(__xludf.DUMMYFUNCTION("""COMPUTED_VALUE"""),"ร้อยละของเด็กสงสัยล่าช้าได้รับการกระตุ้นพัฒนาการ ได้ตามเกณฑ์")</f>
        <v>ร้อยละของเด็กสงสัยล่าช้าได้รับการกระตุ้นพัฒนาการ ได้ตามเกณฑ์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2" t="str">
        <f>IFERROR(__xludf.DUMMYFUNCTION("""COMPUTED_VALUE"""),"3.ส่งเสริมพัฒนาการเด็กใน ศพด. ")</f>
        <v>3.ส่งเสริมพัฒนาการเด็กใน ศพด. </v>
      </c>
      <c r="C9" s="2" t="str">
        <f>IFERROR(__xludf.DUMMYFUNCTION("""COMPUTED_VALUE"""),"เด็กใน ศพด. ได้รับการส่งเสริมและเฝ้าระวังพัฒนาการ")</f>
        <v>เด็กใน ศพด. ได้รับการส่งเสริมและเฝ้าระวังพัฒนาการ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>
        <f>IFERROR(__xludf.DUMMYFUNCTION("""COMPUTED_VALUE"""),3.0)</f>
        <v>3</v>
      </c>
      <c r="B10" s="2" t="str">
        <f>IFERROR(__xludf.DUMMYFUNCTION("""COMPUTED_VALUE"""),"เพื่อเสริมสร้างความเข้มแข็งทางการตระหนักรู้ (Health Literacy)ในการจัดการขยะในครัวเรือน")</f>
        <v>เพื่อเสริมสร้างความเข้มแข็งทางการตระหนักรู้ (Health Literacy)ในการจัดการขยะในครัวเรือน</v>
      </c>
      <c r="C10" s="2" t="str">
        <f>IFERROR(__xludf.DUMMYFUNCTION("""COMPUTED_VALUE"""),"ร้อยละ ของครัวเรือนเป้าหมายมีการจัดการขยะตามเกณฑ์ที่กำหนด (หลัก 3 Rs)")</f>
        <v>ร้อยละ ของครัวเรือนเป้าหมายมีการจัดการขยะตามเกณฑ์ที่กำหนด (หลัก 3 Rs)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>
        <f>IFERROR(__xludf.DUMMYFUNCTION("""COMPUTED_VALUE"""),4.0)</f>
        <v>4</v>
      </c>
      <c r="B11" s="2" t="str">
        <f>IFERROR(__xludf.DUMMYFUNCTION("""COMPUTED_VALUE"""),"•เพื่อให้ผู้สูงอายุมีพฤติกรรมสุขภาพที่พึงประสงค์ ")</f>
        <v>•เพื่อให้ผู้สูงอายุมีพฤติกรรมสุขภาพที่พึงประสงค์ </v>
      </c>
      <c r="C11" s="2" t="str">
        <f>IFERROR(__xludf.DUMMYFUNCTION("""COMPUTED_VALUE"""),"•ร้อยละของผู้สูงอายุที่มีสุขภาพดี (ไม่น้อยกว่าปี 2562 ) ")</f>
        <v>•ร้อยละของผู้สูงอายุที่มีสุขภาพดี (ไม่น้อยกว่าปี 2562 ) 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 t="str">
        <f>IFERROR(__xludf.DUMMYFUNCTION("""COMPUTED_VALUE"""),"•เพื่อพัฒนารูปแบบการจัดการ Geriatric Syndrome /ความเสื่อมในผู้สูงอายุ ")</f>
        <v>•เพื่อพัฒนารูปแบบการจัดการ Geriatric Syndrome /ความเสื่อมในผู้สูงอายุ </v>
      </c>
      <c r="C12" s="2" t="str">
        <f>IFERROR(__xludf.DUMMYFUNCTION("""COMPUTED_VALUE"""),"•ร้อยละของชมรมผู้สูงอายุคุณภาพ ไม่ล้ม ไม่ลืม ไม่ซึมเศร้า กินข้าวอร่อย")</f>
        <v>•ร้อยละของชมรมผู้สูงอายุคุณภาพ ไม่ล้ม ไม่ลืม ไม่ซึมเศร้า กินข้าวอร่อย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 t="str">
        <f>IFERROR(__xludf.DUMMYFUNCTION("""COMPUTED_VALUE"""),"•สร้าง อสค.ผู้สูงอายุ")</f>
        <v>•สร้าง อสค.ผู้สูงอายุ</v>
      </c>
      <c r="C13" s="2" t="str">
        <f>IFERROR(__xludf.DUMMYFUNCTION("""COMPUTED_VALUE"""),"•ร้อยละของศูนย์ดูแลต่อเนื่อง (COC) พัฒนาการดูแลผู้สูงอายุที่บ้าน ( 3  ศูนย์ )")</f>
        <v>•ร้อยละของศูนย์ดูแลต่อเนื่อง (COC) พัฒนาการดูแลผู้สูงอายุที่บ้าน ( 3  ศูนย์ )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>
        <f>IFERROR(__xludf.DUMMYFUNCTION("""COMPUTED_VALUE"""),5.0)</f>
        <v>5</v>
      </c>
      <c r="B14" s="2" t="str">
        <f>IFERROR(__xludf.DUMMYFUNCTION("""COMPUTED_VALUE"""),"เพื่อยกระดับคลินิกปรับเปลี่ยนพฤติกรรมกลุ่มเสี่ยง /กลุ่มป่วย")</f>
        <v>เพื่อยกระดับคลินิกปรับเปลี่ยนพฤติกรรมกลุ่มเสี่ยง /กลุ่มป่วย</v>
      </c>
      <c r="C14" s="2" t="str">
        <f>IFERROR(__xludf.DUMMYFUNCTION("""COMPUTED_VALUE"""),"ร้อยละของ DPAC คุณภาพ ใน รพ. และ รพ.สต. ทุกแห่ง ")</f>
        <v>ร้อยละของ DPAC คุณภาพ ใน รพ. และ รพ.สต. ทุกแห่ง 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>
        <f>IFERROR(__xludf.DUMMYFUNCTION("""COMPUTED_VALUE"""),6.0)</f>
        <v>6</v>
      </c>
      <c r="B15" s="2" t="str">
        <f>IFERROR(__xludf.DUMMYFUNCTION("""COMPUTED_VALUE"""),"เพื่อพัฒนาศักยภาพทีม EOC ระดับอำเภอ พร้อมปฏิบัติงานอย่างทันท่วงที")</f>
        <v>เพื่อพัฒนาศักยภาพทีม EOC ระดับอำเภอ พร้อมปฏิบัติงานอย่างทันท่วงที</v>
      </c>
      <c r="C15" s="2" t="str">
        <f>IFERROR(__xludf.DUMMYFUNCTION("""COMPUTED_VALUE"""),"ร้อยละของ EOC / SAT อำเภอ พร้อมปฏิบัติงานจริง ")</f>
        <v>ร้อยละของ EOC / SAT อำเภอ พร้อมปฏิบัติงานจริง 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>
        <f>IFERROR(__xludf.DUMMYFUNCTION("""COMPUTED_VALUE"""),7.0)</f>
        <v>7</v>
      </c>
      <c r="B16" s="2" t="str">
        <f>IFERROR(__xludf.DUMMYFUNCTION("""COMPUTED_VALUE"""),"เพื่อสร้างการมีส่วนร่วมของพันธมิตรในการป้องกันและแก้ไขปัญหาตั้งครรภ์วัยรุ่น ")</f>
        <v>เพื่อสร้างการมีส่วนร่วมของพันธมิตรในการป้องกันและแก้ไขปัญหาตั้งครรภ์วัยรุ่น </v>
      </c>
      <c r="C16" s="2" t="str">
        <f>IFERROR(__xludf.DUMMYFUNCTION("""COMPUTED_VALUE"""),"ลบย")</f>
        <v>ลบย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 t="str">
        <f>IFERROR(__xludf.DUMMYFUNCTION("""COMPUTED_VALUE"""),"เพื่อให้วัยรุ่นมี HL 3 เรื่อง 
Delay sex  
Safe sex 
Safe Abortion ")</f>
        <v>เพื่อให้วัยรุ่นมี HL 3 เรื่อง 
Delay sex  
Safe sex 
Safe Abortion </v>
      </c>
      <c r="C17" s="2" t="str">
        <f>IFERROR(__xludf.DUMMYFUNCTION("""COMPUTED_VALUE"""),"ร้อยละของวัยรุ่นเข้าถึงบริการสุขภาพที่เป็นมิตรกับวัยรุ่นอย่างมีคุณภาพ")</f>
        <v>ร้อยละของวัยรุ่นเข้าถึงบริการสุขภาพที่เป็นมิตรกับวัยรุ่นอย่างมีคุณภาพ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>
        <f>IFERROR(__xludf.DUMMYFUNCTION("""COMPUTED_VALUE"""),8.0)</f>
        <v>8</v>
      </c>
      <c r="B18" s="2" t="str">
        <f>IFERROR(__xludf.DUMMYFUNCTION("""COMPUTED_VALUE""")," -เพื่อพัฒนาหน่วยบริการในการให้บริการบำบัดบุหรี่")</f>
        <v> -เพื่อพัฒนาหน่วยบริการในการให้บริการบำบัดบุหรี่</v>
      </c>
      <c r="C18" s="2" t="str">
        <f>IFERROR(__xludf.DUMMYFUNCTION("""COMPUTED_VALUE""")," - ร้อยละของคลินิกบำบัดบุหรี่ คุณภาพ
 - ร้อยละของผู้ผ่านการบำบัดและไม่กลับมาเสพซ้ำ")</f>
        <v> - ร้อยละของคลินิกบำบัดบุหรี่ คุณภาพ
 - ร้อยละของผู้ผ่านการบำบัดและไม่กลับมาเสพซ้ำ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 t="str">
        <f>IFERROR(__xludf.DUMMYFUNCTION("""COMPUTED_VALUE""")," -เพื่อพัฒนาศักยภาพ อสม.ในการดูแลให้คำปรึกษาและส่งต่อ")</f>
        <v> -เพื่อพัฒนาศักยภาพ อสม.ในการดูแลให้คำปรึกษาและส่งต่อ</v>
      </c>
      <c r="C19" s="2" t="str">
        <f>IFERROR(__xludf.DUMMYFUNCTION("""COMPUTED_VALUE""")," - ร้อยละ ของ อสม. ที่ได้รับการพัฒนาศักยภาพสามารถคัดกรองและส่งต่อผู้สูบบุหรี่เข้าสู่กระบวนการบำบัดตามแนวทาง")</f>
        <v> - ร้อยละ ของ อสม. ที่ได้รับการพัฒนาศักยภาพสามารถคัดกรองและส่งต่อผู้สูบบุหรี่เข้าสู่กระบวนการบำบัดตามแนวทาง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>
        <f>IFERROR(__xludf.DUMMYFUNCTION("""COMPUTED_VALUE"""),9.0)</f>
        <v>9</v>
      </c>
      <c r="B20" s="2" t="str">
        <f>IFERROR(__xludf.DUMMYFUNCTION("""COMPUTED_VALUE"""),"1.เพื่อยกระดับคลินิกปรับเปลี่ยนพฤติกรรมในกลุ่มป่วย
2.พัฒนารูปแบบปรับเปลี่ยนพฤติกรรมในกลุ่มป่วย   
3.สร้าง อสค. NCD 
")</f>
        <v>1.เพื่อยกระดับคลินิกปรับเปลี่ยนพฤติกรรมในกลุ่มป่วย
2.พัฒนารูปแบบปรับเปลี่ยนพฤติกรรมในกลุ่มป่วย   
3.สร้าง อสค. NCD 
</v>
      </c>
      <c r="C20" s="2" t="str">
        <f>IFERROR(__xludf.DUMMYFUNCTION("""COMPUTED_VALUE""")," - ร้อยละของ NCD คลินิก Plus  ใน รพ. และ รพ.สต. ทุกแห่ง  
(Model NCD@HOME ในกลุ่มผู้ป่วยที่ควบคุมไม่ได้)")</f>
        <v> - ร้อยละของ NCD คลินิก Plus  ใน รพ. และ รพ.สต. ทุกแห่ง  
(Model NCD@HOME ในกลุ่มผู้ป่วยที่ควบคุมไม่ได้)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>
        <f>IFERROR(__xludf.DUMMYFUNCTION("""COMPUTED_VALUE"""),10.0)</f>
        <v>10</v>
      </c>
      <c r="B21" s="2" t="str">
        <f>IFERROR(__xludf.DUMMYFUNCTION("""COMPUTED_VALUE"""),"1.เพื่อลดการตายผู้ป่วย TB 
2.สร้าง อสค. TB")</f>
        <v>1.เพื่อลดการตายผู้ป่วย TB 
2.สร้าง อสค. TB</v>
      </c>
      <c r="C21" s="2" t="str">
        <f>IFERROR(__xludf.DUMMYFUNCTION("""COMPUTED_VALUE"""),"1.ร้อยละ ค้นหาเร็ว 
2.ติดตามรักษา 
3.ขับเคลื่อน รพ. ทุกแห่ง จัดระบบบริการ 4 วัน เอาอยู่")</f>
        <v>1.ร้อยละ ค้นหาเร็ว 
2.ติดตามรักษา 
3.ขับเคลื่อน รพ. ทุกแห่ง จัดระบบบริการ 4 วัน เอาอยู่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25"/>
    <col customWidth="1" min="2" max="2" width="24.88"/>
    <col customWidth="1" min="3" max="3" width="25.38"/>
    <col customWidth="1" min="4" max="4" width="31.0"/>
    <col customWidth="1" min="5" max="5" width="25.38"/>
    <col customWidth="1" min="6" max="6" width="31.5"/>
    <col customWidth="1" min="7" max="7" width="40.38"/>
    <col customWidth="1" min="8" max="26" width="8.63"/>
  </cols>
  <sheetData>
    <row r="1">
      <c r="A1" s="3" t="str">
        <f>IFERROR(__xludf.DUMMYFUNCTION("IMPORTRANGE(""https://docs.google.com/spreadsheets/d/1UY1H2dECd6MyfOxzMkcvRQMA4vlHjXtxS6fGz_0UCUg/edit?usp=sharing"",""Sheet2!A1:G100"")"),"ประเด็นยุทธศาสตร์ที่ 2 การจัดบริการสุขภาพที่มีคุณภาพและเป็นเลิศ")</f>
        <v>ประเด็นยุทธศาสตร์ที่ 2 การจัดบริการสุขภาพที่มีคุณภาพและเป็นเลิศ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 t="str">
        <f>IFERROR(__xludf.DUMMYFUNCTION("""COMPUTED_VALUE"""),"ลำดับ")</f>
        <v>ลำดับ</v>
      </c>
      <c r="B2" s="3" t="str">
        <f>IFERROR(__xludf.DUMMYFUNCTION("""COMPUTED_VALUE"""),"Obj.")</f>
        <v>Obj.</v>
      </c>
      <c r="C2" s="3" t="str">
        <f>IFERROR(__xludf.DUMMYFUNCTION("""COMPUTED_VALUE"""),"Key Result")</f>
        <v>Key Result</v>
      </c>
      <c r="D2" s="3" t="str">
        <f>IFERROR(__xludf.DUMMYFUNCTION("""COMPUTED_VALUE"""),"How to")</f>
        <v>How to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3"/>
      <c r="C3" s="3"/>
      <c r="D3" s="3" t="str">
        <f>IFERROR(__xludf.DUMMYFUNCTION("""COMPUTED_VALUE"""),"สสจ.")</f>
        <v>สสจ.</v>
      </c>
      <c r="E3" s="3" t="str">
        <f>IFERROR(__xludf.DUMMYFUNCTION("""COMPUTED_VALUE"""),"CUP")</f>
        <v>CUP</v>
      </c>
      <c r="F3" s="3" t="str">
        <f>IFERROR(__xludf.DUMMYFUNCTION("""COMPUTED_VALUE"""),"หน่วยบริการ(รพ.รพ.สต.)")</f>
        <v>หน่วยบริการ(รพ.รพ.สต.)</v>
      </c>
      <c r="G3" s="3" t="str">
        <f>IFERROR(__xludf.DUMMYFUNCTION("""COMPUTED_VALUE"""),"ภาคีเครือข่าย(อสม./อสค./NGO)")</f>
        <v>ภาคีเครือข่าย(อสม./อสค./NGO)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>
        <f>IFERROR(__xludf.DUMMYFUNCTION("""COMPUTED_VALUE"""),1.0)</f>
        <v>1</v>
      </c>
      <c r="B4" s="3" t="str">
        <f>IFERROR(__xludf.DUMMYFUNCTION("""COMPUTED_VALUE"""),"ลดอัตราตายผู้ป่วย Stroke และ Sepsis")</f>
        <v>ลดอัตราตายผู้ป่วย Stroke และ Sepsis</v>
      </c>
      <c r="C4" s="3" t="str">
        <f>IFERROR(__xludf.DUMMYFUNCTION("""COMPUTED_VALUE"""),"1. ผู้ป่วย Stroke เข้าถึงบริการได้ทันเวลาภายใน 4.5 ชั่วโมงหลังมีอาการ")</f>
        <v>1. ผู้ป่วย Stroke เข้าถึงบริการได้ทันเวลาภายใน 4.5 ชั่วโมงหลังมีอาการ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3"/>
      <c r="C5" s="3" t="str">
        <f>IFERROR(__xludf.DUMMYFUNCTION("""COMPUTED_VALUE"""),"2. ผู้ป่วย Sepsis ได้รับการวินิจฉัยและได้รับการรักษาได้ทันเวลา ")</f>
        <v>2. ผู้ป่วย Sepsis ได้รับการวินิจฉัยและได้รับการรักษาได้ทันเวลา 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>
        <f>IFERROR(__xludf.DUMMYFUNCTION("""COMPUTED_VALUE"""),2.0)</f>
        <v>2</v>
      </c>
      <c r="B6" s="3" t="str">
        <f>IFERROR(__xludf.DUMMYFUNCTION("""COMPUTED_VALUE"""),"อัตราความสำเร็จในการรักษาผู้ป่วยวัณโรคเพิ่มมากขึ้น")</f>
        <v>อัตราความสำเร็จในการรักษาผู้ป่วยวัณโรคเพิ่มมากขึ้น</v>
      </c>
      <c r="C6" s="3" t="str">
        <f>IFERROR(__xludf.DUMMYFUNCTION("""COMPUTED_VALUE"""),"1. เพิ่มการค้นหา TB รายใหม่ ")</f>
        <v>1. เพิ่มการค้นหา TB รายใหม่ 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 t="str">
        <f>IFERROR(__xludf.DUMMYFUNCTION("""COMPUTED_VALUE"""),"2. ผู้ป่วยขาดยาลดลง 40%")</f>
        <v>2. ผู้ป่วยขาดยาลดลง 40%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 t="str">
        <f>IFERROR(__xludf.DUMMYFUNCTION("""COMPUTED_VALUE"""),"3. ความครอบคลุมการรักษาผู้ป่วยรายใหม่หรือกลับเป็นซ้ำ มากกว่า 82.5% ")</f>
        <v>3. ความครอบคลุมการรักษาผู้ป่วยรายใหม่หรือกลับเป็นซ้ำ มากกว่า 82.5% 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>
        <f>IFERROR(__xludf.DUMMYFUNCTION("""COMPUTED_VALUE"""),3.0)</f>
        <v>3</v>
      </c>
      <c r="B9" s="3" t="str">
        <f>IFERROR(__xludf.DUMMYFUNCTION("""COMPUTED_VALUE"""),"ผู้ป่วย CKD ที่มีอัตราการลดลงของ eGFR&lt;4 ml/min/1.73m2/ yr เพิ่มมากขึ้น")</f>
        <v>ผู้ป่วย CKD ที่มีอัตราการลดลงของ eGFR&lt;4 ml/min/1.73m2/ yr เพิ่มมากขึ้น</v>
      </c>
      <c r="C9" s="3" t="str">
        <f>IFERROR(__xludf.DUMMYFUNCTION("""COMPUTED_VALUE"""),"1. เพิ่มการคัดกรอง CKD ใน DM/HT &gt; 80%")</f>
        <v>1. เพิ่มการคัดกรอง CKD ใน DM/HT &gt; 80%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 t="str">
        <f>IFERROR(__xludf.DUMMYFUNCTION("""COMPUTED_VALUE"""),"2. Control ผู้ป่วย DM/HT และ CKD")</f>
        <v>2. Control ผู้ป่วย DM/HT และ CKD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 t="str">
        <f>IFERROR(__xludf.DUMMYFUNCTION("""COMPUTED_VALUE"""),"3. CKD clinic ได้มาตรฐานทุกแห่ง และ eGFR &lt;4ml/min/1.73m2/yr &gt; 66%")</f>
        <v>3. CKD clinic ได้มาตรฐานทุกแห่ง และ eGFR &lt;4ml/min/1.73m2/yr &gt; 66%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>
        <f>IFERROR(__xludf.DUMMYFUNCTION("""COMPUTED_VALUE"""),4.0)</f>
        <v>4</v>
      </c>
      <c r="B12" s="3" t="str">
        <f>IFERROR(__xludf.DUMMYFUNCTION("""COMPUTED_VALUE"""),"คปสอ และ รพ. ทุกแห่งผ่านเกณฑ์การพัฒนาคุณภาพและให้บริการได้ตามมาตรฐาน")</f>
        <v>คปสอ และ รพ. ทุกแห่งผ่านเกณฑ์การพัฒนาคุณภาพและให้บริการได้ตามมาตรฐาน</v>
      </c>
      <c r="C12" s="3" t="str">
        <f>IFERROR(__xludf.DUMMYFUNCTION("""COMPUTED_VALUE"""),"1.คปสอ ทุกแห่งผ่านเกณฑ์การประเมิน คปสอ ติดดาว")</f>
        <v>1.คปสอ ทุกแห่งผ่านเกณฑ์การประเมิน คปสอ ติดดาว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 t="str">
        <f>IFERROR(__xludf.DUMMYFUNCTION("""COMPUTED_VALUE"""),"2.รพ. ทุกแห่งผ่านการประเมิน HA ขั้น 3")</f>
        <v>2.รพ. ทุกแห่งผ่านการประเมิน HA ขั้น 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 t="str">
        <f>IFERROR(__xludf.DUMMYFUNCTION("""COMPUTED_VALUE"""),"3.รพท . จัดบริการ SMC และ รพช. ทุกแห่งทำ QSC")</f>
        <v>3.รพท . จัดบริการ SMC และ รพช. ทุกแห่งทำ QSC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 t="str">
        <f>IFERROR(__xludf.DUMMYFUNCTION("""COMPUTED_VALUE"""),"4. รพ.ทุกแห่งพัฒนา Smart Hospital")</f>
        <v>4. รพ.ทุกแห่งพัฒนา Smart Hospital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>
        <f>IFERROR(__xludf.DUMMYFUNCTION("""COMPUTED_VALUE"""),5.0)</f>
        <v>5</v>
      </c>
      <c r="B16" s="3" t="str">
        <f>IFERROR(__xludf.DUMMYFUNCTION("""COMPUTED_VALUE"""),"ยกระดับการดำเนินงานแพทย์แผนไทยและพัฒนาสู่การเป็นเมืองสมุนไพร")</f>
        <v>ยกระดับการดำเนินงานแพทย์แผนไทยและพัฒนาสู่การเป็นเมืองสมุนไพร</v>
      </c>
      <c r="C16" s="3" t="str">
        <f>IFERROR(__xludf.DUMMYFUNCTION("""COMPUTED_VALUE"""),"1.รพช.ระดับ F2 มีระบบฟื้นฟูด้วยการแพทย์ผสมผสาน ร้อยละ 75 ")</f>
        <v>1.รพช.ระดับ F2 มีระบบฟื้นฟูด้วยการแพทย์ผสมผสาน ร้อยละ 75 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 t="str">
        <f>IFERROR(__xludf.DUMMYFUNCTION("""COMPUTED_VALUE"""),"2.ผู้ป่วยIMC Strokeได้รบการฟื้นฟูด้วยการแพทย์ผสมผสานร้อยละ 80 ")</f>
        <v>2.ผู้ป่วยIMC Strokeได้รบการฟื้นฟูด้วยการแพทย์ผสมผสานร้อยละ 80 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 t="str">
        <f>IFERROR(__xludf.DUMMYFUNCTION("""COMPUTED_VALUE"""),"3.ความสำเร็จการดำเนินงานวิจัย และนวัตกรรมด้วยการแพทย์แผนไทย  จำนวน 5 เรื่อง")</f>
        <v>3.ความสำเร็จการดำเนินงานวิจัย และนวัตกรรมด้วยการแพทย์แผนไทย  จำนวน 5 เรื่อง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 t="str">
        <f>IFERROR(__xludf.DUMMYFUNCTION("""COMPUTED_VALUE"""),"4.ขับเคลื่อนโครงการเมืองสมุนไพรแบบครบวงจร  ")</f>
        <v>4.ขับเคลื่อนโครงการเมืองสมุนไพรแบบครบวงจร  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38"/>
    <col customWidth="1" min="2" max="2" width="24.88"/>
    <col customWidth="1" min="3" max="3" width="25.38"/>
    <col customWidth="1" min="4" max="4" width="31.0"/>
    <col customWidth="1" min="5" max="5" width="25.38"/>
    <col customWidth="1" min="6" max="6" width="31.5"/>
    <col customWidth="1" min="7" max="7" width="42.13"/>
    <col customWidth="1" min="8" max="26" width="8.63"/>
  </cols>
  <sheetData>
    <row r="1">
      <c r="A1" s="3" t="str">
        <f>IFERROR(__xludf.DUMMYFUNCTION("IMPORTRANGE(""https://docs.google.com/spreadsheets/d/14FpymFuLf-15hKSvR1dF5cCkPDUhkNDRzO1OabvcE1Q/edit?usp=sharing"",""Sheet3!A1:G100"")"),"ประเด็นยุทธศาสตร์ที่ 3 การบริหารจัดการองค์กร บุคลากร ทรัพยากรให้มีประสิทธิภาพและประสิทธิผลสูงสุด")</f>
        <v>ประเด็นยุทธศาสตร์ที่ 3 การบริหารจัดการองค์กร บุคลากร ทรัพยากรให้มีประสิทธิภาพและประสิทธิผลสูงสุด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 t="str">
        <f>IFERROR(__xludf.DUMMYFUNCTION("""COMPUTED_VALUE"""),"ลำดับ")</f>
        <v>ลำดับ</v>
      </c>
      <c r="B2" s="3" t="str">
        <f>IFERROR(__xludf.DUMMYFUNCTION("""COMPUTED_VALUE"""),"Obj.")</f>
        <v>Obj.</v>
      </c>
      <c r="C2" s="3" t="str">
        <f>IFERROR(__xludf.DUMMYFUNCTION("""COMPUTED_VALUE"""),"Key Result")</f>
        <v>Key Result</v>
      </c>
      <c r="D2" s="3" t="str">
        <f>IFERROR(__xludf.DUMMYFUNCTION("""COMPUTED_VALUE"""),"How to")</f>
        <v>How to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3"/>
      <c r="C3" s="3"/>
      <c r="D3" s="3" t="str">
        <f>IFERROR(__xludf.DUMMYFUNCTION("""COMPUTED_VALUE"""),"สสจ.")</f>
        <v>สสจ.</v>
      </c>
      <c r="E3" s="3" t="str">
        <f>IFERROR(__xludf.DUMMYFUNCTION("""COMPUTED_VALUE"""),"CUP")</f>
        <v>CUP</v>
      </c>
      <c r="F3" s="3" t="str">
        <f>IFERROR(__xludf.DUMMYFUNCTION("""COMPUTED_VALUE"""),"หน่วยบริการ(รพ.รพ.สต.)")</f>
        <v>หน่วยบริการ(รพ.รพ.สต.)</v>
      </c>
      <c r="G3" s="3" t="str">
        <f>IFERROR(__xludf.DUMMYFUNCTION("""COMPUTED_VALUE"""),"ภาคีเครือข่าย(อสม./อสค./NGO)")</f>
        <v>ภาคีเครือข่าย(อสม./อสค./NGO)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>
        <f>IFERROR(__xludf.DUMMYFUNCTION("""COMPUTED_VALUE"""),1.0)</f>
        <v>1</v>
      </c>
      <c r="B4" s="3" t="str">
        <f>IFERROR(__xludf.DUMMYFUNCTION("""COMPUTED_VALUE"""),"เพื่อให้บุคลากรมีดัชนีมวลกายดีขึ้น")</f>
        <v>เพื่อให้บุคลากรมีดัชนีมวลกายดีขึ้น</v>
      </c>
      <c r="C4" s="3" t="str">
        <f>IFERROR(__xludf.DUMMYFUNCTION("""COMPUTED_VALUE"""),"·  ร้อยละ 60 ของดัชนีมวลกายดีขึ้น")</f>
        <v>·  ร้อยละ 60 ของดัชนีมวลกายดีขึ้น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3" t="str">
        <f>IFERROR(__xludf.DUMMYFUNCTION("""COMPUTED_VALUE"""),"·  บุคลากรมีความรู้เกี่ยวกับสิทธิประโยชน์ของตนเอง")</f>
        <v>·  บุคลากรมีความรู้เกี่ยวกับสิทธิประโยชน์ของตนเอง</v>
      </c>
      <c r="C5" s="3" t="str">
        <f>IFERROR(__xludf.DUMMYFUNCTION("""COMPUTED_VALUE"""),"·  ร้อยละ 60 ของบุคลากร")</f>
        <v>·  ร้อยละ 60 ของบุคลากร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>
        <f>IFERROR(__xludf.DUMMYFUNCTION("""COMPUTED_VALUE"""),2.0)</f>
        <v>2</v>
      </c>
      <c r="B6" s="3" t="str">
        <f>IFERROR(__xludf.DUMMYFUNCTION("""COMPUTED_VALUE"""),"·       เพื่อให้มีผู้รับผิดชอบหลัก")</f>
        <v>·       เพื่อให้มีผู้รับผิดชอบหลัก</v>
      </c>
      <c r="C6" s="3" t="str">
        <f>IFERROR(__xludf.DUMMYFUNCTION("""COMPUTED_VALUE"""),"·  โรงพยาบาล ผ่านเกณฑ์  80 ของแต่ละมิติ")</f>
        <v>·  โรงพยาบาล ผ่านเกณฑ์  80 ของแต่ละมิติ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>
        <f>IFERROR(__xludf.DUMMYFUNCTION("""COMPUTED_VALUE"""),3.0)</f>
        <v>3</v>
      </c>
      <c r="B7" s="3" t="str">
        <f>IFERROR(__xludf.DUMMYFUNCTION("""COMPUTED_VALUE"""),"·  เพื่อให้มีผู้รับผิดชอบหลักในการจัดเก็บหลักฐานเชิงประจักษ์")</f>
        <v>·  เพื่อให้มีผู้รับผิดชอบหลักในการจัดเก็บหลักฐานเชิงประจักษ์</v>
      </c>
      <c r="C7" s="3" t="str">
        <f>IFERROR(__xludf.DUMMYFUNCTION("""COMPUTED_VALUE"""),"·  หน่วยงานผ่านเกณฑ์ร้อยละ 90")</f>
        <v>·  หน่วยงานผ่านเกณฑ์ร้อยละ 90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 t="str">
        <f>IFERROR(__xludf.DUMMYFUNCTION("""COMPUTED_VALUE"""),"·       เพื่อแลกเปลี่ยนเรียนรู้ Good practice /ประเด็นปัญหา")</f>
        <v>·       เพื่อแลกเปลี่ยนเรียนรู้ Good practice /ประเด็นปัญหา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>
        <f>IFERROR(__xludf.DUMMYFUNCTION("""COMPUTED_VALUE"""),4.0)</f>
        <v>4</v>
      </c>
      <c r="B9" s="3" t="str">
        <f>IFERROR(__xludf.DUMMYFUNCTION("""COMPUTED_VALUE"""),"1.เพื่อเพิ่มประสิทธิภาพการจัดเก็บรายได้")</f>
        <v>1.เพื่อเพิ่มประสิทธิภาพการจัดเก็บรายได้</v>
      </c>
      <c r="C9" s="3" t="str">
        <f>IFERROR(__xludf.DUMMYFUNCTION("""COMPUTED_VALUE"""),"1.ไม่เกินร้อยละ 4 ของหน่วยบริการที่ประสบภาวะวิกฤตทางการเงินระดับ 7 ")</f>
        <v>1.ไม่เกินร้อยละ 4 ของหน่วยบริการที่ประสบภาวะวิกฤตทางการเงินระดับ 7 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 t="str">
        <f>IFERROR(__xludf.DUMMYFUNCTION("""COMPUTED_VALUE"""),"2.เพื่อเพิ่มความสมบูรณ์ของเวชระเบียน")</f>
        <v>2.เพื่อเพิ่มความสมบูรณ์ของเวชระเบียน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 t="str">
        <f>IFERROR(__xludf.DUMMYFUNCTION("""COMPUTED_VALUE"""),"พัฒนาบุคลากรด้านพัสดุ การเงิน บัญชี ในสสอ./รพสต เพื่อลดความเสี่ยงในการปฏิบัติงาน ")</f>
        <v>พัฒนาบุคลากรด้านพัสดุ การเงิน บัญชี ในสสอ./รพสต เพื่อลดความเสี่ยงในการปฏิบัติงาน </v>
      </c>
      <c r="C11" s="3" t="str">
        <f>IFERROR(__xludf.DUMMYFUNCTION("""COMPUTED_VALUE"""),"พัฒนาระบบพัสดุ การเงิน บัญชี ในสสอ./รพสต  ")</f>
        <v>พัฒนาระบบพัสดุ การเงิน บัญชี ในสสอ./รพสต  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 t="str">
        <f>IFERROR(__xludf.DUMMYFUNCTION("""COMPUTED_VALUE"""),"ผู้บริหารต้องปรับตัวให้ทันต่อการเปลี่ยนแปลงที่รวดเร็วในยุค 4.0 ")</f>
        <v>ผู้บริหารต้องปรับตัวให้ทันต่อการเปลี่ยนแปลงที่รวดเร็วในยุค 4.0 </v>
      </c>
      <c r="C12" s="3" t="str">
        <f>IFERROR(__xludf.DUMMYFUNCTION("""COMPUTED_VALUE"""),"พัฒนาบุคลากรรองรับการพัฒนาระบบบริการสุขภาพ ")</f>
        <v>พัฒนาบุคลากรรองรับการพัฒนาระบบบริการสุขภาพ 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 t="str">
        <f>IFERROR(__xludf.DUMMYFUNCTION("""COMPUTED_VALUE"""),"จำนวนหน่วยงานที่เป็นองค์กรแห่งความสุข ")</f>
        <v>จำนวนหน่วยงานที่เป็นองค์กรแห่งความสุข </v>
      </c>
      <c r="C13" s="3" t="str">
        <f>IFERROR(__xludf.DUMMYFUNCTION("""COMPUTED_VALUE"""),"กระบวนการขับเคลื่อนองค์กรแห่งความสุข ")</f>
        <v>กระบวนการขับเคลื่อนองค์กรแห่งความสุข 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 t="str">
        <f>IFERROR(__xludf.DUMMYFUNCTION("""COMPUTED_VALUE"""),"HIS Gateway/ ระบบคิว ")</f>
        <v>HIS Gateway/ ระบบคิว 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 t="str">
        <f>IFERROR(__xludf.DUMMYFUNCTION("""COMPUTED_VALUE"""),"·       เพื่อให้มีผู้รับผิดชอบหลัก")</f>
        <v>·       เพื่อให้มีผู้รับผิดชอบหลัก</v>
      </c>
      <c r="C15" s="3" t="str">
        <f>IFERROR(__xludf.DUMMYFUNCTION("""COMPUTED_VALUE"""),"·  โรงพยาบาล ผ่านเกณฑ์  80 ของแต่ละมิติ")</f>
        <v>·  โรงพยาบาล ผ่านเกณฑ์  80 ของแต่ละมิติ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 t="str">
        <f>IFERROR(__xludf.DUMMYFUNCTION("""COMPUTED_VALUE"""),"·  เพื่อให้มีผู้รับผิดชอบหลักในการจัดเก็บหลักฐานเชิงประจักษ์")</f>
        <v>·  เพื่อให้มีผู้รับผิดชอบหลักในการจัดเก็บหลักฐานเชิงประจักษ์</v>
      </c>
      <c r="C16" s="3" t="str">
        <f>IFERROR(__xludf.DUMMYFUNCTION("""COMPUTED_VALUE"""),"·  หน่วยงานผ่านเกณฑ์ร้อยละ 90")</f>
        <v>·  หน่วยงานผ่านเกณฑ์ร้อยละ 90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 t="str">
        <f>IFERROR(__xludf.DUMMYFUNCTION("""COMPUTED_VALUE"""),"·       เพื่อแลกเปลี่ยนเรียนรู้ Good practice /ประเด็นปัญหา")</f>
        <v>·       เพื่อแลกเปลี่ยนเรียนรู้ Good practice /ประเด็นปัญหา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 t="str">
        <f>IFERROR(__xludf.DUMMYFUNCTION("""COMPUTED_VALUE"""),"1.เพื่อเพิ่มประสิทธิภาพการจัดเก็บรายได้")</f>
        <v>1.เพื่อเพิ่มประสิทธิภาพการจัดเก็บรายได้</v>
      </c>
      <c r="C18" s="3" t="str">
        <f>IFERROR(__xludf.DUMMYFUNCTION("""COMPUTED_VALUE"""),"1.ไม่เกินร้อยละ 4 ของหน่วยบริการที่ประสบภาวะวิกฤตทางการเงินระดับ 7 ")</f>
        <v>1.ไม่เกินร้อยละ 4 ของหน่วยบริการที่ประสบภาวะวิกฤตทางการเงินระดับ 7 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 t="str">
        <f>IFERROR(__xludf.DUMMYFUNCTION("""COMPUTED_VALUE"""),"2.เพื่อเพิ่มความสมบูรณ์ของเวชระเบียน")</f>
        <v>2.เพื่อเพิ่มความสมบูรณ์ของเวชระเบียน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75"/>
    <col customWidth="1" min="2" max="2" width="24.88"/>
    <col customWidth="1" min="3" max="3" width="25.38"/>
    <col customWidth="1" min="4" max="4" width="31.0"/>
    <col customWidth="1" min="5" max="5" width="25.38"/>
    <col customWidth="1" min="6" max="6" width="31.5"/>
    <col customWidth="1" min="7" max="7" width="44.88"/>
    <col customWidth="1" min="8" max="26" width="8.63"/>
  </cols>
  <sheetData>
    <row r="1" ht="30.0" customHeight="1">
      <c r="A1" s="3" t="str">
        <f>IFERROR(__xludf.DUMMYFUNCTION("IMPORTRANGE(""https://docs.google.com/spreadsheets/d/1Av5N7-ckmu_6MXaQkCWUOjjZANsLWXJzRFwx4EZr3vY/edit?usp=sharing"",""Sheet4!A1:G100"")"),"ประเด็นยุทธศาสตร์ที่ 4 การบริหารจัดการการสาธารณสุขชายแดนและพื้นที่เศรษฐกิจพิเศษที่มีประสิทธิภาพ")</f>
        <v>ประเด็นยุทธศาสตร์ที่ 4 การบริหารจัดการการสาธารณสุขชายแดนและพื้นที่เศรษฐกิจพิเศษที่มีประสิทธิภาพ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 t="str">
        <f>IFERROR(__xludf.DUMMYFUNCTION("""COMPUTED_VALUE"""),"ลำดับ")</f>
        <v>ลำดับ</v>
      </c>
      <c r="B2" s="3" t="str">
        <f>IFERROR(__xludf.DUMMYFUNCTION("""COMPUTED_VALUE"""),"Obj.")</f>
        <v>Obj.</v>
      </c>
      <c r="C2" s="3" t="str">
        <f>IFERROR(__xludf.DUMMYFUNCTION("""COMPUTED_VALUE"""),"Key Result")</f>
        <v>Key Result</v>
      </c>
      <c r="D2" s="3" t="str">
        <f>IFERROR(__xludf.DUMMYFUNCTION("""COMPUTED_VALUE"""),"How to")</f>
        <v>How to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3"/>
      <c r="C3" s="3"/>
      <c r="D3" s="3" t="str">
        <f>IFERROR(__xludf.DUMMYFUNCTION("""COMPUTED_VALUE"""),"สสจ.")</f>
        <v>สสจ.</v>
      </c>
      <c r="E3" s="3" t="str">
        <f>IFERROR(__xludf.DUMMYFUNCTION("""COMPUTED_VALUE"""),"CUP")</f>
        <v>CUP</v>
      </c>
      <c r="F3" s="3" t="str">
        <f>IFERROR(__xludf.DUMMYFUNCTION("""COMPUTED_VALUE"""),"หน่วยบริการ
(รพ./รพ.สต.)")</f>
        <v>หน่วยบริการ
(รพ./รพ.สต.)</v>
      </c>
      <c r="G3" s="3" t="str">
        <f>IFERROR(__xludf.DUMMYFUNCTION("""COMPUTED_VALUE"""),"ภาคีเครือข่าย
(อสม./อสค./NGO)")</f>
        <v>ภาคีเครือข่าย
(อสม./อสค./NGO)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/>
      <c r="B4" s="3" t="str">
        <f>IFERROR(__xludf.DUMMYFUNCTION("""COMPUTED_VALUE"""),"1. เพื่อพัฒนาระบบการเฝ้าระวังโรคและภัยสุขภาพ และมีการดำเนินงานอย่างต่อเนื่อง")</f>
        <v>1. เพื่อพัฒนาระบบการเฝ้าระวังโรคและภัยสุขภาพ และมีการดำเนินงานอย่างต่อเนื่อง</v>
      </c>
      <c r="C4" s="3" t="str">
        <f>IFERROR(__xludf.DUMMYFUNCTION("""COMPUTED_VALUE"""),"1.ร้อยละ 80 ของอำเภอมี SOP ของโรคและภัยสุขภาพอย่างน้อย 3 เรื่องที่สำคัญของพื้นที่ ")</f>
        <v>1.ร้อยละ 80 ของอำเภอมี SOP ของโรคและภัยสุขภาพอย่างน้อย 3 เรื่องที่สำคัญของพื้นที่ 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3"/>
      <c r="C5" s="3" t="str">
        <f>IFERROR(__xludf.DUMMYFUNCTION("""COMPUTED_VALUE"""),"2.ร้อยละ 80 ของอำเภอมีการรายงาน Event base ทุกสัปดาห์")</f>
        <v>2.ร้อยละ 80 ของอำเภอมีการรายงาน Event base ทุกสัปดาห์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3"/>
      <c r="C6" s="3" t="str">
        <f>IFERROR(__xludf.DUMMYFUNCTION("""COMPUTED_VALUE"""),"3. ร้อยละ 100 ของอำเภอนำร่องมีฐานข้อมูลคุ้มครองผู้บริโภค และอาชีวอนามัย")</f>
        <v>3. ร้อยละ 100 ของอำเภอนำร่องมีฐานข้อมูลคุ้มครองผู้บริโภค และอาชีวอนามัย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 t="str">
        <f>IFERROR(__xludf.DUMMYFUNCTION("""COMPUTED_VALUE"""),"2. เพื่อให้หมู่บ้านชายแดนสามารถควบคุมและป้องกันโรคระบาดในพื้นที่ได้ด้วยตนเอง")</f>
        <v>2. เพื่อให้หมู่บ้านชายแดนสามารถควบคุมและป้องกันโรคระบาดในพื้นที่ได้ด้วยตนเอง</v>
      </c>
      <c r="C7" s="3" t="str">
        <f>IFERROR(__xludf.DUMMYFUNCTION("""COMPUTED_VALUE"""),"ร้อยละ 60 ของหมู่บ้านชายแดนที่เกิดโรคสามารถควบคุมโรคไม่ให้เกิดการระบาดตามธรรมชาติการเกิดโรคนั้น")</f>
        <v>ร้อยละ 60 ของหมู่บ้านชายแดนที่เกิดโรคสามารถควบคุมโรคไม่ให้เกิดการระบาดตามธรรมชาติการเกิดโรคนั้น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 t="str">
        <f>IFERROR(__xludf.DUMMYFUNCTION("""COMPUTED_VALUE"""),"1. เพื่อพัฒนาสถานบริการให้ได้มาตรฐาน")</f>
        <v>1. เพื่อพัฒนาสถานบริการให้ได้มาตรฐาน</v>
      </c>
      <c r="C8" s="3" t="str">
        <f>IFERROR(__xludf.DUMMYFUNCTION("""COMPUTED_VALUE"""),"1. ร้อยละ 100 ของรพ. และ รพ.สต.ผ่านมาตรฐานการจัดบริการอาชีวเวชกรรมและสิ่งแวดล้อมระดับพื้นฐาน")</f>
        <v>1. ร้อยละ 100 ของรพ. และ รพ.สต.ผ่านมาตรฐานการจัดบริการอาชีวเวชกรรมและสิ่งแวดล้อมระดับพื้นฐาน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3" t="str">
        <f>IFERROR(__xludf.DUMMYFUNCTION("""COMPUTED_VALUE"""),"2. ร้อยละ 60 ของ รพ. ผ่านเกณฑ์ศูนย์บริการสุขภาพชาวต่างชาติ")</f>
        <v>2. ร้อยละ 60 ของ รพ. ผ่านเกณฑ์ศูนย์บริการสุขภาพชาวต่างชาติ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 t="str">
        <f>IFERROR(__xludf.DUMMYFUNCTION("""COMPUTED_VALUE"""),"3. รพร.สระแก้วและรพ.อรัญ-ประเทศ ผ่านเกณฑ์ศูนย์เวชศาสตร์การท่องเที่ยว และจัดตั้งคลินิกโรคจากการทำงาน")</f>
        <v>3. รพร.สระแก้วและรพ.อรัญ-ประเทศ ผ่านเกณฑ์ศูนย์เวชศาสตร์การท่องเที่ยว และจัดตั้งคลินิกโรคจากการทำงาน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 t="str">
        <f>IFERROR(__xludf.DUMMYFUNCTION("""COMPUTED_VALUE"""),"3. เพื่อสร้างความครอบคลุมการประกันสุขภาพในแรงงานต่างด้าวและคนต่างด้าว")</f>
        <v>3. เพื่อสร้างความครอบคลุมการประกันสุขภาพในแรงงานต่างด้าวและคนต่างด้าว</v>
      </c>
      <c r="C11" s="3" t="str">
        <f>IFERROR(__xludf.DUMMYFUNCTION("""COMPUTED_VALUE"""),"1. ร้อยละ 90 ของความครอบคลุมการประกันสุขภาพในแรงงานต่างด้าวที่เข้าเมืองถูกต้องตามกฎหมาย")</f>
        <v>1. ร้อยละ 90 ของความครอบคลุมการประกันสุขภาพในแรงงานต่างด้าวที่เข้าเมืองถูกต้องตามกฎหมาย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 t="str">
        <f>IFERROR(__xludf.DUMMYFUNCTION("""COMPUTED_VALUE"""),"2. โรงพยาบาลส่งเสริมสุขภาพตำบลทุกแห่งมีระบบยืนยันแรงงานต่างด้าว")</f>
        <v>2. โรงพยาบาลส่งเสริมสุขภาพตำบลทุกแห่งมีระบบยืนยันแรงงานต่างด้าว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 t="str">
        <f>IFERROR(__xludf.DUMMYFUNCTION("""COMPUTED_VALUE"""),"4. เพื่อพัฒนาความร่วมมือระหว่างประเทศตามบันทึกความเข้าใน(MOU) ของรัฐมนตรีว่าการกระทรวงสาธารณสุขไทย-กัมพูชาอย่างต่อเนื่อง")</f>
        <v>4. เพื่อพัฒนาความร่วมมือระหว่างประเทศตามบันทึกความเข้าใน(MOU) ของรัฐมนตรีว่าการกระทรวงสาธารณสุขไทย-กัมพูชาอย่างต่อเนื่อง</v>
      </c>
      <c r="C13" s="3" t="str">
        <f>IFERROR(__xludf.DUMMYFUNCTION("""COMPUTED_VALUE"""),"1. Communicable  Disease Surveillance, Prevention and Control in Border Area ; including Emerging, Re-emerging Disease")</f>
        <v>1. Communicable  Disease Surveillance, Prevention and Control in Border Area ; including Emerging, Re-emerging Disease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 t="str">
        <f>IFERROR(__xludf.DUMMYFUNCTION("""COMPUTED_VALUE"""),"2. Referral System Improvement ")</f>
        <v>2. Referral System Improvement 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 t="str">
        <f>IFERROR(__xludf.DUMMYFUNCTION("""COMPUTED_VALUE"""),"3. Sister Hospital Development")</f>
        <v>3. Sister Hospital Development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 t="str">
        <f>IFERROR(__xludf.DUMMYFUNCTION("""COMPUTED_VALUE"""),"4. การบริหารแผนงาน และการติดตามประเมินผล")</f>
        <v>4. การบริหารแผนงาน และการติดตามประเมินผล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paperSize="9" orientation="portrait"/>
  <drawing r:id="rId1"/>
</worksheet>
</file>