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งานการเงินการคลัง/สรุปวาระประชุม คปสจ/คปสจ ปี 2566/ต.ค 65/"/>
    </mc:Choice>
  </mc:AlternateContent>
  <xr:revisionPtr revIDLastSave="10" documentId="8_{E5FCE250-2A69-4001-B68D-D562523679B4}" xr6:coauthVersionLast="47" xr6:coauthVersionMax="47" xr10:uidLastSave="{452C4969-EEF0-43C9-A8E8-8C9FA4123ABB}"/>
  <bookViews>
    <workbookView xWindow="-108" yWindow="-108" windowWidth="23256" windowHeight="12576" xr2:uid="{A82BBB3E-9E0E-4D34-B061-0FB1A213F2AC}"/>
  </bookViews>
  <sheets>
    <sheet name="แผน-ผลรับจ่ายเงินบำรุง ก.ย.2565" sheetId="1" r:id="rId1"/>
  </sheets>
  <externalReferences>
    <externalReference r:id="rId2"/>
    <externalReference r:id="rId3"/>
    <externalReference r:id="rId4"/>
    <externalReference r:id="rId5"/>
  </externalReferences>
  <definedNames>
    <definedName name="_q06">#REF!</definedName>
    <definedName name="DATA" localSheetId="0">[1]DATA2558!#REF!</definedName>
    <definedName name="DATA">[1]DATA2558!#REF!</definedName>
    <definedName name="Data222" localSheetId="0">#REF!</definedName>
    <definedName name="Data222">#REF!</definedName>
    <definedName name="data2222" localSheetId="0">#REF!</definedName>
    <definedName name="data2222">#REF!</definedName>
    <definedName name="detail_name">OFFSET('[2]ค้นหาครุภัณฑ์ สิ่งก่อสร้าง'!$A$2,0,0,COUNTA('[2]ค้นหาครุภัณฑ์ สิ่งก่อสร้าง'!$A:$A),7)</definedName>
    <definedName name="_xlnm.Print_Titles" localSheetId="0">'แผน-ผลรับจ่ายเงินบำรุง ก.ย.2565'!$A:$B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[3]รพศ_รพท_รพช!$A$1:$V$836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 localSheetId="0">#REF!</definedName>
    <definedName name="Query2">#REF!</definedName>
    <definedName name="Query3">#REF!</definedName>
    <definedName name="SAPBEXsysID" hidden="1">"BWP"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[4]t3_รพศรพทรพช883!$A$1:$AH$884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3" i="1" l="1"/>
  <c r="AA33" i="1"/>
  <c r="AC33" i="1" s="1"/>
  <c r="Y33" i="1"/>
  <c r="Z33" i="1" s="1"/>
  <c r="X33" i="1"/>
  <c r="V33" i="1"/>
  <c r="W33" i="1" s="1"/>
  <c r="U33" i="1"/>
  <c r="T33" i="1"/>
  <c r="S33" i="1"/>
  <c r="R33" i="1"/>
  <c r="P33" i="1"/>
  <c r="O33" i="1"/>
  <c r="Q33" i="1" s="1"/>
  <c r="M33" i="1"/>
  <c r="N33" i="1" s="1"/>
  <c r="L33" i="1"/>
  <c r="J33" i="1"/>
  <c r="K33" i="1" s="1"/>
  <c r="I33" i="1"/>
  <c r="H33" i="1"/>
  <c r="G33" i="1"/>
  <c r="F33" i="1"/>
  <c r="D33" i="1"/>
  <c r="C33" i="1"/>
  <c r="E33" i="1" s="1"/>
  <c r="AE32" i="1"/>
  <c r="AF32" i="1" s="1"/>
  <c r="AD32" i="1"/>
  <c r="AC32" i="1"/>
  <c r="Z32" i="1"/>
  <c r="W32" i="1"/>
  <c r="T32" i="1"/>
  <c r="Q32" i="1"/>
  <c r="N32" i="1"/>
  <c r="K32" i="1"/>
  <c r="I32" i="1"/>
  <c r="H32" i="1"/>
  <c r="E32" i="1"/>
  <c r="AE31" i="1"/>
  <c r="AF31" i="1" s="1"/>
  <c r="AD31" i="1"/>
  <c r="AC31" i="1"/>
  <c r="Z31" i="1"/>
  <c r="W31" i="1"/>
  <c r="T31" i="1"/>
  <c r="Q31" i="1"/>
  <c r="N31" i="1"/>
  <c r="K31" i="1"/>
  <c r="H31" i="1"/>
  <c r="E31" i="1"/>
  <c r="AE30" i="1"/>
  <c r="AF30" i="1" s="1"/>
  <c r="AD30" i="1"/>
  <c r="AC30" i="1"/>
  <c r="Z30" i="1"/>
  <c r="W30" i="1"/>
  <c r="T30" i="1"/>
  <c r="Q30" i="1"/>
  <c r="N30" i="1"/>
  <c r="K30" i="1"/>
  <c r="H30" i="1"/>
  <c r="E30" i="1"/>
  <c r="AE29" i="1"/>
  <c r="AF29" i="1" s="1"/>
  <c r="AD29" i="1"/>
  <c r="AC29" i="1"/>
  <c r="Z29" i="1"/>
  <c r="W29" i="1"/>
  <c r="T29" i="1"/>
  <c r="Q29" i="1"/>
  <c r="N29" i="1"/>
  <c r="K29" i="1"/>
  <c r="H29" i="1"/>
  <c r="E29" i="1"/>
  <c r="AE28" i="1"/>
  <c r="AF28" i="1" s="1"/>
  <c r="AD28" i="1"/>
  <c r="AC28" i="1"/>
  <c r="Z28" i="1"/>
  <c r="W28" i="1"/>
  <c r="T28" i="1"/>
  <c r="Q28" i="1"/>
  <c r="N28" i="1"/>
  <c r="K28" i="1"/>
  <c r="H28" i="1"/>
  <c r="E28" i="1"/>
  <c r="AE27" i="1"/>
  <c r="AF27" i="1" s="1"/>
  <c r="AD27" i="1"/>
  <c r="AC27" i="1"/>
  <c r="Z27" i="1"/>
  <c r="W27" i="1"/>
  <c r="T27" i="1"/>
  <c r="Q27" i="1"/>
  <c r="N27" i="1"/>
  <c r="K27" i="1"/>
  <c r="H27" i="1"/>
  <c r="E27" i="1"/>
  <c r="AE26" i="1"/>
  <c r="AF26" i="1" s="1"/>
  <c r="AD26" i="1"/>
  <c r="AC26" i="1"/>
  <c r="Z26" i="1"/>
  <c r="W26" i="1"/>
  <c r="T26" i="1"/>
  <c r="Q26" i="1"/>
  <c r="N26" i="1"/>
  <c r="K26" i="1"/>
  <c r="H26" i="1"/>
  <c r="E26" i="1"/>
  <c r="AE25" i="1"/>
  <c r="AF25" i="1" s="1"/>
  <c r="AD25" i="1"/>
  <c r="AC25" i="1"/>
  <c r="Z25" i="1"/>
  <c r="W25" i="1"/>
  <c r="T25" i="1"/>
  <c r="Q25" i="1"/>
  <c r="N25" i="1"/>
  <c r="K25" i="1"/>
  <c r="H25" i="1"/>
  <c r="E25" i="1"/>
  <c r="AE24" i="1"/>
  <c r="AF24" i="1" s="1"/>
  <c r="AD24" i="1"/>
  <c r="AC24" i="1"/>
  <c r="Z24" i="1"/>
  <c r="W24" i="1"/>
  <c r="T24" i="1"/>
  <c r="Q24" i="1"/>
  <c r="N24" i="1"/>
  <c r="K24" i="1"/>
  <c r="H24" i="1"/>
  <c r="E24" i="1"/>
  <c r="AE23" i="1"/>
  <c r="AF23" i="1" s="1"/>
  <c r="AD23" i="1"/>
  <c r="AC23" i="1"/>
  <c r="Z23" i="1"/>
  <c r="T23" i="1"/>
  <c r="Q23" i="1"/>
  <c r="N23" i="1"/>
  <c r="K23" i="1"/>
  <c r="H23" i="1"/>
  <c r="E23" i="1"/>
  <c r="AE22" i="1"/>
  <c r="AF22" i="1" s="1"/>
  <c r="AD22" i="1"/>
  <c r="AC22" i="1"/>
  <c r="Z22" i="1"/>
  <c r="W22" i="1"/>
  <c r="T22" i="1"/>
  <c r="Q22" i="1"/>
  <c r="N22" i="1"/>
  <c r="K22" i="1"/>
  <c r="H22" i="1"/>
  <c r="E22" i="1"/>
  <c r="AE21" i="1"/>
  <c r="AF21" i="1" s="1"/>
  <c r="AD21" i="1"/>
  <c r="AC21" i="1"/>
  <c r="Z21" i="1"/>
  <c r="W21" i="1"/>
  <c r="T21" i="1"/>
  <c r="Q21" i="1"/>
  <c r="N21" i="1"/>
  <c r="K21" i="1"/>
  <c r="H21" i="1"/>
  <c r="E21" i="1"/>
  <c r="AE20" i="1"/>
  <c r="AF20" i="1" s="1"/>
  <c r="AD20" i="1"/>
  <c r="AC20" i="1"/>
  <c r="Z20" i="1"/>
  <c r="W20" i="1"/>
  <c r="T20" i="1"/>
  <c r="Q20" i="1"/>
  <c r="N20" i="1"/>
  <c r="K20" i="1"/>
  <c r="H20" i="1"/>
  <c r="E20" i="1"/>
  <c r="AE19" i="1"/>
  <c r="AF19" i="1" s="1"/>
  <c r="AD19" i="1"/>
  <c r="AD33" i="1" s="1"/>
  <c r="AC19" i="1"/>
  <c r="Z19" i="1"/>
  <c r="W19" i="1"/>
  <c r="T19" i="1"/>
  <c r="Q19" i="1"/>
  <c r="N19" i="1"/>
  <c r="K19" i="1"/>
  <c r="H19" i="1"/>
  <c r="E19" i="1"/>
  <c r="AB18" i="1"/>
  <c r="AC18" i="1" s="1"/>
  <c r="AA18" i="1"/>
  <c r="AA34" i="1" s="1"/>
  <c r="Z18" i="1"/>
  <c r="Y18" i="1"/>
  <c r="Y34" i="1" s="1"/>
  <c r="X18" i="1"/>
  <c r="X34" i="1" s="1"/>
  <c r="W18" i="1"/>
  <c r="V18" i="1"/>
  <c r="V34" i="1" s="1"/>
  <c r="U18" i="1"/>
  <c r="U34" i="1" s="1"/>
  <c r="S18" i="1"/>
  <c r="S34" i="1" s="1"/>
  <c r="T34" i="1" s="1"/>
  <c r="R18" i="1"/>
  <c r="R34" i="1" s="1"/>
  <c r="P18" i="1"/>
  <c r="Q18" i="1" s="1"/>
  <c r="O18" i="1"/>
  <c r="O34" i="1" s="1"/>
  <c r="N18" i="1"/>
  <c r="M18" i="1"/>
  <c r="M34" i="1" s="1"/>
  <c r="L18" i="1"/>
  <c r="L34" i="1" s="1"/>
  <c r="K18" i="1"/>
  <c r="J18" i="1"/>
  <c r="J34" i="1" s="1"/>
  <c r="K34" i="1" s="1"/>
  <c r="I18" i="1"/>
  <c r="I34" i="1" s="1"/>
  <c r="G18" i="1"/>
  <c r="H18" i="1" s="1"/>
  <c r="F18" i="1"/>
  <c r="F34" i="1" s="1"/>
  <c r="D18" i="1"/>
  <c r="D34" i="1" s="1"/>
  <c r="C18" i="1"/>
  <c r="C34" i="1" s="1"/>
  <c r="C36" i="1" s="1"/>
  <c r="C41" i="1" s="1"/>
  <c r="AF17" i="1"/>
  <c r="AE17" i="1"/>
  <c r="AD17" i="1"/>
  <c r="AC17" i="1"/>
  <c r="Z17" i="1"/>
  <c r="W17" i="1"/>
  <c r="T17" i="1"/>
  <c r="Q17" i="1"/>
  <c r="N17" i="1"/>
  <c r="K17" i="1"/>
  <c r="H17" i="1"/>
  <c r="E17" i="1"/>
  <c r="AF16" i="1"/>
  <c r="AE16" i="1"/>
  <c r="AD16" i="1"/>
  <c r="AC16" i="1"/>
  <c r="Z16" i="1"/>
  <c r="W16" i="1"/>
  <c r="T16" i="1"/>
  <c r="Q16" i="1"/>
  <c r="N16" i="1"/>
  <c r="K16" i="1"/>
  <c r="H16" i="1"/>
  <c r="E16" i="1"/>
  <c r="AF15" i="1"/>
  <c r="AE15" i="1"/>
  <c r="AD15" i="1"/>
  <c r="AC15" i="1"/>
  <c r="Z15" i="1"/>
  <c r="W15" i="1"/>
  <c r="T15" i="1"/>
  <c r="Q15" i="1"/>
  <c r="N15" i="1"/>
  <c r="K15" i="1"/>
  <c r="H15" i="1"/>
  <c r="E15" i="1"/>
  <c r="AF14" i="1"/>
  <c r="AE14" i="1"/>
  <c r="AD14" i="1"/>
  <c r="AC14" i="1"/>
  <c r="Z14" i="1"/>
  <c r="W14" i="1"/>
  <c r="T14" i="1"/>
  <c r="Q14" i="1"/>
  <c r="N14" i="1"/>
  <c r="K14" i="1"/>
  <c r="H14" i="1"/>
  <c r="E14" i="1"/>
  <c r="AF13" i="1"/>
  <c r="AE13" i="1"/>
  <c r="AD13" i="1"/>
  <c r="AC13" i="1"/>
  <c r="Z13" i="1"/>
  <c r="W13" i="1"/>
  <c r="T13" i="1"/>
  <c r="Q13" i="1"/>
  <c r="N13" i="1"/>
  <c r="K13" i="1"/>
  <c r="H13" i="1"/>
  <c r="E13" i="1"/>
  <c r="AF12" i="1"/>
  <c r="AE12" i="1"/>
  <c r="AD12" i="1"/>
  <c r="AC12" i="1"/>
  <c r="Z12" i="1"/>
  <c r="W12" i="1"/>
  <c r="T12" i="1"/>
  <c r="Q12" i="1"/>
  <c r="N12" i="1"/>
  <c r="K12" i="1"/>
  <c r="H12" i="1"/>
  <c r="E12" i="1"/>
  <c r="AF11" i="1"/>
  <c r="AE11" i="1"/>
  <c r="AD11" i="1"/>
  <c r="AC11" i="1"/>
  <c r="Z11" i="1"/>
  <c r="W11" i="1"/>
  <c r="T11" i="1"/>
  <c r="Q11" i="1"/>
  <c r="N11" i="1"/>
  <c r="K11" i="1"/>
  <c r="H11" i="1"/>
  <c r="E11" i="1"/>
  <c r="AF10" i="1"/>
  <c r="AE10" i="1"/>
  <c r="AD10" i="1"/>
  <c r="Z10" i="1"/>
  <c r="W10" i="1"/>
  <c r="T10" i="1"/>
  <c r="Q10" i="1"/>
  <c r="N10" i="1"/>
  <c r="K10" i="1"/>
  <c r="H10" i="1"/>
  <c r="E10" i="1"/>
  <c r="AE9" i="1"/>
  <c r="AF9" i="1" s="1"/>
  <c r="AD9" i="1"/>
  <c r="AC9" i="1"/>
  <c r="Z9" i="1"/>
  <c r="W9" i="1"/>
  <c r="T9" i="1"/>
  <c r="Q9" i="1"/>
  <c r="N9" i="1"/>
  <c r="K9" i="1"/>
  <c r="H9" i="1"/>
  <c r="E9" i="1"/>
  <c r="AE8" i="1"/>
  <c r="AF8" i="1" s="1"/>
  <c r="AD8" i="1"/>
  <c r="AD18" i="1" s="1"/>
  <c r="AC8" i="1"/>
  <c r="Z8" i="1"/>
  <c r="W8" i="1"/>
  <c r="T8" i="1"/>
  <c r="Q8" i="1"/>
  <c r="N8" i="1"/>
  <c r="K8" i="1"/>
  <c r="H8" i="1"/>
  <c r="E8" i="1"/>
  <c r="Z34" i="1" l="1"/>
  <c r="N34" i="1"/>
  <c r="AD34" i="1"/>
  <c r="D36" i="1"/>
  <c r="D41" i="1" s="1"/>
  <c r="E34" i="1"/>
  <c r="W34" i="1"/>
  <c r="P34" i="1"/>
  <c r="Q34" i="1" s="1"/>
  <c r="E18" i="1"/>
  <c r="AE33" i="1"/>
  <c r="AF33" i="1" s="1"/>
  <c r="AB34" i="1"/>
  <c r="AC34" i="1" s="1"/>
  <c r="AE18" i="1"/>
  <c r="T18" i="1"/>
  <c r="G34" i="1"/>
  <c r="H34" i="1" s="1"/>
  <c r="AE34" i="1" l="1"/>
  <c r="AF34" i="1" s="1"/>
  <c r="AF18" i="1"/>
</calcChain>
</file>

<file path=xl/sharedStrings.xml><?xml version="1.0" encoding="utf-8"?>
<sst xmlns="http://schemas.openxmlformats.org/spreadsheetml/2006/main" count="116" uniqueCount="80">
  <si>
    <t>การกำกับติดตามการรับ-จ่ายเงินบำรุง</t>
  </si>
  <si>
    <t>จังหวัดสระแก้ว  ประจำปีงบประมาณ พ.ศ. 2565</t>
  </si>
  <si>
    <t>ประจำเดือน กันยายน 2565</t>
  </si>
  <si>
    <t xml:space="preserve"> รายการ</t>
  </si>
  <si>
    <t>โรงพยาบาลสมเด็จพระยุพราชสระแก้ว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</si>
  <si>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</si>
  <si>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</si>
  <si>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</si>
  <si>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</si>
  <si>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</si>
  <si>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</si>
  <si>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</si>
  <si>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</si>
  <si>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จังหวัดสระแก้ว</t>
  </si>
  <si>
    <t>แผนรับ-จ่าย ปี 2565</t>
  </si>
  <si>
    <t>ผลการดำเนินงาน</t>
  </si>
  <si>
    <t>ร้อยละ</t>
  </si>
  <si>
    <t>ก.ย 65</t>
  </si>
  <si>
    <t>PC01</t>
  </si>
  <si>
    <t>รายรับ UC</t>
  </si>
  <si>
    <t>PC02</t>
  </si>
  <si>
    <t>รายได้จาก  EMS</t>
  </si>
  <si>
    <t>PC03</t>
  </si>
  <si>
    <t>รายได้ค่ารักษาเบิกต้นสังกัด</t>
  </si>
  <si>
    <t>PC04</t>
  </si>
  <si>
    <t>รายได้ค่ารักษา อปท.</t>
  </si>
  <si>
    <t>PC05</t>
  </si>
  <si>
    <t>รายได้ค่ารักษาเบิกจ่ายตรงกรมบัญชีกลาง</t>
  </si>
  <si>
    <t>PC06</t>
  </si>
  <si>
    <t>รายได้ประกันสังคม</t>
  </si>
  <si>
    <t>PC07</t>
  </si>
  <si>
    <t>รายได้แรงงานต่างด้าว</t>
  </si>
  <si>
    <t>PC08</t>
  </si>
  <si>
    <t>รายได้ค่ารักษาและบริการอื่น ๆ</t>
  </si>
  <si>
    <t>PC09</t>
  </si>
  <si>
    <t>รายได้อื่น</t>
  </si>
  <si>
    <t>PC10</t>
  </si>
  <si>
    <t>รายได้งบลงทุน</t>
  </si>
  <si>
    <t>รวมรายรับ</t>
  </si>
  <si>
    <t>PC11</t>
  </si>
  <si>
    <t>ค่ายา</t>
  </si>
  <si>
    <t>PC12</t>
  </si>
  <si>
    <t>ค่าวัสดุเภสัชกรรม</t>
  </si>
  <si>
    <t>PC13</t>
  </si>
  <si>
    <t>ค่าวัสดุการแพทย์ทั่วไป</t>
  </si>
  <si>
    <t>PC14</t>
  </si>
  <si>
    <t>ค่าวัสดุวิทยาศาสตร์และการแพทย์</t>
  </si>
  <si>
    <t>PC15</t>
  </si>
  <si>
    <t>ค่าวัสดุเอกซเรย์</t>
  </si>
  <si>
    <t>PC16</t>
  </si>
  <si>
    <t>ค่าวัสดุทันตกรรม</t>
  </si>
  <si>
    <t>PC17</t>
  </si>
  <si>
    <t>ค่าจ้างชั่วคราว/พกส./ค่าจ้างเหมาบุคลากรอื่น</t>
  </si>
  <si>
    <t>PC18</t>
  </si>
  <si>
    <t>ค่าตอบแทน</t>
  </si>
  <si>
    <t>PC19</t>
  </si>
  <si>
    <t xml:space="preserve">ค่าใช้จ่ายบุคลากรอื่น </t>
  </si>
  <si>
    <t>PC20</t>
  </si>
  <si>
    <t>ค่าใช้สอย</t>
  </si>
  <si>
    <t>PC21</t>
  </si>
  <si>
    <t xml:space="preserve">ค่าสาธารณูปโภค </t>
  </si>
  <si>
    <t>PC22</t>
  </si>
  <si>
    <t xml:space="preserve">วัสดุใช้ไป </t>
  </si>
  <si>
    <t>PC23</t>
  </si>
  <si>
    <t>ค่าใช้จ่ายอื่น</t>
  </si>
  <si>
    <t>PC24</t>
  </si>
  <si>
    <t>ค่าครุภัณฑ์ สิ่งก่อสร้างฯ</t>
  </si>
  <si>
    <t>รวมรายจ่าย</t>
  </si>
  <si>
    <t>รายรับสูง (ต่ำ) กว่ารายจ่าย</t>
  </si>
  <si>
    <r>
      <rPr>
        <u/>
        <sz val="18"/>
        <color rgb="FF0070C0"/>
        <rFont val="Tahoma"/>
        <family val="2"/>
        <scheme val="minor"/>
      </rPr>
      <t>บวก</t>
    </r>
    <r>
      <rPr>
        <sz val="18"/>
        <color theme="1"/>
        <rFont val="Tahoma"/>
        <family val="2"/>
        <scheme val="minor"/>
      </rPr>
      <t xml:space="preserve"> เงินบำรุงคงเหลือยกมาต้นงวด</t>
    </r>
  </si>
  <si>
    <t>เงินคงเหลือทั้งสิ้น</t>
  </si>
  <si>
    <t>D01</t>
  </si>
  <si>
    <r>
      <rPr>
        <sz val="18"/>
        <color rgb="FFFF0000"/>
        <rFont val="Tahoma"/>
        <family val="2"/>
        <scheme val="minor"/>
      </rPr>
      <t xml:space="preserve">                                              </t>
    </r>
    <r>
      <rPr>
        <u/>
        <sz val="18"/>
        <color rgb="FFFF0000"/>
        <rFont val="Tahoma"/>
        <family val="2"/>
        <scheme val="minor"/>
      </rPr>
      <t xml:space="preserve"> หัก</t>
    </r>
    <r>
      <rPr>
        <sz val="18"/>
        <color theme="1"/>
        <rFont val="Tahoma"/>
        <family val="2"/>
        <scheme val="minor"/>
      </rPr>
      <t xml:space="preserve"> เงินกองทุน UC รอจัดสรร ณ 30 ก.ย. 2564</t>
    </r>
  </si>
  <si>
    <t>D02</t>
  </si>
  <si>
    <r>
      <t xml:space="preserve">                                              </t>
    </r>
    <r>
      <rPr>
        <u/>
        <sz val="18"/>
        <color rgb="FFFF0000"/>
        <rFont val="Tahoma"/>
        <family val="2"/>
        <scheme val="minor"/>
      </rPr>
      <t>หัก</t>
    </r>
    <r>
      <rPr>
        <sz val="18"/>
        <color theme="1"/>
        <rFont val="Tahoma"/>
        <family val="2"/>
        <scheme val="minor"/>
      </rPr>
      <t xml:space="preserve"> เงินกองทุนแรงงานต่างด้าว ณ 30 ก.ย. 2564</t>
    </r>
  </si>
  <si>
    <t>D03</t>
  </si>
  <si>
    <r>
      <t xml:space="preserve">                                              </t>
    </r>
    <r>
      <rPr>
        <u/>
        <sz val="18"/>
        <color rgb="FFFF0000"/>
        <rFont val="Tahoma"/>
        <family val="2"/>
        <scheme val="minor"/>
      </rPr>
      <t>หัก</t>
    </r>
    <r>
      <rPr>
        <sz val="18"/>
        <color theme="1"/>
        <rFont val="Tahoma"/>
        <family val="2"/>
        <scheme val="minor"/>
      </rPr>
      <t xml:space="preserve"> เงินกองทุนประกันสังคม ณ 30 ก.ย. 2564</t>
    </r>
  </si>
  <si>
    <t>D04</t>
  </si>
  <si>
    <r>
      <t xml:space="preserve">                                             </t>
    </r>
    <r>
      <rPr>
        <u/>
        <sz val="18"/>
        <color rgb="FFFF0000"/>
        <rFont val="Tahoma"/>
        <family val="2"/>
        <scheme val="minor"/>
      </rPr>
      <t>หัก</t>
    </r>
    <r>
      <rPr>
        <sz val="18"/>
        <color theme="1"/>
        <rFont val="Tahoma"/>
        <family val="2"/>
        <scheme val="minor"/>
      </rPr>
      <t xml:space="preserve"> ภาระผูกพัน ณ 30 ก.ย. 2564</t>
    </r>
  </si>
  <si>
    <t xml:space="preserve">            เงินบำรุงคงเหลือหลังเงินกองทุนรอจัดสรรและภาระผูกพัน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</si>
</sst>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name val="Tahoma"/>
      <family val="2"/>
      <scheme val="minor"/>
    </font>
    <font>
      <b/>
      <sz val="18"/>
      <name val="Tahoma"/>
      <family val="2"/>
      <scheme val="minor"/>
    </font>
    <font>
      <sz val="18"/>
      <color theme="1"/>
      <name val="Tahoma"/>
      <family val="2"/>
      <scheme val="minor"/>
    </font>
    <font>
      <b/>
      <sz val="18"/>
      <color theme="1"/>
      <name val="Tahoma"/>
      <family val="2"/>
      <scheme val="minor"/>
    </font>
    <font>
      <sz val="18"/>
      <color rgb="FFFF0000"/>
      <name val="Tahoma"/>
      <family val="2"/>
      <scheme val="minor"/>
    </font>
    <font>
      <b/>
      <sz val="18"/>
      <color rgb="FFFF0000"/>
      <name val="Tahoma"/>
      <family val="2"/>
      <scheme val="minor"/>
    </font>
    <font>
      <u/>
      <sz val="18"/>
      <color rgb="FF0070C0"/>
      <name val="Tahoma"/>
      <family val="2"/>
      <scheme val="minor"/>
    </font>
    <font>
      <u/>
      <sz val="18"/>
      <color rgb="FFFF0000"/>
      <name val="Tahoma"/>
      <family val="2"/>
      <scheme val="minor"/>
    </font>
    <font>
      <sz val="14"/>
      <color theme="1"/>
      <name val="Angsana New"/>
      <family val="1"/>
    </font>
    <font>
      <sz val="11"/>
      <color theme="1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4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" fontId="3" fillId="4" borderId="1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7" fontId="3" fillId="5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7" fontId="3" fillId="6" borderId="12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7" fontId="3" fillId="7" borderId="12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87" fontId="4" fillId="8" borderId="6" xfId="0" applyNumberFormat="1" applyFont="1" applyFill="1" applyBorder="1" applyAlignment="1">
      <alignment vertical="center"/>
    </xf>
    <xf numFmtId="187" fontId="4" fillId="9" borderId="6" xfId="0" applyNumberFormat="1" applyFont="1" applyFill="1" applyBorder="1" applyAlignment="1">
      <alignment vertical="center"/>
    </xf>
    <xf numFmtId="187" fontId="6" fillId="9" borderId="6" xfId="0" applyNumberFormat="1" applyFont="1" applyFill="1" applyBorder="1" applyAlignment="1">
      <alignment vertical="center"/>
    </xf>
    <xf numFmtId="187" fontId="4" fillId="10" borderId="6" xfId="0" applyNumberFormat="1" applyFont="1" applyFill="1" applyBorder="1" applyAlignment="1">
      <alignment vertical="center"/>
    </xf>
    <xf numFmtId="187" fontId="4" fillId="11" borderId="6" xfId="0" applyNumberFormat="1" applyFont="1" applyFill="1" applyBorder="1" applyAlignment="1">
      <alignment vertical="center"/>
    </xf>
    <xf numFmtId="187" fontId="4" fillId="12" borderId="6" xfId="0" applyNumberFormat="1" applyFont="1" applyFill="1" applyBorder="1" applyAlignment="1">
      <alignment vertical="center"/>
    </xf>
    <xf numFmtId="187" fontId="4" fillId="13" borderId="6" xfId="0" applyNumberFormat="1" applyFont="1" applyFill="1" applyBorder="1" applyAlignment="1">
      <alignment vertical="center"/>
    </xf>
    <xf numFmtId="187" fontId="4" fillId="14" borderId="6" xfId="0" applyNumberFormat="1" applyFont="1" applyFill="1" applyBorder="1" applyAlignment="1">
      <alignment vertical="center"/>
    </xf>
    <xf numFmtId="187" fontId="6" fillId="8" borderId="6" xfId="0" applyNumberFormat="1" applyFont="1" applyFill="1" applyBorder="1" applyAlignment="1">
      <alignment vertical="center"/>
    </xf>
    <xf numFmtId="187" fontId="6" fillId="13" borderId="6" xfId="0" applyNumberFormat="1" applyFont="1" applyFill="1" applyBorder="1" applyAlignment="1">
      <alignment vertical="center"/>
    </xf>
    <xf numFmtId="187" fontId="6" fillId="14" borderId="6" xfId="0" applyNumberFormat="1" applyFont="1" applyFill="1" applyBorder="1" applyAlignment="1">
      <alignment vertical="center"/>
    </xf>
    <xf numFmtId="187" fontId="6" fillId="11" borderId="6" xfId="0" applyNumberFormat="1" applyFont="1" applyFill="1" applyBorder="1" applyAlignment="1">
      <alignment vertical="center"/>
    </xf>
    <xf numFmtId="187" fontId="6" fillId="12" borderId="6" xfId="0" applyNumberFormat="1" applyFont="1" applyFill="1" applyBorder="1" applyAlignment="1">
      <alignment vertical="center"/>
    </xf>
    <xf numFmtId="187" fontId="6" fillId="10" borderId="6" xfId="0" applyNumberFormat="1" applyFont="1" applyFill="1" applyBorder="1" applyAlignment="1">
      <alignment vertical="center"/>
    </xf>
    <xf numFmtId="4" fontId="4" fillId="13" borderId="6" xfId="0" applyNumberFormat="1" applyFont="1" applyFill="1" applyBorder="1" applyAlignment="1">
      <alignment vertical="center"/>
    </xf>
    <xf numFmtId="4" fontId="4" fillId="12" borderId="6" xfId="0" applyNumberFormat="1" applyFont="1" applyFill="1" applyBorder="1" applyAlignment="1">
      <alignment vertical="center"/>
    </xf>
    <xf numFmtId="4" fontId="4" fillId="9" borderId="6" xfId="0" applyNumberFormat="1" applyFont="1" applyFill="1" applyBorder="1" applyAlignment="1">
      <alignment vertical="center"/>
    </xf>
    <xf numFmtId="4" fontId="4" fillId="11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87" fontId="5" fillId="8" borderId="6" xfId="0" applyNumberFormat="1" applyFont="1" applyFill="1" applyBorder="1" applyAlignment="1">
      <alignment vertical="center"/>
    </xf>
    <xf numFmtId="187" fontId="7" fillId="8" borderId="6" xfId="0" applyNumberFormat="1" applyFont="1" applyFill="1" applyBorder="1" applyAlignment="1">
      <alignment vertical="center"/>
    </xf>
    <xf numFmtId="187" fontId="5" fillId="9" borderId="6" xfId="0" applyNumberFormat="1" applyFont="1" applyFill="1" applyBorder="1" applyAlignment="1">
      <alignment vertical="center"/>
    </xf>
    <xf numFmtId="187" fontId="7" fillId="9" borderId="6" xfId="0" applyNumberFormat="1" applyFont="1" applyFill="1" applyBorder="1" applyAlignment="1">
      <alignment vertical="center"/>
    </xf>
    <xf numFmtId="187" fontId="5" fillId="10" borderId="6" xfId="0" applyNumberFormat="1" applyFont="1" applyFill="1" applyBorder="1" applyAlignment="1">
      <alignment vertical="center"/>
    </xf>
    <xf numFmtId="187" fontId="7" fillId="10" borderId="6" xfId="0" applyNumberFormat="1" applyFont="1" applyFill="1" applyBorder="1" applyAlignment="1">
      <alignment vertical="center"/>
    </xf>
    <xf numFmtId="187" fontId="5" fillId="11" borderId="6" xfId="0" applyNumberFormat="1" applyFont="1" applyFill="1" applyBorder="1" applyAlignment="1">
      <alignment vertical="center"/>
    </xf>
    <xf numFmtId="187" fontId="7" fillId="11" borderId="6" xfId="0" applyNumberFormat="1" applyFont="1" applyFill="1" applyBorder="1" applyAlignment="1">
      <alignment vertical="center"/>
    </xf>
    <xf numFmtId="187" fontId="5" fillId="12" borderId="6" xfId="0" applyNumberFormat="1" applyFont="1" applyFill="1" applyBorder="1" applyAlignment="1">
      <alignment vertical="center"/>
    </xf>
    <xf numFmtId="187" fontId="7" fillId="12" borderId="6" xfId="0" applyNumberFormat="1" applyFont="1" applyFill="1" applyBorder="1" applyAlignment="1">
      <alignment vertical="center"/>
    </xf>
    <xf numFmtId="187" fontId="5" fillId="13" borderId="6" xfId="0" applyNumberFormat="1" applyFont="1" applyFill="1" applyBorder="1" applyAlignment="1">
      <alignment vertical="center"/>
    </xf>
    <xf numFmtId="187" fontId="7" fillId="13" borderId="6" xfId="0" applyNumberFormat="1" applyFont="1" applyFill="1" applyBorder="1" applyAlignment="1">
      <alignment vertical="center"/>
    </xf>
    <xf numFmtId="187" fontId="5" fillId="14" borderId="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13" borderId="6" xfId="0" applyFont="1" applyFill="1" applyBorder="1" applyAlignment="1">
      <alignment vertical="center"/>
    </xf>
    <xf numFmtId="187" fontId="4" fillId="14" borderId="6" xfId="1" applyNumberFormat="1" applyFont="1" applyFill="1" applyBorder="1" applyAlignment="1">
      <alignment vertical="center"/>
    </xf>
    <xf numFmtId="187" fontId="4" fillId="15" borderId="6" xfId="0" applyNumberFormat="1" applyFont="1" applyFill="1" applyBorder="1" applyAlignment="1">
      <alignment vertical="center"/>
    </xf>
    <xf numFmtId="187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87" fontId="5" fillId="0" borderId="6" xfId="0" applyNumberFormat="1" applyFont="1" applyBorder="1"/>
    <xf numFmtId="0" fontId="5" fillId="0" borderId="0" xfId="0" applyFont="1"/>
    <xf numFmtId="0" fontId="4" fillId="0" borderId="6" xfId="0" applyFont="1" applyBorder="1" applyAlignment="1">
      <alignment horizontal="center"/>
    </xf>
    <xf numFmtId="187" fontId="4" fillId="0" borderId="6" xfId="0" applyNumberFormat="1" applyFont="1" applyBorder="1"/>
    <xf numFmtId="0" fontId="2" fillId="0" borderId="0" xfId="0" applyFont="1" applyAlignment="1">
      <alignment horizontal="center"/>
    </xf>
    <xf numFmtId="187" fontId="2" fillId="0" borderId="0" xfId="0" applyNumberFormat="1" applyFont="1"/>
    <xf numFmtId="0" fontId="10" fillId="0" borderId="0" xfId="0" applyFont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8">
    <cellStyle name="Comma 2" xfId="5" xr:uid="{557856BD-0189-42D4-B13A-5B2E07F849A8}"/>
    <cellStyle name="Normal 2" xfId="2" xr:uid="{8BAD7C6B-A30E-4C17-A6A9-5336B1285069}"/>
    <cellStyle name="Normal 2 2" xfId="7" xr:uid="{42E63D40-079D-472D-A813-21DA811AA752}"/>
    <cellStyle name="Normal 37" xfId="3" xr:uid="{24293515-EE37-4FFD-9A77-169FC7E2EFFC}"/>
    <cellStyle name="จุลภาค" xfId="1" builtinId="3"/>
    <cellStyle name="จุลภาค 2" xfId="4" xr:uid="{09DB002A-FDF5-49EC-B089-8257BA039327}"/>
    <cellStyle name="ปกติ" xfId="0" builtinId="0"/>
    <cellStyle name="ปกติ 2" xfId="6" xr:uid="{3B90C629-8BFD-43A6-AEF0-80A29B4F26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9;&#3591;&#3586;&#3657;&#3629;&#3617;&#3641;&#3621;%2020-10-60/&#3614;&#3633;&#3626;&#3604;&#3640;/&#3626;&#3656;&#3591;&#3591;&#3634;&#3609;%20&#3626;&#3626;&#3592;/&#3649;&#3610;&#3610;&#3615;&#3629;&#3619;&#3660;&#3617;&#3585;&#3619;&#3629;&#3585;&#3586;&#3657;&#3629;&#3617;&#3641;&#3621;&#3648;&#3591;&#3636;&#3609;&#3588;&#3656;&#3634;&#3610;&#3619;&#3636;&#3585;&#3634;&#3619;&#3607;&#3634;&#3591;&#3585;&#3634;&#3619;&#3649;&#3614;&#3607;&#3618;&#3660;+&#3611;&#3637;+6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การใช้งานแบบฟอร์ม59"/>
      <sheetName val="กรอกข้อมูล"/>
      <sheetName val="ค้นหาครุภัณฑ์ สิ่งก่อสร้าง"/>
    </sheetNames>
    <sheetDataSet>
      <sheetData sheetId="0" refreshError="1"/>
      <sheetData sheetId="1" refreshError="1"/>
      <sheetData sheetId="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4AFA-6100-45A5-9FE2-68358B8D3656}">
  <sheetPr>
    <tabColor theme="7"/>
  </sheetPr>
  <dimension ref="A1:AF76"/>
  <sheetViews>
    <sheetView tabSelected="1"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K52" sqref="K52"/>
    </sheetView>
  </sheetViews>
  <sheetFormatPr defaultColWidth="9" defaultRowHeight="28.5" customHeight="1" x14ac:dyDescent="0.35"/>
  <cols>
    <col min="1" max="1" width="8.59765625" style="2" bestFit="1" customWidth="1"/>
    <col min="2" max="2" width="67.09765625" style="3" customWidth="1"/>
    <col min="3" max="3" width="34.09765625" style="3" customWidth="1"/>
    <col min="4" max="4" width="37.09765625" style="3" bestFit="1" customWidth="1"/>
    <col min="5" max="5" width="19.796875" style="3" bestFit="1" customWidth="1"/>
    <col min="6" max="7" width="34.09765625" style="3" customWidth="1"/>
    <col min="8" max="8" width="16.09765625" style="3" bestFit="1" customWidth="1"/>
    <col min="9" max="10" width="34.09765625" style="3" customWidth="1"/>
    <col min="11" max="11" width="15.296875" style="3" bestFit="1" customWidth="1"/>
    <col min="12" max="12" width="34.09765625" style="3" bestFit="1" customWidth="1"/>
    <col min="13" max="13" width="33.3984375" style="3" bestFit="1" customWidth="1"/>
    <col min="14" max="14" width="16.09765625" style="3" bestFit="1" customWidth="1"/>
    <col min="15" max="15" width="34.09765625" style="3" bestFit="1" customWidth="1"/>
    <col min="16" max="16" width="33.3984375" style="3" bestFit="1" customWidth="1"/>
    <col min="17" max="17" width="16.09765625" style="3" bestFit="1" customWidth="1"/>
    <col min="18" max="18" width="34.09765625" style="3" bestFit="1" customWidth="1"/>
    <col min="19" max="19" width="33.3984375" style="3" bestFit="1" customWidth="1"/>
    <col min="20" max="20" width="16.09765625" style="3" bestFit="1" customWidth="1"/>
    <col min="21" max="22" width="33.3984375" style="3" customWidth="1"/>
    <col min="23" max="23" width="16.09765625" style="3" bestFit="1" customWidth="1"/>
    <col min="24" max="25" width="33.3984375" style="3" customWidth="1"/>
    <col min="26" max="26" width="16.09765625" style="3" bestFit="1" customWidth="1"/>
    <col min="27" max="28" width="33.3984375" style="3" customWidth="1"/>
    <col min="29" max="29" width="13.8984375" style="3" bestFit="1" customWidth="1"/>
    <col min="30" max="31" width="37.09765625" style="3" bestFit="1" customWidth="1"/>
    <col min="32" max="32" width="16.09765625" style="3" bestFit="1" customWidth="1"/>
    <col min="33" max="16384" width="9" style="3"/>
  </cols>
  <sheetData>
    <row r="1" spans="1:32" s="1" customFormat="1" ht="28.5" customHeight="1" x14ac:dyDescent="0.35">
      <c r="B1" s="77" t="s">
        <v>0</v>
      </c>
      <c r="C1" s="77"/>
      <c r="D1" s="77"/>
      <c r="E1" s="77"/>
    </row>
    <row r="2" spans="1:32" s="1" customFormat="1" ht="28.5" customHeight="1" x14ac:dyDescent="0.35">
      <c r="B2" s="77" t="s">
        <v>1</v>
      </c>
      <c r="C2" s="77"/>
      <c r="D2" s="77"/>
      <c r="E2" s="77"/>
    </row>
    <row r="3" spans="1:32" ht="28.5" customHeight="1" x14ac:dyDescent="0.35">
      <c r="B3" s="78" t="s">
        <v>2</v>
      </c>
      <c r="C3" s="78"/>
      <c r="D3" s="78"/>
      <c r="E3" s="78"/>
    </row>
    <row r="4" spans="1:32" ht="28.5" customHeight="1" x14ac:dyDescent="0.35">
      <c r="A4" s="4"/>
      <c r="B4" s="4"/>
      <c r="C4" s="4"/>
      <c r="D4" s="4"/>
      <c r="E4" s="4"/>
    </row>
    <row r="5" spans="1:32" s="5" customFormat="1" ht="28.5" customHeight="1" x14ac:dyDescent="0.25">
      <c r="A5" s="79" t="s">
        <v>3</v>
      </c>
      <c r="B5" s="80"/>
      <c r="C5" s="85" t="s">
        <v>4</v>
      </c>
      <c r="D5" s="86"/>
      <c r="E5" s="86"/>
      <c r="F5" s="74" t="s">
        <v>5</v>
      </c>
      <c r="G5" s="74"/>
      <c r="H5" s="74"/>
      <c r="I5" s="102" t="s">
        <v>6</v>
      </c>
      <c r="J5" s="102"/>
      <c r="K5" s="102"/>
      <c r="L5" s="103" t="s">
        <v>7</v>
      </c>
      <c r="M5" s="103"/>
      <c r="N5" s="103"/>
      <c r="O5" s="73" t="s">
        <v>8</v>
      </c>
      <c r="P5" s="73"/>
      <c r="Q5" s="73"/>
      <c r="R5" s="74" t="s">
        <v>9</v>
      </c>
      <c r="S5" s="74"/>
      <c r="T5" s="74"/>
      <c r="U5" s="75" t="s">
        <v>10</v>
      </c>
      <c r="V5" s="75"/>
      <c r="W5" s="75"/>
      <c r="X5" s="76" t="s">
        <v>11</v>
      </c>
      <c r="Y5" s="76"/>
      <c r="Z5" s="76"/>
      <c r="AA5" s="73" t="s">
        <v>12</v>
      </c>
      <c r="AB5" s="73"/>
      <c r="AC5" s="73"/>
      <c r="AD5" s="75" t="s">
        <v>13</v>
      </c>
      <c r="AE5" s="75"/>
      <c r="AF5" s="75"/>
    </row>
    <row r="6" spans="1:32" s="12" customFormat="1" ht="28.5" customHeight="1" x14ac:dyDescent="0.25">
      <c r="A6" s="81"/>
      <c r="B6" s="82"/>
      <c r="C6" s="92" t="s">
        <v>14</v>
      </c>
      <c r="D6" s="6" t="s">
        <v>15</v>
      </c>
      <c r="E6" s="6" t="s">
        <v>16</v>
      </c>
      <c r="F6" s="94" t="s">
        <v>14</v>
      </c>
      <c r="G6" s="7" t="s">
        <v>15</v>
      </c>
      <c r="H6" s="7" t="s">
        <v>16</v>
      </c>
      <c r="I6" s="96" t="s">
        <v>14</v>
      </c>
      <c r="J6" s="8" t="s">
        <v>15</v>
      </c>
      <c r="K6" s="8" t="s">
        <v>16</v>
      </c>
      <c r="L6" s="98" t="s">
        <v>14</v>
      </c>
      <c r="M6" s="9" t="s">
        <v>15</v>
      </c>
      <c r="N6" s="9" t="s">
        <v>16</v>
      </c>
      <c r="O6" s="87" t="s">
        <v>14</v>
      </c>
      <c r="P6" s="10" t="s">
        <v>15</v>
      </c>
      <c r="Q6" s="10" t="s">
        <v>16</v>
      </c>
      <c r="R6" s="94" t="s">
        <v>14</v>
      </c>
      <c r="S6" s="7" t="s">
        <v>15</v>
      </c>
      <c r="T6" s="7" t="s">
        <v>16</v>
      </c>
      <c r="U6" s="89" t="s">
        <v>14</v>
      </c>
      <c r="V6" s="11" t="s">
        <v>15</v>
      </c>
      <c r="W6" s="11" t="s">
        <v>16</v>
      </c>
      <c r="X6" s="100" t="s">
        <v>14</v>
      </c>
      <c r="Y6" s="6" t="s">
        <v>15</v>
      </c>
      <c r="Z6" s="6" t="s">
        <v>16</v>
      </c>
      <c r="AA6" s="87" t="s">
        <v>14</v>
      </c>
      <c r="AB6" s="10" t="s">
        <v>15</v>
      </c>
      <c r="AC6" s="10" t="s">
        <v>16</v>
      </c>
      <c r="AD6" s="89" t="s">
        <v>14</v>
      </c>
      <c r="AE6" s="11" t="s">
        <v>15</v>
      </c>
      <c r="AF6" s="11" t="s">
        <v>16</v>
      </c>
    </row>
    <row r="7" spans="1:32" s="12" customFormat="1" ht="28.5" customHeight="1" x14ac:dyDescent="0.25">
      <c r="A7" s="83"/>
      <c r="B7" s="84"/>
      <c r="C7" s="93"/>
      <c r="D7" s="13" t="s">
        <v>17</v>
      </c>
      <c r="E7" s="14"/>
      <c r="F7" s="95"/>
      <c r="G7" s="15" t="s">
        <v>17</v>
      </c>
      <c r="H7" s="16"/>
      <c r="I7" s="97"/>
      <c r="J7" s="17" t="s">
        <v>17</v>
      </c>
      <c r="K7" s="18"/>
      <c r="L7" s="99"/>
      <c r="M7" s="19" t="s">
        <v>17</v>
      </c>
      <c r="N7" s="20"/>
      <c r="O7" s="88"/>
      <c r="P7" s="21" t="s">
        <v>17</v>
      </c>
      <c r="Q7" s="22"/>
      <c r="R7" s="95"/>
      <c r="S7" s="15" t="s">
        <v>17</v>
      </c>
      <c r="T7" s="16"/>
      <c r="U7" s="90"/>
      <c r="V7" s="23" t="s">
        <v>17</v>
      </c>
      <c r="W7" s="24"/>
      <c r="X7" s="101"/>
      <c r="Y7" s="13" t="s">
        <v>17</v>
      </c>
      <c r="Z7" s="14"/>
      <c r="AA7" s="88"/>
      <c r="AB7" s="21" t="s">
        <v>17</v>
      </c>
      <c r="AC7" s="22"/>
      <c r="AD7" s="90"/>
      <c r="AE7" s="23" t="s">
        <v>17</v>
      </c>
      <c r="AF7" s="24"/>
    </row>
    <row r="8" spans="1:32" s="5" customFormat="1" ht="33.75" customHeight="1" x14ac:dyDescent="0.25">
      <c r="A8" s="25" t="s">
        <v>18</v>
      </c>
      <c r="B8" s="26" t="s">
        <v>19</v>
      </c>
      <c r="C8" s="27">
        <v>415034999.99999994</v>
      </c>
      <c r="D8" s="27">
        <v>410543380.67999989</v>
      </c>
      <c r="E8" s="27">
        <f t="shared" ref="E8:E34" si="0">D8*100/C8</f>
        <v>98.91777336369222</v>
      </c>
      <c r="F8" s="28">
        <v>47920051.980000004</v>
      </c>
      <c r="G8" s="28">
        <v>48725846.159999996</v>
      </c>
      <c r="H8" s="29">
        <f t="shared" ref="H8:H34" si="1">G8*100/F8</f>
        <v>101.68153861839779</v>
      </c>
      <c r="I8" s="30">
        <v>55292987.440000013</v>
      </c>
      <c r="J8" s="30">
        <v>49739480.569999993</v>
      </c>
      <c r="K8" s="30">
        <f t="shared" ref="K8:K34" si="2">J8*100/I8</f>
        <v>89.956218451704586</v>
      </c>
      <c r="L8" s="31">
        <v>87473798.711999983</v>
      </c>
      <c r="M8" s="31">
        <v>78629289.640000015</v>
      </c>
      <c r="N8" s="31">
        <f t="shared" ref="N8:N34" si="3">M8*100/L8</f>
        <v>89.888961949486429</v>
      </c>
      <c r="O8" s="32">
        <v>98606865.317359969</v>
      </c>
      <c r="P8" s="32">
        <v>82100697.460000023</v>
      </c>
      <c r="Q8" s="32">
        <f t="shared" ref="Q8:Q34" si="4">P8*100/O8</f>
        <v>83.260630175966057</v>
      </c>
      <c r="R8" s="28">
        <v>282015146.69999999</v>
      </c>
      <c r="S8" s="28">
        <v>305669188.11000001</v>
      </c>
      <c r="T8" s="28">
        <f t="shared" ref="T8:T34" si="5">S8*100/R8</f>
        <v>108.38750743950733</v>
      </c>
      <c r="U8" s="33">
        <v>64031341.390000001</v>
      </c>
      <c r="V8" s="33">
        <v>57751073.209999979</v>
      </c>
      <c r="W8" s="33">
        <f t="shared" ref="W8:W22" si="6">V8*100/U8</f>
        <v>90.191884093527932</v>
      </c>
      <c r="X8" s="27">
        <v>30519822.920000002</v>
      </c>
      <c r="Y8" s="27">
        <v>31818437.939999998</v>
      </c>
      <c r="Z8" s="27">
        <f t="shared" ref="Z8:Z34" si="7">Y8*100/X8</f>
        <v>104.25498871144826</v>
      </c>
      <c r="AA8" s="34">
        <v>64853453.109999999</v>
      </c>
      <c r="AB8" s="34">
        <v>51676995.380000003</v>
      </c>
      <c r="AC8" s="34">
        <f>AB8*100/AA8</f>
        <v>79.682719889022735</v>
      </c>
      <c r="AD8" s="33">
        <f t="shared" ref="AD8:AE17" si="8">SUM(C8,F8,I8,L8,O8,R8,U8,X8,AA8)</f>
        <v>1145748467.5693598</v>
      </c>
      <c r="AE8" s="33">
        <f t="shared" si="8"/>
        <v>1116654389.1500001</v>
      </c>
      <c r="AF8" s="33">
        <f>AE8*100/AD8</f>
        <v>97.460692355881477</v>
      </c>
    </row>
    <row r="9" spans="1:32" s="5" customFormat="1" ht="33.75" customHeight="1" x14ac:dyDescent="0.25">
      <c r="A9" s="25" t="s">
        <v>20</v>
      </c>
      <c r="B9" s="26" t="s">
        <v>21</v>
      </c>
      <c r="C9" s="27">
        <v>1020000</v>
      </c>
      <c r="D9" s="27">
        <v>1054150</v>
      </c>
      <c r="E9" s="35">
        <f t="shared" si="0"/>
        <v>103.34803921568627</v>
      </c>
      <c r="F9" s="28">
        <v>174550</v>
      </c>
      <c r="G9" s="28">
        <v>195000</v>
      </c>
      <c r="H9" s="29">
        <f t="shared" si="1"/>
        <v>111.71584073331424</v>
      </c>
      <c r="I9" s="30">
        <v>650000</v>
      </c>
      <c r="J9" s="30">
        <v>550200</v>
      </c>
      <c r="K9" s="30">
        <f t="shared" si="2"/>
        <v>84.646153846153851</v>
      </c>
      <c r="L9" s="31">
        <v>480000</v>
      </c>
      <c r="M9" s="31">
        <v>375850</v>
      </c>
      <c r="N9" s="31">
        <f t="shared" si="3"/>
        <v>78.302083333333329</v>
      </c>
      <c r="O9" s="32">
        <v>650000</v>
      </c>
      <c r="P9" s="32">
        <v>387550</v>
      </c>
      <c r="Q9" s="32">
        <f t="shared" si="4"/>
        <v>59.623076923076923</v>
      </c>
      <c r="R9" s="28">
        <v>350000</v>
      </c>
      <c r="S9" s="28">
        <v>278350</v>
      </c>
      <c r="T9" s="28">
        <f t="shared" si="5"/>
        <v>79.528571428571425</v>
      </c>
      <c r="U9" s="33">
        <v>370000</v>
      </c>
      <c r="V9" s="33">
        <v>374700</v>
      </c>
      <c r="W9" s="36">
        <f t="shared" si="6"/>
        <v>101.27027027027027</v>
      </c>
      <c r="X9" s="27">
        <v>400000</v>
      </c>
      <c r="Y9" s="27">
        <v>382000</v>
      </c>
      <c r="Z9" s="27">
        <f t="shared" si="7"/>
        <v>95.5</v>
      </c>
      <c r="AA9" s="34">
        <v>160000</v>
      </c>
      <c r="AB9" s="34">
        <v>184700</v>
      </c>
      <c r="AC9" s="37">
        <f>AB9*100/AA9</f>
        <v>115.4375</v>
      </c>
      <c r="AD9" s="33">
        <f t="shared" si="8"/>
        <v>4254550</v>
      </c>
      <c r="AE9" s="33">
        <f t="shared" si="8"/>
        <v>3782500</v>
      </c>
      <c r="AF9" s="33">
        <f t="shared" ref="AF9:AF33" si="9">AE9*100/AD9</f>
        <v>88.90481954613297</v>
      </c>
    </row>
    <row r="10" spans="1:32" s="5" customFormat="1" ht="33.75" customHeight="1" x14ac:dyDescent="0.25">
      <c r="A10" s="25" t="s">
        <v>22</v>
      </c>
      <c r="B10" s="26" t="s">
        <v>23</v>
      </c>
      <c r="C10" s="27">
        <v>2500000</v>
      </c>
      <c r="D10" s="27">
        <v>4072292.3</v>
      </c>
      <c r="E10" s="35">
        <f t="shared" si="0"/>
        <v>162.89169200000001</v>
      </c>
      <c r="F10" s="28">
        <v>117478.97</v>
      </c>
      <c r="G10" s="28">
        <v>172201</v>
      </c>
      <c r="H10" s="29">
        <f t="shared" si="1"/>
        <v>146.58027730409961</v>
      </c>
      <c r="I10" s="30">
        <v>0</v>
      </c>
      <c r="J10" s="30">
        <v>0</v>
      </c>
      <c r="K10" s="30" t="e">
        <f t="shared" si="2"/>
        <v>#DIV/0!</v>
      </c>
      <c r="L10" s="31">
        <v>135437.625</v>
      </c>
      <c r="M10" s="31">
        <v>149469.75</v>
      </c>
      <c r="N10" s="38">
        <f t="shared" si="3"/>
        <v>110.36058111621493</v>
      </c>
      <c r="O10" s="32">
        <v>283194.08333333337</v>
      </c>
      <c r="P10" s="32">
        <v>258706</v>
      </c>
      <c r="Q10" s="32">
        <f t="shared" si="4"/>
        <v>91.352897262154414</v>
      </c>
      <c r="R10" s="28">
        <v>4845320.43</v>
      </c>
      <c r="S10" s="28">
        <v>4144915.63</v>
      </c>
      <c r="T10" s="28">
        <f t="shared" si="5"/>
        <v>85.544716595760832</v>
      </c>
      <c r="U10" s="33">
        <v>33779</v>
      </c>
      <c r="V10" s="33">
        <v>13168</v>
      </c>
      <c r="W10" s="33">
        <f t="shared" si="6"/>
        <v>38.982799964474971</v>
      </c>
      <c r="X10" s="27">
        <v>135031.5</v>
      </c>
      <c r="Y10" s="27">
        <v>14119</v>
      </c>
      <c r="Z10" s="27">
        <f t="shared" si="7"/>
        <v>10.456078766806264</v>
      </c>
      <c r="AA10" s="34">
        <v>0</v>
      </c>
      <c r="AB10" s="34">
        <v>0</v>
      </c>
      <c r="AC10" s="34">
        <v>0</v>
      </c>
      <c r="AD10" s="33">
        <f t="shared" si="8"/>
        <v>8050241.6083333334</v>
      </c>
      <c r="AE10" s="33">
        <f t="shared" si="8"/>
        <v>8824871.6799999997</v>
      </c>
      <c r="AF10" s="36">
        <f t="shared" si="9"/>
        <v>109.622445006679</v>
      </c>
    </row>
    <row r="11" spans="1:32" s="5" customFormat="1" ht="33.75" customHeight="1" x14ac:dyDescent="0.25">
      <c r="A11" s="25" t="s">
        <v>24</v>
      </c>
      <c r="B11" s="26" t="s">
        <v>25</v>
      </c>
      <c r="C11" s="27">
        <v>12000000</v>
      </c>
      <c r="D11" s="27">
        <v>16981170.109999996</v>
      </c>
      <c r="E11" s="35">
        <f t="shared" si="0"/>
        <v>141.50975091666663</v>
      </c>
      <c r="F11" s="28">
        <v>430071.67700000003</v>
      </c>
      <c r="G11" s="28">
        <v>730434.24999999988</v>
      </c>
      <c r="H11" s="29">
        <f t="shared" si="1"/>
        <v>169.84011946455144</v>
      </c>
      <c r="I11" s="30">
        <v>745478.38666666672</v>
      </c>
      <c r="J11" s="30">
        <v>424314.85999999993</v>
      </c>
      <c r="K11" s="30">
        <f t="shared" si="2"/>
        <v>56.918465724711631</v>
      </c>
      <c r="L11" s="31">
        <v>1221114.6375000002</v>
      </c>
      <c r="M11" s="31">
        <v>1844354.34</v>
      </c>
      <c r="N11" s="38">
        <f t="shared" si="3"/>
        <v>151.03859075638997</v>
      </c>
      <c r="O11" s="32">
        <v>1328454.9066666667</v>
      </c>
      <c r="P11" s="32">
        <v>1708713.64</v>
      </c>
      <c r="Q11" s="39">
        <f t="shared" si="4"/>
        <v>128.62413555966842</v>
      </c>
      <c r="R11" s="28">
        <v>7985237.4889000012</v>
      </c>
      <c r="S11" s="28">
        <v>7881910.2700000014</v>
      </c>
      <c r="T11" s="28">
        <f t="shared" si="5"/>
        <v>98.706021968117653</v>
      </c>
      <c r="U11" s="33">
        <v>472545</v>
      </c>
      <c r="V11" s="33">
        <v>896077.99</v>
      </c>
      <c r="W11" s="36">
        <f t="shared" si="6"/>
        <v>189.62807563300851</v>
      </c>
      <c r="X11" s="27">
        <v>709553.25</v>
      </c>
      <c r="Y11" s="27">
        <v>384183.15</v>
      </c>
      <c r="Z11" s="27">
        <f t="shared" si="7"/>
        <v>54.144371828330009</v>
      </c>
      <c r="AA11" s="34">
        <v>1015446.1439999999</v>
      </c>
      <c r="AB11" s="34">
        <v>1013780.11</v>
      </c>
      <c r="AC11" s="34">
        <f t="shared" ref="AC11:AC34" si="10">AB11*100/AA11</f>
        <v>99.835930835934136</v>
      </c>
      <c r="AD11" s="33">
        <f t="shared" si="8"/>
        <v>25907901.490733337</v>
      </c>
      <c r="AE11" s="33">
        <f t="shared" si="8"/>
        <v>31864938.719999995</v>
      </c>
      <c r="AF11" s="36">
        <f t="shared" si="9"/>
        <v>122.99312907067117</v>
      </c>
    </row>
    <row r="12" spans="1:32" s="5" customFormat="1" ht="33.75" customHeight="1" x14ac:dyDescent="0.25">
      <c r="A12" s="25" t="s">
        <v>26</v>
      </c>
      <c r="B12" s="26" t="s">
        <v>27</v>
      </c>
      <c r="C12" s="27">
        <v>115677050</v>
      </c>
      <c r="D12" s="27">
        <v>131542990.75000001</v>
      </c>
      <c r="E12" s="35">
        <f t="shared" si="0"/>
        <v>113.71572040434988</v>
      </c>
      <c r="F12" s="28">
        <v>3705799.2048000004</v>
      </c>
      <c r="G12" s="28">
        <v>7677796.3300000001</v>
      </c>
      <c r="H12" s="29">
        <f t="shared" si="1"/>
        <v>207.1832796567931</v>
      </c>
      <c r="I12" s="30">
        <v>3497651.0266666673</v>
      </c>
      <c r="J12" s="30">
        <v>5354109.6399999997</v>
      </c>
      <c r="K12" s="40">
        <f t="shared" si="2"/>
        <v>153.07729671083209</v>
      </c>
      <c r="L12" s="31">
        <v>7885670.1349999998</v>
      </c>
      <c r="M12" s="31">
        <v>12043201.810000001</v>
      </c>
      <c r="N12" s="38">
        <f t="shared" si="3"/>
        <v>152.72261715015296</v>
      </c>
      <c r="O12" s="32">
        <v>11467170.198000001</v>
      </c>
      <c r="P12" s="32">
        <v>19969964.180000003</v>
      </c>
      <c r="Q12" s="39">
        <f t="shared" si="4"/>
        <v>174.14901702150527</v>
      </c>
      <c r="R12" s="28">
        <v>58150809.689999998</v>
      </c>
      <c r="S12" s="28">
        <v>80728422.99000001</v>
      </c>
      <c r="T12" s="29">
        <f t="shared" si="5"/>
        <v>138.82596548588145</v>
      </c>
      <c r="U12" s="33">
        <v>3000000</v>
      </c>
      <c r="V12" s="33">
        <v>5346174.0299999993</v>
      </c>
      <c r="W12" s="36">
        <f t="shared" si="6"/>
        <v>178.20580099999998</v>
      </c>
      <c r="X12" s="27">
        <v>3144314.95</v>
      </c>
      <c r="Y12" s="27">
        <v>3070314.9</v>
      </c>
      <c r="Z12" s="27">
        <f t="shared" si="7"/>
        <v>97.646544599484216</v>
      </c>
      <c r="AA12" s="34">
        <v>10252847.456</v>
      </c>
      <c r="AB12" s="34">
        <v>9483569.629999999</v>
      </c>
      <c r="AC12" s="34">
        <f t="shared" si="10"/>
        <v>92.496934833943939</v>
      </c>
      <c r="AD12" s="33">
        <f t="shared" si="8"/>
        <v>216781312.66046667</v>
      </c>
      <c r="AE12" s="33">
        <f t="shared" si="8"/>
        <v>275216544.26000005</v>
      </c>
      <c r="AF12" s="36">
        <f t="shared" si="9"/>
        <v>126.95584360219159</v>
      </c>
    </row>
    <row r="13" spans="1:32" s="5" customFormat="1" ht="33.6" customHeight="1" x14ac:dyDescent="0.25">
      <c r="A13" s="25" t="s">
        <v>28</v>
      </c>
      <c r="B13" s="26" t="s">
        <v>29</v>
      </c>
      <c r="C13" s="27">
        <v>127500000</v>
      </c>
      <c r="D13" s="27">
        <v>134128939.70000002</v>
      </c>
      <c r="E13" s="35">
        <f t="shared" si="0"/>
        <v>105.19916839215688</v>
      </c>
      <c r="F13" s="28">
        <v>5430725.71</v>
      </c>
      <c r="G13" s="28">
        <v>9332355.6800000016</v>
      </c>
      <c r="H13" s="29">
        <f t="shared" si="1"/>
        <v>171.84362050942178</v>
      </c>
      <c r="I13" s="30">
        <v>4512954.2666666657</v>
      </c>
      <c r="J13" s="30">
        <v>2914969.0000000005</v>
      </c>
      <c r="K13" s="30">
        <f t="shared" si="2"/>
        <v>64.591148674613976</v>
      </c>
      <c r="L13" s="31">
        <v>9411570.6524999999</v>
      </c>
      <c r="M13" s="31">
        <v>9611801.8300000001</v>
      </c>
      <c r="N13" s="38">
        <f t="shared" si="3"/>
        <v>102.12750012610077</v>
      </c>
      <c r="O13" s="32">
        <v>15245323.428833336</v>
      </c>
      <c r="P13" s="32">
        <v>12561737.99</v>
      </c>
      <c r="Q13" s="32">
        <f t="shared" si="4"/>
        <v>82.397320389032245</v>
      </c>
      <c r="R13" s="28">
        <v>52245432.300000004</v>
      </c>
      <c r="S13" s="28">
        <v>38964220.300000004</v>
      </c>
      <c r="T13" s="28">
        <f t="shared" si="5"/>
        <v>74.579190150561743</v>
      </c>
      <c r="U13" s="41">
        <v>6000000</v>
      </c>
      <c r="V13" s="33">
        <v>9387560.6600000001</v>
      </c>
      <c r="W13" s="36">
        <f t="shared" si="6"/>
        <v>156.45934433333332</v>
      </c>
      <c r="X13" s="27">
        <v>12067341.720000001</v>
      </c>
      <c r="Y13" s="27">
        <v>4642322.2299999995</v>
      </c>
      <c r="Z13" s="27">
        <f t="shared" si="7"/>
        <v>38.470131514598386</v>
      </c>
      <c r="AA13" s="34">
        <v>14498835.434999999</v>
      </c>
      <c r="AB13" s="34">
        <v>6472674.3699999992</v>
      </c>
      <c r="AC13" s="34">
        <f t="shared" si="10"/>
        <v>44.642719058491053</v>
      </c>
      <c r="AD13" s="33">
        <f t="shared" si="8"/>
        <v>246912183.51300001</v>
      </c>
      <c r="AE13" s="33">
        <f t="shared" si="8"/>
        <v>228016581.76000005</v>
      </c>
      <c r="AF13" s="33">
        <f t="shared" si="9"/>
        <v>92.347238000102536</v>
      </c>
    </row>
    <row r="14" spans="1:32" s="5" customFormat="1" ht="33.75" customHeight="1" x14ac:dyDescent="0.25">
      <c r="A14" s="25" t="s">
        <v>30</v>
      </c>
      <c r="B14" s="26" t="s">
        <v>31</v>
      </c>
      <c r="C14" s="27">
        <v>14350212</v>
      </c>
      <c r="D14" s="27">
        <v>13015689.130000001</v>
      </c>
      <c r="E14" s="27">
        <f t="shared" si="0"/>
        <v>90.700326448138881</v>
      </c>
      <c r="F14" s="28">
        <v>837759</v>
      </c>
      <c r="G14" s="28">
        <v>718799</v>
      </c>
      <c r="H14" s="28">
        <f t="shared" si="1"/>
        <v>85.800212232873648</v>
      </c>
      <c r="I14" s="30">
        <v>292500</v>
      </c>
      <c r="J14" s="30">
        <v>404840</v>
      </c>
      <c r="K14" s="40">
        <f t="shared" si="2"/>
        <v>138.4068376068376</v>
      </c>
      <c r="L14" s="31">
        <v>1135403.5549999999</v>
      </c>
      <c r="M14" s="31">
        <v>1001647.8999999999</v>
      </c>
      <c r="N14" s="31">
        <f t="shared" si="3"/>
        <v>88.219549391845959</v>
      </c>
      <c r="O14" s="32">
        <v>2140000</v>
      </c>
      <c r="P14" s="32">
        <v>3861558.21</v>
      </c>
      <c r="Q14" s="39">
        <f t="shared" si="4"/>
        <v>180.4466453271028</v>
      </c>
      <c r="R14" s="28">
        <v>4065024.62</v>
      </c>
      <c r="S14" s="28">
        <v>4217204.5</v>
      </c>
      <c r="T14" s="29">
        <f t="shared" si="5"/>
        <v>103.74363981096872</v>
      </c>
      <c r="U14" s="33">
        <v>1080000</v>
      </c>
      <c r="V14" s="33">
        <v>2030860</v>
      </c>
      <c r="W14" s="36">
        <f t="shared" si="6"/>
        <v>188.0425925925926</v>
      </c>
      <c r="X14" s="27">
        <v>856021</v>
      </c>
      <c r="Y14" s="27">
        <v>519605</v>
      </c>
      <c r="Z14" s="27">
        <f t="shared" si="7"/>
        <v>60.700029555349694</v>
      </c>
      <c r="AA14" s="34">
        <v>455721.6</v>
      </c>
      <c r="AB14" s="34">
        <v>575748</v>
      </c>
      <c r="AC14" s="37">
        <f t="shared" si="10"/>
        <v>126.33765878115061</v>
      </c>
      <c r="AD14" s="33">
        <f t="shared" si="8"/>
        <v>25212641.775000002</v>
      </c>
      <c r="AE14" s="33">
        <f t="shared" si="8"/>
        <v>26345951.740000002</v>
      </c>
      <c r="AF14" s="36">
        <f t="shared" si="9"/>
        <v>104.49500681092351</v>
      </c>
    </row>
    <row r="15" spans="1:32" s="5" customFormat="1" ht="33.75" customHeight="1" x14ac:dyDescent="0.25">
      <c r="A15" s="25" t="s">
        <v>32</v>
      </c>
      <c r="B15" s="26" t="s">
        <v>33</v>
      </c>
      <c r="C15" s="27">
        <v>240037457.51999998</v>
      </c>
      <c r="D15" s="27">
        <v>332663342.8499999</v>
      </c>
      <c r="E15" s="35">
        <f t="shared" si="0"/>
        <v>138.58809632754185</v>
      </c>
      <c r="F15" s="28">
        <v>39108449.859999999</v>
      </c>
      <c r="G15" s="28">
        <v>47599353.140000008</v>
      </c>
      <c r="H15" s="29">
        <f t="shared" si="1"/>
        <v>121.7111731873691</v>
      </c>
      <c r="I15" s="30">
        <v>32518509.980000004</v>
      </c>
      <c r="J15" s="30">
        <v>43677367.620000005</v>
      </c>
      <c r="K15" s="40">
        <f t="shared" si="2"/>
        <v>134.31540266409215</v>
      </c>
      <c r="L15" s="31">
        <v>44567820.214166671</v>
      </c>
      <c r="M15" s="31">
        <v>54592384.5</v>
      </c>
      <c r="N15" s="38">
        <f t="shared" si="3"/>
        <v>122.49283056173979</v>
      </c>
      <c r="O15" s="42">
        <v>28945228.859999999</v>
      </c>
      <c r="P15" s="32">
        <v>44023186.590000004</v>
      </c>
      <c r="Q15" s="39">
        <f t="shared" si="4"/>
        <v>152.09134052084326</v>
      </c>
      <c r="R15" s="28">
        <v>132159313.67000002</v>
      </c>
      <c r="S15" s="28">
        <v>155767975.00000003</v>
      </c>
      <c r="T15" s="28">
        <f t="shared" si="5"/>
        <v>117.86378929671996</v>
      </c>
      <c r="U15" s="33">
        <v>15036199.050000001</v>
      </c>
      <c r="V15" s="33">
        <v>29114719.359999999</v>
      </c>
      <c r="W15" s="36">
        <f t="shared" si="6"/>
        <v>193.63084555601171</v>
      </c>
      <c r="X15" s="27">
        <v>53623920.460000001</v>
      </c>
      <c r="Y15" s="27">
        <v>39494424.690000005</v>
      </c>
      <c r="Z15" s="27">
        <f t="shared" si="7"/>
        <v>73.650759495401516</v>
      </c>
      <c r="AA15" s="34">
        <v>20887715.297499999</v>
      </c>
      <c r="AB15" s="34">
        <v>19448056.759999998</v>
      </c>
      <c r="AC15" s="34">
        <f t="shared" si="10"/>
        <v>93.10763040861481</v>
      </c>
      <c r="AD15" s="33">
        <f t="shared" si="8"/>
        <v>606884614.91166675</v>
      </c>
      <c r="AE15" s="33">
        <f t="shared" si="8"/>
        <v>766380810.50999999</v>
      </c>
      <c r="AF15" s="33">
        <f t="shared" si="9"/>
        <v>126.28114005189408</v>
      </c>
    </row>
    <row r="16" spans="1:32" s="5" customFormat="1" ht="33.75" customHeight="1" x14ac:dyDescent="0.25">
      <c r="A16" s="25" t="s">
        <v>34</v>
      </c>
      <c r="B16" s="26" t="s">
        <v>35</v>
      </c>
      <c r="C16" s="27">
        <v>25106800</v>
      </c>
      <c r="D16" s="27">
        <v>26782436.640000001</v>
      </c>
      <c r="E16" s="35">
        <f t="shared" si="0"/>
        <v>106.67403508212914</v>
      </c>
      <c r="F16" s="43">
        <v>5252514.87</v>
      </c>
      <c r="G16" s="28">
        <v>5985324.2800000003</v>
      </c>
      <c r="H16" s="29">
        <f t="shared" si="1"/>
        <v>113.95159134504269</v>
      </c>
      <c r="I16" s="30">
        <v>1455000</v>
      </c>
      <c r="J16" s="30">
        <v>1296214.7799999998</v>
      </c>
      <c r="K16" s="30">
        <f t="shared" si="2"/>
        <v>89.086926460481095</v>
      </c>
      <c r="L16" s="31">
        <v>4435306.68</v>
      </c>
      <c r="M16" s="31">
        <v>2235652.12</v>
      </c>
      <c r="N16" s="31">
        <f t="shared" si="3"/>
        <v>50.405806887743786</v>
      </c>
      <c r="O16" s="42">
        <v>22612666.52</v>
      </c>
      <c r="P16" s="32">
        <v>13227131.74</v>
      </c>
      <c r="Q16" s="32">
        <f t="shared" si="4"/>
        <v>58.494347529961274</v>
      </c>
      <c r="R16" s="28">
        <v>18872215</v>
      </c>
      <c r="S16" s="28">
        <v>13465842.210000001</v>
      </c>
      <c r="T16" s="28">
        <f t="shared" si="5"/>
        <v>71.352738457038555</v>
      </c>
      <c r="U16" s="33">
        <v>759000</v>
      </c>
      <c r="V16" s="33">
        <v>887771.48</v>
      </c>
      <c r="W16" s="36">
        <f t="shared" si="6"/>
        <v>116.96593939393939</v>
      </c>
      <c r="X16" s="27">
        <v>9902200</v>
      </c>
      <c r="Y16" s="27">
        <v>12719244.09</v>
      </c>
      <c r="Z16" s="27">
        <f t="shared" si="7"/>
        <v>128.44866888166266</v>
      </c>
      <c r="AA16" s="34">
        <v>6216003</v>
      </c>
      <c r="AB16" s="34">
        <v>1695552.06</v>
      </c>
      <c r="AC16" s="34">
        <f t="shared" si="10"/>
        <v>27.277207877795426</v>
      </c>
      <c r="AD16" s="33">
        <f t="shared" si="8"/>
        <v>94611706.069999993</v>
      </c>
      <c r="AE16" s="33">
        <f t="shared" si="8"/>
        <v>78295169.400000006</v>
      </c>
      <c r="AF16" s="33">
        <f t="shared" si="9"/>
        <v>82.754209444307108</v>
      </c>
    </row>
    <row r="17" spans="1:32" s="5" customFormat="1" ht="33.75" customHeight="1" x14ac:dyDescent="0.25">
      <c r="A17" s="25" t="s">
        <v>36</v>
      </c>
      <c r="B17" s="26" t="s">
        <v>37</v>
      </c>
      <c r="C17" s="27">
        <v>33216236.5</v>
      </c>
      <c r="D17" s="27">
        <v>33216236.579999998</v>
      </c>
      <c r="E17" s="27">
        <f t="shared" si="0"/>
        <v>100.00000024084606</v>
      </c>
      <c r="F17" s="28">
        <v>8061339.1399999997</v>
      </c>
      <c r="G17" s="28">
        <v>1884169.14</v>
      </c>
      <c r="H17" s="28">
        <f t="shared" si="1"/>
        <v>23.372905013397069</v>
      </c>
      <c r="I17" s="30">
        <v>2641138.37</v>
      </c>
      <c r="J17" s="30">
        <v>2641138.37</v>
      </c>
      <c r="K17" s="30">
        <f t="shared" si="2"/>
        <v>100</v>
      </c>
      <c r="L17" s="44">
        <v>3175233.24</v>
      </c>
      <c r="M17" s="31">
        <v>3175233.24</v>
      </c>
      <c r="N17" s="31">
        <f t="shared" si="3"/>
        <v>100</v>
      </c>
      <c r="O17" s="32">
        <v>3186435.25</v>
      </c>
      <c r="P17" s="32">
        <v>3186435.25</v>
      </c>
      <c r="Q17" s="32">
        <f t="shared" si="4"/>
        <v>100</v>
      </c>
      <c r="R17" s="43">
        <v>6071334.3099999996</v>
      </c>
      <c r="S17" s="28">
        <v>6071334.3099999996</v>
      </c>
      <c r="T17" s="28">
        <f t="shared" si="5"/>
        <v>100</v>
      </c>
      <c r="U17" s="33">
        <v>1672740.96</v>
      </c>
      <c r="V17" s="33">
        <v>1672740.96</v>
      </c>
      <c r="W17" s="33">
        <f t="shared" si="6"/>
        <v>100</v>
      </c>
      <c r="X17" s="27">
        <v>4257781.55</v>
      </c>
      <c r="Y17" s="27">
        <v>4257781.55</v>
      </c>
      <c r="Z17" s="27">
        <f t="shared" si="7"/>
        <v>100</v>
      </c>
      <c r="AA17" s="34">
        <v>2447984.98</v>
      </c>
      <c r="AB17" s="34">
        <v>7585852.4900000002</v>
      </c>
      <c r="AC17" s="34">
        <f t="shared" si="10"/>
        <v>309.88149649512962</v>
      </c>
      <c r="AD17" s="33">
        <f t="shared" si="8"/>
        <v>64730224.299999997</v>
      </c>
      <c r="AE17" s="33">
        <f t="shared" si="8"/>
        <v>63690921.890000001</v>
      </c>
      <c r="AF17" s="33">
        <f t="shared" si="9"/>
        <v>98.394409379483648</v>
      </c>
    </row>
    <row r="18" spans="1:32" s="59" customFormat="1" ht="33.75" customHeight="1" x14ac:dyDescent="0.25">
      <c r="A18" s="91" t="s">
        <v>38</v>
      </c>
      <c r="B18" s="91"/>
      <c r="C18" s="46">
        <f>SUM(C8:C17)</f>
        <v>986442756.01999998</v>
      </c>
      <c r="D18" s="46">
        <f>SUM(D8:D17)</f>
        <v>1104000628.7399998</v>
      </c>
      <c r="E18" s="47">
        <f t="shared" si="0"/>
        <v>111.91735374430752</v>
      </c>
      <c r="F18" s="48">
        <f>SUM(F8:F17)</f>
        <v>111038740.41180001</v>
      </c>
      <c r="G18" s="48">
        <f>SUM(G8:G17)</f>
        <v>123021278.98</v>
      </c>
      <c r="H18" s="49">
        <f t="shared" si="1"/>
        <v>110.79131348551087</v>
      </c>
      <c r="I18" s="50">
        <f>SUM(I8:I17)</f>
        <v>101606219.47000003</v>
      </c>
      <c r="J18" s="50">
        <f>SUM(J8:J17)</f>
        <v>107002634.84</v>
      </c>
      <c r="K18" s="51">
        <f t="shared" si="2"/>
        <v>105.31110732999302</v>
      </c>
      <c r="L18" s="52">
        <f>SUM(L8:L17)</f>
        <v>159921355.45116669</v>
      </c>
      <c r="M18" s="52">
        <f>SUM(M8:M17)</f>
        <v>163658885.13000005</v>
      </c>
      <c r="N18" s="53">
        <f t="shared" si="3"/>
        <v>102.33710480272578</v>
      </c>
      <c r="O18" s="54">
        <f>SUM(O8:O17)</f>
        <v>184465338.56419331</v>
      </c>
      <c r="P18" s="54">
        <f>SUM(P8:P17)</f>
        <v>181285681.06000003</v>
      </c>
      <c r="Q18" s="55">
        <f t="shared" si="4"/>
        <v>98.27628456980456</v>
      </c>
      <c r="R18" s="48">
        <f>SUM(R8:R17)</f>
        <v>566759834.20889997</v>
      </c>
      <c r="S18" s="48">
        <f>SUM(S8:S17)</f>
        <v>617189363.32000005</v>
      </c>
      <c r="T18" s="49">
        <f t="shared" si="5"/>
        <v>108.8978657391082</v>
      </c>
      <c r="U18" s="56">
        <f>SUM(U8:U17)</f>
        <v>92455605.399999991</v>
      </c>
      <c r="V18" s="56">
        <f>SUM(V8:V17)</f>
        <v>107474845.68999998</v>
      </c>
      <c r="W18" s="57">
        <f t="shared" si="6"/>
        <v>116.24481309166788</v>
      </c>
      <c r="X18" s="46">
        <f>SUM(X8:X17)</f>
        <v>115615987.35000001</v>
      </c>
      <c r="Y18" s="46">
        <f>SUM(Y8:Y17)</f>
        <v>97302432.549999997</v>
      </c>
      <c r="Z18" s="46">
        <f t="shared" si="7"/>
        <v>84.160015219556044</v>
      </c>
      <c r="AA18" s="58">
        <f>SUM(AA8:AA17)</f>
        <v>120788007.02250001</v>
      </c>
      <c r="AB18" s="58">
        <f>SUM(AB8:AB17)</f>
        <v>98136928.799999997</v>
      </c>
      <c r="AC18" s="58">
        <f t="shared" si="10"/>
        <v>81.247245665473528</v>
      </c>
      <c r="AD18" s="56">
        <f>SUM(AD8:AD17)</f>
        <v>2439093843.8985605</v>
      </c>
      <c r="AE18" s="56">
        <f>SUM(AE8:AE17)</f>
        <v>2599072679.1100001</v>
      </c>
      <c r="AF18" s="57">
        <f t="shared" si="9"/>
        <v>106.55894547114821</v>
      </c>
    </row>
    <row r="19" spans="1:32" s="5" customFormat="1" ht="33.75" customHeight="1" x14ac:dyDescent="0.25">
      <c r="A19" s="25" t="s">
        <v>39</v>
      </c>
      <c r="B19" s="26" t="s">
        <v>40</v>
      </c>
      <c r="C19" s="27">
        <v>129950546.72499999</v>
      </c>
      <c r="D19" s="27">
        <v>100421825.08000001</v>
      </c>
      <c r="E19" s="27">
        <f t="shared" si="0"/>
        <v>77.276954665309447</v>
      </c>
      <c r="F19" s="28">
        <v>6627668.523</v>
      </c>
      <c r="G19" s="28">
        <v>7368364.8000000007</v>
      </c>
      <c r="H19" s="29">
        <f t="shared" si="1"/>
        <v>111.17581958768099</v>
      </c>
      <c r="I19" s="30">
        <v>7985360.239126984</v>
      </c>
      <c r="J19" s="30">
        <v>7800218.1599999983</v>
      </c>
      <c r="K19" s="30">
        <f t="shared" si="2"/>
        <v>97.681481190794386</v>
      </c>
      <c r="L19" s="31">
        <v>10675327.666666666</v>
      </c>
      <c r="M19" s="31">
        <v>10372937.609999999</v>
      </c>
      <c r="N19" s="31">
        <f t="shared" si="3"/>
        <v>97.167393206946997</v>
      </c>
      <c r="O19" s="32">
        <v>14243113.087500002</v>
      </c>
      <c r="P19" s="32">
        <v>10738046.459999999</v>
      </c>
      <c r="Q19" s="32">
        <f t="shared" si="4"/>
        <v>75.391147946609308</v>
      </c>
      <c r="R19" s="28">
        <v>54686960.899999999</v>
      </c>
      <c r="S19" s="28">
        <v>52855685.899999991</v>
      </c>
      <c r="T19" s="28">
        <f t="shared" si="5"/>
        <v>96.65134984672369</v>
      </c>
      <c r="U19" s="33">
        <v>9860558.6500000004</v>
      </c>
      <c r="V19" s="33">
        <v>9551336.1100000013</v>
      </c>
      <c r="W19" s="33">
        <f t="shared" si="6"/>
        <v>96.86404644020854</v>
      </c>
      <c r="X19" s="27">
        <v>7224931.9725000001</v>
      </c>
      <c r="Y19" s="27">
        <v>7236767.8200000003</v>
      </c>
      <c r="Z19" s="27">
        <f t="shared" si="7"/>
        <v>100.16381950093164</v>
      </c>
      <c r="AA19" s="34">
        <v>4715596.71</v>
      </c>
      <c r="AB19" s="34">
        <v>3142758.94</v>
      </c>
      <c r="AC19" s="34">
        <f t="shared" si="10"/>
        <v>66.646049975719833</v>
      </c>
      <c r="AD19" s="33">
        <f t="shared" ref="AD19:AE32" si="11">SUM(C19,F19,I19,L19,O19,R19,U19,X19,AA19)</f>
        <v>245970064.47379366</v>
      </c>
      <c r="AE19" s="33">
        <f t="shared" si="11"/>
        <v>209487940.88</v>
      </c>
      <c r="AF19" s="33">
        <f t="shared" si="9"/>
        <v>85.168063572353716</v>
      </c>
    </row>
    <row r="20" spans="1:32" s="5" customFormat="1" ht="33.75" customHeight="1" x14ac:dyDescent="0.25">
      <c r="A20" s="25" t="s">
        <v>41</v>
      </c>
      <c r="B20" s="26" t="s">
        <v>42</v>
      </c>
      <c r="C20" s="27">
        <v>3317877.9083333332</v>
      </c>
      <c r="D20" s="27">
        <v>1955430.48</v>
      </c>
      <c r="E20" s="27">
        <f t="shared" si="0"/>
        <v>58.936179510664083</v>
      </c>
      <c r="F20" s="28">
        <v>102048.09999999999</v>
      </c>
      <c r="G20" s="28">
        <v>109600</v>
      </c>
      <c r="H20" s="29">
        <f t="shared" si="1"/>
        <v>107.40033376417593</v>
      </c>
      <c r="I20" s="30">
        <v>91171.666666666672</v>
      </c>
      <c r="J20" s="30">
        <v>82160</v>
      </c>
      <c r="K20" s="30">
        <f t="shared" si="2"/>
        <v>90.115715774271976</v>
      </c>
      <c r="L20" s="31">
        <v>41625</v>
      </c>
      <c r="M20" s="31">
        <v>44633.75</v>
      </c>
      <c r="N20" s="38">
        <f t="shared" si="3"/>
        <v>107.22822822822823</v>
      </c>
      <c r="O20" s="32">
        <v>435717.33333333331</v>
      </c>
      <c r="P20" s="32">
        <v>302824</v>
      </c>
      <c r="Q20" s="32">
        <f t="shared" si="4"/>
        <v>69.500104042988113</v>
      </c>
      <c r="R20" s="28">
        <v>966029.8</v>
      </c>
      <c r="S20" s="28">
        <v>926467</v>
      </c>
      <c r="T20" s="28">
        <f t="shared" si="5"/>
        <v>95.904598388165667</v>
      </c>
      <c r="U20" s="33">
        <v>536450</v>
      </c>
      <c r="V20" s="33">
        <v>309250</v>
      </c>
      <c r="W20" s="33">
        <f t="shared" si="6"/>
        <v>57.647497436853385</v>
      </c>
      <c r="X20" s="27">
        <v>2100</v>
      </c>
      <c r="Y20" s="27">
        <v>0</v>
      </c>
      <c r="Z20" s="27">
        <f t="shared" si="7"/>
        <v>0</v>
      </c>
      <c r="AA20" s="34">
        <v>1710096.5925</v>
      </c>
      <c r="AB20" s="34">
        <v>1307249.8800000001</v>
      </c>
      <c r="AC20" s="34">
        <f t="shared" si="10"/>
        <v>76.443043377387468</v>
      </c>
      <c r="AD20" s="33">
        <f t="shared" si="11"/>
        <v>7203116.4008333338</v>
      </c>
      <c r="AE20" s="33">
        <f t="shared" si="11"/>
        <v>5037615.1100000003</v>
      </c>
      <c r="AF20" s="33">
        <f t="shared" si="9"/>
        <v>69.936605625548339</v>
      </c>
    </row>
    <row r="21" spans="1:32" s="5" customFormat="1" ht="33.75" customHeight="1" x14ac:dyDescent="0.25">
      <c r="A21" s="25" t="s">
        <v>43</v>
      </c>
      <c r="B21" s="26" t="s">
        <v>44</v>
      </c>
      <c r="C21" s="27">
        <v>65043827.358333327</v>
      </c>
      <c r="D21" s="27">
        <v>56597393.029999994</v>
      </c>
      <c r="E21" s="27">
        <f t="shared" si="0"/>
        <v>87.014241517798396</v>
      </c>
      <c r="F21" s="28">
        <v>3368154.88</v>
      </c>
      <c r="G21" s="28">
        <v>2756514.09</v>
      </c>
      <c r="H21" s="28">
        <f t="shared" si="1"/>
        <v>81.840479081532024</v>
      </c>
      <c r="I21" s="30">
        <v>4456095.6259416668</v>
      </c>
      <c r="J21" s="30">
        <v>4536946.53</v>
      </c>
      <c r="K21" s="40">
        <f t="shared" si="2"/>
        <v>101.81438889209761</v>
      </c>
      <c r="L21" s="31">
        <v>3740355.3583333334</v>
      </c>
      <c r="M21" s="31">
        <v>3745840.25</v>
      </c>
      <c r="N21" s="38">
        <f t="shared" si="3"/>
        <v>100.14664092422252</v>
      </c>
      <c r="O21" s="32">
        <v>6310196.7958333343</v>
      </c>
      <c r="P21" s="32">
        <v>8255648.8799999999</v>
      </c>
      <c r="Q21" s="39">
        <f t="shared" si="4"/>
        <v>130.83029178188644</v>
      </c>
      <c r="R21" s="28">
        <v>33587847.329999998</v>
      </c>
      <c r="S21" s="28">
        <v>24988062.030000001</v>
      </c>
      <c r="T21" s="28">
        <f t="shared" si="5"/>
        <v>74.39614031971962</v>
      </c>
      <c r="U21" s="33">
        <v>3867385.58</v>
      </c>
      <c r="V21" s="33">
        <v>5132390.9799999995</v>
      </c>
      <c r="W21" s="36">
        <f t="shared" si="6"/>
        <v>132.70957534055862</v>
      </c>
      <c r="X21" s="27">
        <v>2571680.7420000001</v>
      </c>
      <c r="Y21" s="27">
        <v>2354312.4399999995</v>
      </c>
      <c r="Z21" s="27">
        <f t="shared" si="7"/>
        <v>91.547617149749584</v>
      </c>
      <c r="AA21" s="34">
        <v>1462388.25</v>
      </c>
      <c r="AB21" s="34">
        <v>1822031</v>
      </c>
      <c r="AC21" s="37">
        <f t="shared" si="10"/>
        <v>124.5928364098932</v>
      </c>
      <c r="AD21" s="33">
        <f t="shared" si="11"/>
        <v>124407931.92044166</v>
      </c>
      <c r="AE21" s="33">
        <f t="shared" si="11"/>
        <v>110189139.22999999</v>
      </c>
      <c r="AF21" s="33">
        <f t="shared" si="9"/>
        <v>88.570831078894116</v>
      </c>
    </row>
    <row r="22" spans="1:32" s="5" customFormat="1" ht="33.450000000000003" customHeight="1" x14ac:dyDescent="0.25">
      <c r="A22" s="25" t="s">
        <v>45</v>
      </c>
      <c r="B22" s="26" t="s">
        <v>46</v>
      </c>
      <c r="C22" s="27">
        <v>82702558.883333325</v>
      </c>
      <c r="D22" s="27">
        <v>78606936.459999993</v>
      </c>
      <c r="E22" s="27">
        <f t="shared" si="0"/>
        <v>95.047768196494459</v>
      </c>
      <c r="F22" s="28">
        <v>3625239</v>
      </c>
      <c r="G22" s="28">
        <v>3312696.98</v>
      </c>
      <c r="H22" s="28">
        <f t="shared" si="1"/>
        <v>91.3787195823503</v>
      </c>
      <c r="I22" s="30">
        <v>1671514.1666666667</v>
      </c>
      <c r="J22" s="30">
        <v>1130786.98</v>
      </c>
      <c r="K22" s="30">
        <f t="shared" si="2"/>
        <v>67.650457444522601</v>
      </c>
      <c r="L22" s="31">
        <v>6268197.9666666677</v>
      </c>
      <c r="M22" s="31">
        <v>6946209.0599999996</v>
      </c>
      <c r="N22" s="38">
        <f t="shared" si="3"/>
        <v>110.81668283195414</v>
      </c>
      <c r="O22" s="32">
        <v>5387949.5083333328</v>
      </c>
      <c r="P22" s="32">
        <v>6138376.5900000008</v>
      </c>
      <c r="Q22" s="39">
        <f t="shared" si="4"/>
        <v>113.92787888056507</v>
      </c>
      <c r="R22" s="43">
        <v>39341065.140000001</v>
      </c>
      <c r="S22" s="28">
        <v>40209569.030000001</v>
      </c>
      <c r="T22" s="29">
        <f t="shared" si="5"/>
        <v>102.20762678109838</v>
      </c>
      <c r="U22" s="41">
        <v>3442392</v>
      </c>
      <c r="V22" s="33">
        <v>4028894.65</v>
      </c>
      <c r="W22" s="36">
        <f t="shared" si="6"/>
        <v>117.03764853044046</v>
      </c>
      <c r="X22" s="27">
        <v>3823400.2239999999</v>
      </c>
      <c r="Y22" s="27">
        <v>2868438.6999999997</v>
      </c>
      <c r="Z22" s="27">
        <f t="shared" si="7"/>
        <v>75.023239314430711</v>
      </c>
      <c r="AA22" s="34">
        <v>3015739.5</v>
      </c>
      <c r="AB22" s="34">
        <v>3011743.5</v>
      </c>
      <c r="AC22" s="34">
        <f t="shared" si="10"/>
        <v>99.867495186504001</v>
      </c>
      <c r="AD22" s="33">
        <f t="shared" si="11"/>
        <v>149278056.38900003</v>
      </c>
      <c r="AE22" s="33">
        <f t="shared" si="11"/>
        <v>146253651.95000002</v>
      </c>
      <c r="AF22" s="33">
        <f t="shared" si="9"/>
        <v>97.97397922229186</v>
      </c>
    </row>
    <row r="23" spans="1:32" s="5" customFormat="1" ht="33.75" customHeight="1" x14ac:dyDescent="0.25">
      <c r="A23" s="25" t="s">
        <v>47</v>
      </c>
      <c r="B23" s="26" t="s">
        <v>48</v>
      </c>
      <c r="C23" s="27">
        <v>16666.666666666668</v>
      </c>
      <c r="D23" s="27">
        <v>0</v>
      </c>
      <c r="E23" s="27">
        <f t="shared" si="0"/>
        <v>0</v>
      </c>
      <c r="F23" s="28">
        <v>12425</v>
      </c>
      <c r="G23" s="28">
        <v>4350</v>
      </c>
      <c r="H23" s="28">
        <f t="shared" si="1"/>
        <v>35.010060362173036</v>
      </c>
      <c r="I23" s="30">
        <v>0</v>
      </c>
      <c r="J23" s="30">
        <v>0</v>
      </c>
      <c r="K23" s="30" t="e">
        <f t="shared" si="2"/>
        <v>#DIV/0!</v>
      </c>
      <c r="L23" s="31">
        <v>0</v>
      </c>
      <c r="M23" s="31">
        <v>0</v>
      </c>
      <c r="N23" s="31" t="e">
        <f t="shared" si="3"/>
        <v>#DIV/0!</v>
      </c>
      <c r="O23" s="32">
        <v>0</v>
      </c>
      <c r="P23" s="32">
        <v>0</v>
      </c>
      <c r="Q23" s="32" t="e">
        <f t="shared" si="4"/>
        <v>#DIV/0!</v>
      </c>
      <c r="R23" s="28">
        <v>0</v>
      </c>
      <c r="S23" s="28">
        <v>0</v>
      </c>
      <c r="T23" s="28" t="e">
        <f t="shared" si="5"/>
        <v>#DIV/0!</v>
      </c>
      <c r="U23" s="60">
        <v>760</v>
      </c>
      <c r="V23" s="33">
        <v>0</v>
      </c>
      <c r="W23" s="33">
        <v>0</v>
      </c>
      <c r="X23" s="27">
        <v>0</v>
      </c>
      <c r="Y23" s="27">
        <v>0</v>
      </c>
      <c r="Z23" s="27" t="e">
        <f t="shared" si="7"/>
        <v>#DIV/0!</v>
      </c>
      <c r="AA23" s="34">
        <v>0</v>
      </c>
      <c r="AB23" s="34">
        <v>0</v>
      </c>
      <c r="AC23" s="34" t="e">
        <f t="shared" si="10"/>
        <v>#DIV/0!</v>
      </c>
      <c r="AD23" s="33">
        <f t="shared" si="11"/>
        <v>29851.666666666668</v>
      </c>
      <c r="AE23" s="33">
        <f t="shared" si="11"/>
        <v>4350</v>
      </c>
      <c r="AF23" s="33">
        <f t="shared" si="9"/>
        <v>14.572050695103567</v>
      </c>
    </row>
    <row r="24" spans="1:32" s="5" customFormat="1" ht="33.6" customHeight="1" x14ac:dyDescent="0.25">
      <c r="A24" s="25" t="s">
        <v>49</v>
      </c>
      <c r="B24" s="26" t="s">
        <v>50</v>
      </c>
      <c r="C24" s="27">
        <v>959206.16666666698</v>
      </c>
      <c r="D24" s="27">
        <v>263553.24</v>
      </c>
      <c r="E24" s="27">
        <f t="shared" si="0"/>
        <v>27.476182822705642</v>
      </c>
      <c r="F24" s="28">
        <v>434380.80000000005</v>
      </c>
      <c r="G24" s="28">
        <v>224986.03</v>
      </c>
      <c r="H24" s="28">
        <f t="shared" si="1"/>
        <v>51.794653446929509</v>
      </c>
      <c r="I24" s="30">
        <v>490125.83583333332</v>
      </c>
      <c r="J24" s="30">
        <v>139119.75</v>
      </c>
      <c r="K24" s="30">
        <f t="shared" si="2"/>
        <v>28.384496353566536</v>
      </c>
      <c r="L24" s="31">
        <v>454809.94166666665</v>
      </c>
      <c r="M24" s="31">
        <v>512221.36</v>
      </c>
      <c r="N24" s="38">
        <f t="shared" si="3"/>
        <v>112.62316697012982</v>
      </c>
      <c r="O24" s="32">
        <v>649939.80333333334</v>
      </c>
      <c r="P24" s="32">
        <v>231709.74999999997</v>
      </c>
      <c r="Q24" s="32">
        <f t="shared" si="4"/>
        <v>35.650955490283067</v>
      </c>
      <c r="R24" s="28">
        <v>432391</v>
      </c>
      <c r="S24" s="28">
        <v>182080.90000000002</v>
      </c>
      <c r="T24" s="28">
        <f t="shared" si="5"/>
        <v>42.110242812639491</v>
      </c>
      <c r="U24" s="33">
        <v>174719.35249999998</v>
      </c>
      <c r="V24" s="33">
        <v>171058.7</v>
      </c>
      <c r="W24" s="33">
        <f t="shared" ref="W24:W34" si="12">V24*100/U24</f>
        <v>97.90483856102891</v>
      </c>
      <c r="X24" s="27">
        <v>458310.60240000003</v>
      </c>
      <c r="Y24" s="27">
        <v>267232.24</v>
      </c>
      <c r="Z24" s="27">
        <f t="shared" si="7"/>
        <v>58.30810777682327</v>
      </c>
      <c r="AA24" s="34">
        <v>198273.25500000006</v>
      </c>
      <c r="AB24" s="34">
        <v>127957.75</v>
      </c>
      <c r="AC24" s="34">
        <f t="shared" si="10"/>
        <v>64.53606160851092</v>
      </c>
      <c r="AD24" s="33">
        <f t="shared" si="11"/>
        <v>4252156.7574000005</v>
      </c>
      <c r="AE24" s="33">
        <f t="shared" si="11"/>
        <v>2119919.7199999997</v>
      </c>
      <c r="AF24" s="33">
        <f t="shared" si="9"/>
        <v>49.855163883850643</v>
      </c>
    </row>
    <row r="25" spans="1:32" s="5" customFormat="1" ht="33.75" customHeight="1" x14ac:dyDescent="0.25">
      <c r="A25" s="25" t="s">
        <v>51</v>
      </c>
      <c r="B25" s="26" t="s">
        <v>52</v>
      </c>
      <c r="C25" s="27">
        <v>74700000</v>
      </c>
      <c r="D25" s="27">
        <v>80921046.5</v>
      </c>
      <c r="E25" s="35">
        <f t="shared" si="0"/>
        <v>108.32804082998662</v>
      </c>
      <c r="F25" s="28">
        <v>8749897.6699999999</v>
      </c>
      <c r="G25" s="28">
        <v>8982941.3599999994</v>
      </c>
      <c r="H25" s="29">
        <f t="shared" si="1"/>
        <v>102.66338760508042</v>
      </c>
      <c r="I25" s="30">
        <v>9172200</v>
      </c>
      <c r="J25" s="30">
        <v>8732366</v>
      </c>
      <c r="K25" s="30">
        <f t="shared" si="2"/>
        <v>95.204705523211445</v>
      </c>
      <c r="L25" s="31">
        <v>15671778.02</v>
      </c>
      <c r="M25" s="31">
        <v>15977808.960000001</v>
      </c>
      <c r="N25" s="38">
        <f t="shared" si="3"/>
        <v>101.95275188054252</v>
      </c>
      <c r="O25" s="32">
        <v>14578080</v>
      </c>
      <c r="P25" s="32">
        <v>14576636.66</v>
      </c>
      <c r="Q25" s="32">
        <f t="shared" si="4"/>
        <v>99.990099244893699</v>
      </c>
      <c r="R25" s="28">
        <v>28830240</v>
      </c>
      <c r="S25" s="28">
        <v>31389485</v>
      </c>
      <c r="T25" s="29">
        <f t="shared" si="5"/>
        <v>108.87694656721554</v>
      </c>
      <c r="U25" s="33">
        <v>8000000</v>
      </c>
      <c r="V25" s="33">
        <v>8565734.8399999999</v>
      </c>
      <c r="W25" s="36">
        <f t="shared" si="12"/>
        <v>107.0716855</v>
      </c>
      <c r="X25" s="27">
        <v>7263714</v>
      </c>
      <c r="Y25" s="27">
        <v>7798369.6699999999</v>
      </c>
      <c r="Z25" s="27">
        <f t="shared" si="7"/>
        <v>107.36063768479872</v>
      </c>
      <c r="AA25" s="34">
        <v>7233360</v>
      </c>
      <c r="AB25" s="34">
        <v>7355448.4999999991</v>
      </c>
      <c r="AC25" s="37">
        <f t="shared" si="10"/>
        <v>101.68785322450422</v>
      </c>
      <c r="AD25" s="33">
        <f t="shared" si="11"/>
        <v>174199269.69</v>
      </c>
      <c r="AE25" s="33">
        <f t="shared" si="11"/>
        <v>184299837.48999998</v>
      </c>
      <c r="AF25" s="36">
        <f t="shared" si="9"/>
        <v>105.7982836655829</v>
      </c>
    </row>
    <row r="26" spans="1:32" s="5" customFormat="1" ht="33.75" customHeight="1" x14ac:dyDescent="0.25">
      <c r="A26" s="25" t="s">
        <v>53</v>
      </c>
      <c r="B26" s="26" t="s">
        <v>54</v>
      </c>
      <c r="C26" s="27">
        <v>136957718.125</v>
      </c>
      <c r="D26" s="27">
        <v>148814263.41</v>
      </c>
      <c r="E26" s="35">
        <f t="shared" si="0"/>
        <v>108.65708442526667</v>
      </c>
      <c r="F26" s="28">
        <v>15568724.300000001</v>
      </c>
      <c r="G26" s="28">
        <v>14753580</v>
      </c>
      <c r="H26" s="28">
        <f t="shared" si="1"/>
        <v>94.764219056791944</v>
      </c>
      <c r="I26" s="30">
        <v>21587371</v>
      </c>
      <c r="J26" s="30">
        <v>15973895</v>
      </c>
      <c r="K26" s="30">
        <f t="shared" si="2"/>
        <v>73.996481553960422</v>
      </c>
      <c r="L26" s="31">
        <v>26598324.600000001</v>
      </c>
      <c r="M26" s="31">
        <v>25116138.77</v>
      </c>
      <c r="N26" s="31">
        <f t="shared" si="3"/>
        <v>94.427521837221278</v>
      </c>
      <c r="O26" s="32">
        <v>22423681.791666668</v>
      </c>
      <c r="P26" s="32">
        <v>24229211.5</v>
      </c>
      <c r="Q26" s="39">
        <f t="shared" si="4"/>
        <v>108.05188784387907</v>
      </c>
      <c r="R26" s="28">
        <v>60790062.5</v>
      </c>
      <c r="S26" s="28">
        <v>75344848.5</v>
      </c>
      <c r="T26" s="28">
        <f t="shared" si="5"/>
        <v>123.94270609608273</v>
      </c>
      <c r="U26" s="33">
        <v>13673431</v>
      </c>
      <c r="V26" s="33">
        <v>17041146.5</v>
      </c>
      <c r="W26" s="36">
        <f t="shared" si="12"/>
        <v>124.62963026617093</v>
      </c>
      <c r="X26" s="27">
        <v>16378068.52</v>
      </c>
      <c r="Y26" s="27">
        <v>11693821.050000001</v>
      </c>
      <c r="Z26" s="27">
        <f t="shared" si="7"/>
        <v>71.399268086588762</v>
      </c>
      <c r="AA26" s="34">
        <v>12075306.666666668</v>
      </c>
      <c r="AB26" s="34">
        <v>11597120.050000001</v>
      </c>
      <c r="AC26" s="34">
        <f t="shared" si="10"/>
        <v>96.039962960222951</v>
      </c>
      <c r="AD26" s="33">
        <f t="shared" si="11"/>
        <v>326052688.50333333</v>
      </c>
      <c r="AE26" s="33">
        <f t="shared" si="11"/>
        <v>344564024.78000003</v>
      </c>
      <c r="AF26" s="36">
        <f t="shared" si="9"/>
        <v>105.67740642214561</v>
      </c>
    </row>
    <row r="27" spans="1:32" s="5" customFormat="1" ht="33.75" customHeight="1" x14ac:dyDescent="0.25">
      <c r="A27" s="25" t="s">
        <v>55</v>
      </c>
      <c r="B27" s="26" t="s">
        <v>56</v>
      </c>
      <c r="C27" s="27">
        <v>4647844.666666667</v>
      </c>
      <c r="D27" s="27">
        <v>6149324.7899999991</v>
      </c>
      <c r="E27" s="35">
        <f t="shared" si="0"/>
        <v>132.30486883741236</v>
      </c>
      <c r="F27" s="28">
        <v>904475.49</v>
      </c>
      <c r="G27" s="28">
        <v>1051854.79</v>
      </c>
      <c r="H27" s="29">
        <f t="shared" si="1"/>
        <v>116.29444928352896</v>
      </c>
      <c r="I27" s="30">
        <v>5621634</v>
      </c>
      <c r="J27" s="30">
        <v>1586007.6</v>
      </c>
      <c r="K27" s="30">
        <f t="shared" si="2"/>
        <v>28.21257307039199</v>
      </c>
      <c r="L27" s="44">
        <v>4183365.34</v>
      </c>
      <c r="M27" s="31">
        <v>1872891</v>
      </c>
      <c r="N27" s="31">
        <f t="shared" si="3"/>
        <v>44.769960254057082</v>
      </c>
      <c r="O27" s="42">
        <v>6454876</v>
      </c>
      <c r="P27" s="32">
        <v>1638021.18</v>
      </c>
      <c r="Q27" s="32">
        <f t="shared" si="4"/>
        <v>25.376493367184747</v>
      </c>
      <c r="R27" s="43">
        <v>5907671.8300000001</v>
      </c>
      <c r="S27" s="28">
        <v>4220178.5999999996</v>
      </c>
      <c r="T27" s="28">
        <f t="shared" si="5"/>
        <v>71.435562459128661</v>
      </c>
      <c r="U27" s="33">
        <v>810500</v>
      </c>
      <c r="V27" s="33">
        <v>919088.2</v>
      </c>
      <c r="W27" s="36">
        <f t="shared" si="12"/>
        <v>113.39768044417026</v>
      </c>
      <c r="X27" s="27">
        <v>845682.24000000022</v>
      </c>
      <c r="Y27" s="27">
        <v>705701</v>
      </c>
      <c r="Z27" s="27">
        <f t="shared" si="7"/>
        <v>83.447536985050064</v>
      </c>
      <c r="AA27" s="34">
        <v>602317</v>
      </c>
      <c r="AB27" s="34">
        <v>700524</v>
      </c>
      <c r="AC27" s="37">
        <f t="shared" si="10"/>
        <v>116.30486936281061</v>
      </c>
      <c r="AD27" s="33">
        <f t="shared" si="11"/>
        <v>29978366.56666667</v>
      </c>
      <c r="AE27" s="33">
        <f t="shared" si="11"/>
        <v>18843591.16</v>
      </c>
      <c r="AF27" s="33">
        <f t="shared" si="9"/>
        <v>62.857297838743591</v>
      </c>
    </row>
    <row r="28" spans="1:32" s="5" customFormat="1" ht="33.75" customHeight="1" x14ac:dyDescent="0.25">
      <c r="A28" s="25" t="s">
        <v>57</v>
      </c>
      <c r="B28" s="26" t="s">
        <v>58</v>
      </c>
      <c r="C28" s="27">
        <v>96567788.75</v>
      </c>
      <c r="D28" s="27">
        <v>90701708.859999999</v>
      </c>
      <c r="E28" s="27">
        <f t="shared" si="0"/>
        <v>93.925427965233382</v>
      </c>
      <c r="F28" s="28">
        <v>7638706.6300000008</v>
      </c>
      <c r="G28" s="28">
        <v>6933490.9500000002</v>
      </c>
      <c r="H28" s="28">
        <f t="shared" si="1"/>
        <v>90.76786537094695</v>
      </c>
      <c r="I28" s="30">
        <v>7123193.8300000001</v>
      </c>
      <c r="J28" s="30">
        <v>4930706.1000000006</v>
      </c>
      <c r="K28" s="30">
        <f t="shared" si="2"/>
        <v>69.220439843064057</v>
      </c>
      <c r="L28" s="31">
        <v>9161611.6800000016</v>
      </c>
      <c r="M28" s="31">
        <v>9792821.8600000013</v>
      </c>
      <c r="N28" s="38">
        <f t="shared" si="3"/>
        <v>106.8897285984948</v>
      </c>
      <c r="O28" s="32">
        <v>6771660</v>
      </c>
      <c r="P28" s="32">
        <v>6455991.5899999999</v>
      </c>
      <c r="Q28" s="32">
        <f t="shared" si="4"/>
        <v>95.338389552930892</v>
      </c>
      <c r="R28" s="28">
        <v>40304000</v>
      </c>
      <c r="S28" s="28">
        <v>55546446.509999998</v>
      </c>
      <c r="T28" s="29">
        <f t="shared" si="5"/>
        <v>137.81869419908693</v>
      </c>
      <c r="U28" s="33">
        <v>9900000</v>
      </c>
      <c r="V28" s="33">
        <v>7445529.7899999991</v>
      </c>
      <c r="W28" s="33">
        <f t="shared" si="12"/>
        <v>75.207371616161609</v>
      </c>
      <c r="X28" s="27">
        <v>9612107.9800000004</v>
      </c>
      <c r="Y28" s="27">
        <v>5865956.29</v>
      </c>
      <c r="Z28" s="27">
        <f t="shared" si="7"/>
        <v>61.026741503584311</v>
      </c>
      <c r="AA28" s="34">
        <v>8488705</v>
      </c>
      <c r="AB28" s="34">
        <v>5816807.3300000001</v>
      </c>
      <c r="AC28" s="34">
        <f t="shared" si="10"/>
        <v>68.524083826684986</v>
      </c>
      <c r="AD28" s="33">
        <f t="shared" si="11"/>
        <v>195567773.86999997</v>
      </c>
      <c r="AE28" s="33">
        <f t="shared" si="11"/>
        <v>193489459.28</v>
      </c>
      <c r="AF28" s="33">
        <f t="shared" si="9"/>
        <v>98.937291891770727</v>
      </c>
    </row>
    <row r="29" spans="1:32" s="5" customFormat="1" ht="33.75" customHeight="1" x14ac:dyDescent="0.25">
      <c r="A29" s="25" t="s">
        <v>59</v>
      </c>
      <c r="B29" s="26" t="s">
        <v>60</v>
      </c>
      <c r="C29" s="27">
        <v>20461887.636666667</v>
      </c>
      <c r="D29" s="27">
        <v>23462409.149999999</v>
      </c>
      <c r="E29" s="35">
        <f t="shared" si="0"/>
        <v>114.66395264509492</v>
      </c>
      <c r="F29" s="28">
        <v>2406671.4299999992</v>
      </c>
      <c r="G29" s="28">
        <v>2622175.3199999998</v>
      </c>
      <c r="H29" s="29">
        <f t="shared" si="1"/>
        <v>108.95443754031686</v>
      </c>
      <c r="I29" s="30">
        <v>2605703.64</v>
      </c>
      <c r="J29" s="30">
        <v>2317219.5300000003</v>
      </c>
      <c r="K29" s="30">
        <f t="shared" si="2"/>
        <v>88.928744406251823</v>
      </c>
      <c r="L29" s="31">
        <v>5742324.7250000006</v>
      </c>
      <c r="M29" s="31">
        <v>5022775.5500000007</v>
      </c>
      <c r="N29" s="31">
        <f t="shared" si="3"/>
        <v>87.469375044790766</v>
      </c>
      <c r="O29" s="32">
        <v>5524019.6366666667</v>
      </c>
      <c r="P29" s="32">
        <v>4882951.63</v>
      </c>
      <c r="Q29" s="32">
        <f t="shared" si="4"/>
        <v>88.394899930994754</v>
      </c>
      <c r="R29" s="28">
        <v>13000000.000000002</v>
      </c>
      <c r="S29" s="28">
        <v>8981617.379999999</v>
      </c>
      <c r="T29" s="28">
        <f t="shared" si="5"/>
        <v>69.089364461538437</v>
      </c>
      <c r="U29" s="33">
        <v>2775636.98</v>
      </c>
      <c r="V29" s="33">
        <v>3283680.36</v>
      </c>
      <c r="W29" s="36">
        <f t="shared" si="12"/>
        <v>118.30366808270439</v>
      </c>
      <c r="X29" s="27">
        <v>1420406.2376000001</v>
      </c>
      <c r="Y29" s="27">
        <v>1579615.02</v>
      </c>
      <c r="Z29" s="27">
        <f t="shared" si="7"/>
        <v>111.2086794739094</v>
      </c>
      <c r="AA29" s="34">
        <v>2188161.7987500001</v>
      </c>
      <c r="AB29" s="34">
        <v>1903762.31</v>
      </c>
      <c r="AC29" s="34">
        <f t="shared" si="10"/>
        <v>87.002812638788185</v>
      </c>
      <c r="AD29" s="33">
        <f t="shared" si="11"/>
        <v>56124812.084683329</v>
      </c>
      <c r="AE29" s="33">
        <f t="shared" si="11"/>
        <v>54056206.250000007</v>
      </c>
      <c r="AF29" s="33">
        <f t="shared" si="9"/>
        <v>96.314275704723741</v>
      </c>
    </row>
    <row r="30" spans="1:32" s="5" customFormat="1" ht="33.75" customHeight="1" x14ac:dyDescent="0.25">
      <c r="A30" s="25" t="s">
        <v>61</v>
      </c>
      <c r="B30" s="26" t="s">
        <v>62</v>
      </c>
      <c r="C30" s="27">
        <v>28722950.446666662</v>
      </c>
      <c r="D30" s="27">
        <v>24518588.360000003</v>
      </c>
      <c r="E30" s="27">
        <f t="shared" si="0"/>
        <v>85.362359989885448</v>
      </c>
      <c r="F30" s="28">
        <v>4036882.8319999999</v>
      </c>
      <c r="G30" s="28">
        <v>4104589.03</v>
      </c>
      <c r="H30" s="29">
        <f t="shared" si="1"/>
        <v>101.67719007010308</v>
      </c>
      <c r="I30" s="30">
        <v>5862318.8708333336</v>
      </c>
      <c r="J30" s="30">
        <v>4532791.0999999996</v>
      </c>
      <c r="K30" s="30">
        <f t="shared" si="2"/>
        <v>77.320787215309892</v>
      </c>
      <c r="L30" s="31">
        <v>7952259.791666666</v>
      </c>
      <c r="M30" s="31">
        <v>6502878.2999999998</v>
      </c>
      <c r="N30" s="31">
        <f t="shared" si="3"/>
        <v>81.773967027768606</v>
      </c>
      <c r="O30" s="32">
        <v>6356599.984166665</v>
      </c>
      <c r="P30" s="32">
        <v>6205883.6200000001</v>
      </c>
      <c r="Q30" s="32">
        <f t="shared" si="4"/>
        <v>97.62897831321655</v>
      </c>
      <c r="R30" s="28">
        <v>17790612.210000001</v>
      </c>
      <c r="S30" s="29">
        <v>22818948.82</v>
      </c>
      <c r="T30" s="29">
        <f t="shared" si="5"/>
        <v>128.26398861739901</v>
      </c>
      <c r="U30" s="33">
        <v>2105222</v>
      </c>
      <c r="V30" s="33">
        <v>2427559.7000000002</v>
      </c>
      <c r="W30" s="36">
        <f t="shared" si="12"/>
        <v>115.31134008669871</v>
      </c>
      <c r="X30" s="27">
        <v>4256358.3929999992</v>
      </c>
      <c r="Y30" s="27">
        <v>2959125.6</v>
      </c>
      <c r="Z30" s="27">
        <f t="shared" si="7"/>
        <v>69.522472658002059</v>
      </c>
      <c r="AA30" s="34">
        <v>4014147.5625</v>
      </c>
      <c r="AB30" s="34">
        <v>5006642.2</v>
      </c>
      <c r="AC30" s="37">
        <f t="shared" si="10"/>
        <v>124.72491661173206</v>
      </c>
      <c r="AD30" s="33">
        <f t="shared" si="11"/>
        <v>81097352.090833336</v>
      </c>
      <c r="AE30" s="33">
        <f t="shared" si="11"/>
        <v>79077006.729999989</v>
      </c>
      <c r="AF30" s="33">
        <f t="shared" si="9"/>
        <v>97.508740657068003</v>
      </c>
    </row>
    <row r="31" spans="1:32" s="5" customFormat="1" ht="33.75" customHeight="1" x14ac:dyDescent="0.25">
      <c r="A31" s="25" t="s">
        <v>63</v>
      </c>
      <c r="B31" s="26" t="s">
        <v>64</v>
      </c>
      <c r="C31" s="27">
        <v>21032106</v>
      </c>
      <c r="D31" s="27">
        <v>20118464.130000003</v>
      </c>
      <c r="E31" s="27">
        <f t="shared" si="0"/>
        <v>95.65596583623153</v>
      </c>
      <c r="F31" s="28">
        <v>6884120.4499999993</v>
      </c>
      <c r="G31" s="28">
        <v>14726231.399999999</v>
      </c>
      <c r="H31" s="29">
        <f t="shared" si="1"/>
        <v>213.91594622665266</v>
      </c>
      <c r="I31" s="30">
        <v>12230110</v>
      </c>
      <c r="J31" s="30">
        <v>11515409</v>
      </c>
      <c r="K31" s="30">
        <f t="shared" si="2"/>
        <v>94.156217728213406</v>
      </c>
      <c r="L31" s="31">
        <v>10184617.82</v>
      </c>
      <c r="M31" s="31">
        <v>11979830.359999999</v>
      </c>
      <c r="N31" s="38">
        <f t="shared" si="3"/>
        <v>117.62670501464137</v>
      </c>
      <c r="O31" s="32">
        <v>30504370</v>
      </c>
      <c r="P31" s="32">
        <v>29374518.890000001</v>
      </c>
      <c r="Q31" s="32">
        <f t="shared" si="4"/>
        <v>96.296100820964341</v>
      </c>
      <c r="R31" s="28">
        <v>12267420</v>
      </c>
      <c r="S31" s="28">
        <v>10056362.220000001</v>
      </c>
      <c r="T31" s="28">
        <f t="shared" si="5"/>
        <v>81.976179343333811</v>
      </c>
      <c r="U31" s="33">
        <v>8310000</v>
      </c>
      <c r="V31" s="33">
        <v>15084207.039999999</v>
      </c>
      <c r="W31" s="36">
        <f t="shared" si="12"/>
        <v>181.51873694344164</v>
      </c>
      <c r="X31" s="27">
        <v>4922348</v>
      </c>
      <c r="Y31" s="27">
        <v>7596228.9700000007</v>
      </c>
      <c r="Z31" s="35">
        <f t="shared" si="7"/>
        <v>154.32125014322435</v>
      </c>
      <c r="AA31" s="34">
        <v>4189167</v>
      </c>
      <c r="AB31" s="34">
        <v>5687559.4500000002</v>
      </c>
      <c r="AC31" s="37">
        <f t="shared" si="10"/>
        <v>135.76826729514482</v>
      </c>
      <c r="AD31" s="33">
        <f t="shared" si="11"/>
        <v>110524259.27000001</v>
      </c>
      <c r="AE31" s="33">
        <f t="shared" si="11"/>
        <v>126138811.45999999</v>
      </c>
      <c r="AF31" s="36">
        <f t="shared" si="9"/>
        <v>114.12771485023497</v>
      </c>
    </row>
    <row r="32" spans="1:32" s="5" customFormat="1" ht="33.75" customHeight="1" x14ac:dyDescent="0.25">
      <c r="A32" s="25" t="s">
        <v>65</v>
      </c>
      <c r="B32" s="26" t="s">
        <v>66</v>
      </c>
      <c r="C32" s="27">
        <v>289832886.61250001</v>
      </c>
      <c r="D32" s="27">
        <v>80547042.820000008</v>
      </c>
      <c r="E32" s="27">
        <f t="shared" si="0"/>
        <v>27.790856918072784</v>
      </c>
      <c r="F32" s="28">
        <v>1454760</v>
      </c>
      <c r="G32" s="28">
        <v>1703047</v>
      </c>
      <c r="H32" s="29">
        <f t="shared" si="1"/>
        <v>117.06721383595919</v>
      </c>
      <c r="I32" s="30">
        <f>662510+303750+I46+1500000</f>
        <v>2466260</v>
      </c>
      <c r="J32" s="30">
        <v>2134374</v>
      </c>
      <c r="K32" s="30">
        <f t="shared" si="2"/>
        <v>86.542943566371747</v>
      </c>
      <c r="L32" s="31">
        <v>6552825</v>
      </c>
      <c r="M32" s="31">
        <v>5040015.71</v>
      </c>
      <c r="N32" s="31">
        <f t="shared" si="3"/>
        <v>76.913632059455267</v>
      </c>
      <c r="O32" s="32">
        <v>7807359.3033333328</v>
      </c>
      <c r="P32" s="32">
        <v>3954313</v>
      </c>
      <c r="Q32" s="32">
        <f t="shared" si="4"/>
        <v>50.648533599724502</v>
      </c>
      <c r="R32" s="28">
        <v>7385706.9100000001</v>
      </c>
      <c r="S32" s="29">
        <v>12419389.91</v>
      </c>
      <c r="T32" s="29">
        <f t="shared" si="5"/>
        <v>168.15438334256891</v>
      </c>
      <c r="U32" s="33">
        <v>1435729</v>
      </c>
      <c r="V32" s="33">
        <v>1711242.02</v>
      </c>
      <c r="W32" s="36">
        <f t="shared" si="12"/>
        <v>119.18976492081723</v>
      </c>
      <c r="X32" s="27">
        <v>14589592.9256</v>
      </c>
      <c r="Y32" s="27">
        <v>5482680</v>
      </c>
      <c r="Z32" s="27">
        <f t="shared" si="7"/>
        <v>37.579389829168406</v>
      </c>
      <c r="AA32" s="61">
        <v>7694577.7399999993</v>
      </c>
      <c r="AB32" s="34">
        <v>7082182.7199999997</v>
      </c>
      <c r="AC32" s="62">
        <f t="shared" si="10"/>
        <v>92.041213427262093</v>
      </c>
      <c r="AD32" s="33">
        <f t="shared" si="11"/>
        <v>339219697.49143338</v>
      </c>
      <c r="AE32" s="33">
        <f t="shared" si="11"/>
        <v>120074287.17999999</v>
      </c>
      <c r="AF32" s="33">
        <f t="shared" si="9"/>
        <v>35.397203661214967</v>
      </c>
    </row>
    <row r="33" spans="1:32" s="59" customFormat="1" ht="33.75" customHeight="1" x14ac:dyDescent="0.25">
      <c r="A33" s="91" t="s">
        <v>67</v>
      </c>
      <c r="B33" s="91"/>
      <c r="C33" s="46">
        <f>SUM(C19:C32)</f>
        <v>954913865.94583344</v>
      </c>
      <c r="D33" s="46">
        <f>SUM(D19:D32)</f>
        <v>713077986.31000006</v>
      </c>
      <c r="E33" s="46">
        <f t="shared" si="0"/>
        <v>74.674587074270079</v>
      </c>
      <c r="F33" s="48">
        <f>SUM(F19:F32)</f>
        <v>61814155.105000004</v>
      </c>
      <c r="G33" s="48">
        <f t="shared" ref="G33" si="13">SUM(G19:G32)</f>
        <v>68654421.75</v>
      </c>
      <c r="H33" s="49">
        <f t="shared" si="1"/>
        <v>111.06585802779452</v>
      </c>
      <c r="I33" s="50">
        <f>SUM(I19:I32)</f>
        <v>81363058.87506865</v>
      </c>
      <c r="J33" s="50">
        <f t="shared" ref="J33" si="14">SUM(J19:J32)</f>
        <v>65411999.750000007</v>
      </c>
      <c r="K33" s="50">
        <f t="shared" si="2"/>
        <v>80.395207179266492</v>
      </c>
      <c r="L33" s="52">
        <f>SUM(L19:L32)</f>
        <v>107227422.91</v>
      </c>
      <c r="M33" s="52">
        <f t="shared" ref="M33" si="15">SUM(M19:M32)</f>
        <v>102927002.53999998</v>
      </c>
      <c r="N33" s="52">
        <f t="shared" si="3"/>
        <v>95.989439778283653</v>
      </c>
      <c r="O33" s="54">
        <f>SUM(O19:O32)</f>
        <v>127447563.24416667</v>
      </c>
      <c r="P33" s="54">
        <f t="shared" ref="P33" si="16">SUM(P19:P32)</f>
        <v>116984133.75</v>
      </c>
      <c r="Q33" s="54">
        <f t="shared" si="4"/>
        <v>91.790012121204214</v>
      </c>
      <c r="R33" s="48">
        <f>SUM(R19:R32)</f>
        <v>315290007.62000006</v>
      </c>
      <c r="S33" s="48">
        <f t="shared" ref="S33" si="17">SUM(S19:S32)</f>
        <v>339939141.80000007</v>
      </c>
      <c r="T33" s="49">
        <f t="shared" si="5"/>
        <v>107.81792431865082</v>
      </c>
      <c r="U33" s="56">
        <f>SUM(U19:U32)</f>
        <v>64892784.562499993</v>
      </c>
      <c r="V33" s="56">
        <f t="shared" ref="V33" si="18">SUM(V19:V32)</f>
        <v>75671118.890000001</v>
      </c>
      <c r="W33" s="57">
        <f t="shared" si="12"/>
        <v>116.60944957157618</v>
      </c>
      <c r="X33" s="46">
        <f>SUM(X19:X32)</f>
        <v>73368701.837099999</v>
      </c>
      <c r="Y33" s="46">
        <f t="shared" ref="Y33" si="19">SUM(Y19:Y32)</f>
        <v>56408248.800000004</v>
      </c>
      <c r="Z33" s="46">
        <f t="shared" si="7"/>
        <v>76.883258647867081</v>
      </c>
      <c r="AA33" s="58">
        <f>SUM(AA19:AA32)</f>
        <v>57587837.075416669</v>
      </c>
      <c r="AB33" s="58">
        <f t="shared" ref="AB33" si="20">SUM(AB19:AB32)</f>
        <v>54561787.63000001</v>
      </c>
      <c r="AC33" s="58">
        <f t="shared" si="10"/>
        <v>94.745332349513731</v>
      </c>
      <c r="AD33" s="56">
        <f>SUM(AD19:AD32)</f>
        <v>1843905397.1750855</v>
      </c>
      <c r="AE33" s="56">
        <f>SUM(AE19:AE32)</f>
        <v>1593635841.2200003</v>
      </c>
      <c r="AF33" s="56">
        <f t="shared" si="9"/>
        <v>86.427201941135095</v>
      </c>
    </row>
    <row r="34" spans="1:32" s="59" customFormat="1" ht="33.75" customHeight="1" x14ac:dyDescent="0.25">
      <c r="A34" s="45"/>
      <c r="B34" s="63" t="s">
        <v>68</v>
      </c>
      <c r="C34" s="46">
        <f>C18-C33</f>
        <v>31528890.074166536</v>
      </c>
      <c r="D34" s="46">
        <f>D18-D33</f>
        <v>390922642.42999971</v>
      </c>
      <c r="E34" s="46">
        <f t="shared" si="0"/>
        <v>1239.8871051610708</v>
      </c>
      <c r="F34" s="48">
        <f>F18-F33</f>
        <v>49224585.306800008</v>
      </c>
      <c r="G34" s="48">
        <f t="shared" ref="G34" si="21">G18-G33</f>
        <v>54366857.230000004</v>
      </c>
      <c r="H34" s="48">
        <f t="shared" si="1"/>
        <v>110.44655204538539</v>
      </c>
      <c r="I34" s="50">
        <f>I18-I33</f>
        <v>20243160.594931379</v>
      </c>
      <c r="J34" s="50">
        <f t="shared" ref="J34" si="22">J18-J33</f>
        <v>41590635.089999996</v>
      </c>
      <c r="K34" s="50">
        <f t="shared" si="2"/>
        <v>205.4552444760713</v>
      </c>
      <c r="L34" s="52">
        <f>L18-L33</f>
        <v>52693932.541166693</v>
      </c>
      <c r="M34" s="52">
        <f t="shared" ref="M34" si="23">M18-M33</f>
        <v>60731882.590000078</v>
      </c>
      <c r="N34" s="52">
        <f t="shared" si="3"/>
        <v>115.25403336058436</v>
      </c>
      <c r="O34" s="54">
        <f>O18-O33</f>
        <v>57017775.320026636</v>
      </c>
      <c r="P34" s="54">
        <f t="shared" ref="P34" si="24">P18-P33</f>
        <v>64301547.310000032</v>
      </c>
      <c r="Q34" s="54">
        <f t="shared" si="4"/>
        <v>112.77456363229078</v>
      </c>
      <c r="R34" s="48">
        <f>R18-R33</f>
        <v>251469826.58889991</v>
      </c>
      <c r="S34" s="48">
        <f t="shared" ref="S34" si="25">S18-S33</f>
        <v>277250221.51999998</v>
      </c>
      <c r="T34" s="48">
        <f t="shared" si="5"/>
        <v>110.25188400564875</v>
      </c>
      <c r="U34" s="56">
        <f>U18-U33</f>
        <v>27562820.837499999</v>
      </c>
      <c r="V34" s="56">
        <f t="shared" ref="V34" si="26">V18-V33</f>
        <v>31803726.799999982</v>
      </c>
      <c r="W34" s="56">
        <f t="shared" si="12"/>
        <v>115.38632779098614</v>
      </c>
      <c r="X34" s="46">
        <f>X18-X33</f>
        <v>42247285.51290001</v>
      </c>
      <c r="Y34" s="46">
        <f t="shared" ref="Y34" si="27">Y18-Y33</f>
        <v>40894183.749999993</v>
      </c>
      <c r="Z34" s="46">
        <f t="shared" si="7"/>
        <v>96.797186502108275</v>
      </c>
      <c r="AA34" s="58">
        <f>AA18-AA33</f>
        <v>63200169.947083339</v>
      </c>
      <c r="AB34" s="58">
        <f t="shared" ref="AB34" si="28">AB18-AB33</f>
        <v>43575141.169999987</v>
      </c>
      <c r="AC34" s="58">
        <f t="shared" si="10"/>
        <v>68.947822777193281</v>
      </c>
      <c r="AD34" s="56">
        <f>AD18-AD33</f>
        <v>595188446.72347498</v>
      </c>
      <c r="AE34" s="56">
        <f>AE18-AE33</f>
        <v>1005436837.8899999</v>
      </c>
      <c r="AF34" s="56">
        <f>AE34*100/AD34</f>
        <v>168.92747892284385</v>
      </c>
    </row>
    <row r="35" spans="1:32" s="67" customFormat="1" ht="22.2" hidden="1" x14ac:dyDescent="0.35">
      <c r="A35" s="64"/>
      <c r="B35" s="65" t="s">
        <v>69</v>
      </c>
      <c r="C35" s="66">
        <v>483989937.61000001</v>
      </c>
      <c r="D35" s="66">
        <v>29616019.390000001</v>
      </c>
      <c r="E35" s="66"/>
    </row>
    <row r="36" spans="1:32" s="67" customFormat="1" ht="22.2" hidden="1" x14ac:dyDescent="0.35">
      <c r="A36" s="64"/>
      <c r="B36" s="65" t="s">
        <v>70</v>
      </c>
      <c r="C36" s="66">
        <f>SUM(C34:C35)</f>
        <v>515518827.68416655</v>
      </c>
      <c r="D36" s="66">
        <f t="shared" ref="D36" si="29">SUM(D34:D35)</f>
        <v>420538661.81999969</v>
      </c>
      <c r="E36" s="66"/>
    </row>
    <row r="37" spans="1:32" ht="22.2" hidden="1" x14ac:dyDescent="0.35">
      <c r="A37" s="68" t="s">
        <v>71</v>
      </c>
      <c r="B37" s="65" t="s">
        <v>72</v>
      </c>
      <c r="C37" s="69">
        <v>10527622.550000001</v>
      </c>
      <c r="D37" s="69">
        <v>968947.52</v>
      </c>
      <c r="E37" s="69"/>
    </row>
    <row r="38" spans="1:32" ht="22.2" hidden="1" x14ac:dyDescent="0.35">
      <c r="A38" s="68" t="s">
        <v>73</v>
      </c>
      <c r="B38" s="65" t="s">
        <v>74</v>
      </c>
      <c r="C38" s="69">
        <v>0</v>
      </c>
      <c r="D38" s="69">
        <v>3836666.69</v>
      </c>
      <c r="E38" s="69"/>
    </row>
    <row r="39" spans="1:32" ht="22.2" hidden="1" x14ac:dyDescent="0.35">
      <c r="A39" s="68" t="s">
        <v>75</v>
      </c>
      <c r="B39" s="65" t="s">
        <v>76</v>
      </c>
      <c r="C39" s="69">
        <v>482464.08</v>
      </c>
      <c r="D39" s="69">
        <v>0</v>
      </c>
      <c r="E39" s="69"/>
    </row>
    <row r="40" spans="1:32" ht="22.2" hidden="1" x14ac:dyDescent="0.35">
      <c r="A40" s="68" t="s">
        <v>77</v>
      </c>
      <c r="B40" s="65" t="s">
        <v>78</v>
      </c>
      <c r="C40" s="69">
        <v>147018816.19000003</v>
      </c>
      <c r="D40" s="69">
        <v>13240351.570000002</v>
      </c>
      <c r="E40" s="69"/>
    </row>
    <row r="41" spans="1:32" ht="22.2" hidden="1" x14ac:dyDescent="0.35">
      <c r="A41" s="68"/>
      <c r="B41" s="65" t="s">
        <v>79</v>
      </c>
      <c r="C41" s="69">
        <f>SUM(C36-C37-C38-C39-C40)</f>
        <v>357489924.8641665</v>
      </c>
      <c r="D41" s="69">
        <f t="shared" ref="D41" si="30">SUM(D36-D37-D38-D39-D40)</f>
        <v>402492696.03999972</v>
      </c>
      <c r="E41" s="69"/>
    </row>
    <row r="42" spans="1:32" ht="28.5" hidden="1" customHeight="1" x14ac:dyDescent="0.35"/>
    <row r="43" spans="1:32" ht="28.5" hidden="1" customHeight="1" x14ac:dyDescent="0.35"/>
    <row r="44" spans="1:32" s="1" customFormat="1" ht="22.2" x14ac:dyDescent="0.35">
      <c r="A44" s="70"/>
    </row>
    <row r="45" spans="1:32" s="1" customFormat="1" ht="22.2" x14ac:dyDescent="0.35">
      <c r="A45" s="70"/>
    </row>
    <row r="46" spans="1:32" s="1" customFormat="1" ht="22.2" x14ac:dyDescent="0.35">
      <c r="A46" s="70"/>
      <c r="I46" s="71"/>
    </row>
    <row r="47" spans="1:32" s="1" customFormat="1" ht="22.2" x14ac:dyDescent="0.35">
      <c r="A47" s="70"/>
      <c r="B47" s="72"/>
      <c r="R47" s="71"/>
    </row>
    <row r="48" spans="1:32" s="1" customFormat="1" ht="22.2" x14ac:dyDescent="0.35">
      <c r="A48" s="70"/>
      <c r="B48" s="72"/>
    </row>
    <row r="49" spans="1:2" s="1" customFormat="1" ht="22.2" x14ac:dyDescent="0.35">
      <c r="A49" s="70"/>
      <c r="B49" s="72"/>
    </row>
    <row r="50" spans="1:2" s="1" customFormat="1" ht="22.2" x14ac:dyDescent="0.35">
      <c r="A50" s="70"/>
    </row>
    <row r="51" spans="1:2" s="1" customFormat="1" ht="22.2" x14ac:dyDescent="0.35">
      <c r="A51" s="70"/>
    </row>
    <row r="52" spans="1:2" s="1" customFormat="1" ht="22.2" x14ac:dyDescent="0.35">
      <c r="A52" s="70"/>
    </row>
    <row r="53" spans="1:2" s="1" customFormat="1" ht="22.2" x14ac:dyDescent="0.35">
      <c r="A53" s="70"/>
    </row>
    <row r="54" spans="1:2" s="1" customFormat="1" ht="22.2" x14ac:dyDescent="0.35">
      <c r="A54" s="70"/>
    </row>
    <row r="55" spans="1:2" s="1" customFormat="1" ht="22.2" x14ac:dyDescent="0.35">
      <c r="A55" s="70"/>
    </row>
    <row r="56" spans="1:2" s="1" customFormat="1" ht="22.2" x14ac:dyDescent="0.35">
      <c r="A56" s="70"/>
    </row>
    <row r="57" spans="1:2" s="1" customFormat="1" ht="22.2" x14ac:dyDescent="0.35">
      <c r="A57" s="70"/>
    </row>
    <row r="58" spans="1:2" s="1" customFormat="1" ht="22.2" x14ac:dyDescent="0.35">
      <c r="A58" s="70"/>
    </row>
    <row r="59" spans="1:2" s="1" customFormat="1" ht="22.2" x14ac:dyDescent="0.35">
      <c r="A59" s="70"/>
    </row>
    <row r="60" spans="1:2" s="1" customFormat="1" ht="22.2" x14ac:dyDescent="0.35">
      <c r="A60" s="70"/>
    </row>
    <row r="61" spans="1:2" s="1" customFormat="1" ht="22.2" x14ac:dyDescent="0.35">
      <c r="A61" s="70"/>
    </row>
    <row r="62" spans="1:2" s="1" customFormat="1" ht="22.2" x14ac:dyDescent="0.35">
      <c r="A62" s="70"/>
    </row>
    <row r="63" spans="1:2" s="1" customFormat="1" ht="22.2" x14ac:dyDescent="0.35">
      <c r="A63" s="70"/>
    </row>
    <row r="64" spans="1:2" s="1" customFormat="1" ht="22.2" x14ac:dyDescent="0.35">
      <c r="A64" s="70"/>
    </row>
    <row r="65" spans="1:1" s="1" customFormat="1" ht="22.2" x14ac:dyDescent="0.35">
      <c r="A65" s="70"/>
    </row>
    <row r="66" spans="1:1" s="1" customFormat="1" ht="22.2" x14ac:dyDescent="0.35">
      <c r="A66" s="70"/>
    </row>
    <row r="67" spans="1:1" s="1" customFormat="1" ht="22.2" x14ac:dyDescent="0.35">
      <c r="A67" s="70"/>
    </row>
    <row r="68" spans="1:1" s="1" customFormat="1" ht="22.2" x14ac:dyDescent="0.35">
      <c r="A68" s="70"/>
    </row>
    <row r="69" spans="1:1" s="1" customFormat="1" ht="22.2" x14ac:dyDescent="0.35">
      <c r="A69" s="70"/>
    </row>
    <row r="70" spans="1:1" s="1" customFormat="1" ht="22.2" x14ac:dyDescent="0.35">
      <c r="A70" s="70"/>
    </row>
    <row r="71" spans="1:1" s="1" customFormat="1" ht="22.2" x14ac:dyDescent="0.35">
      <c r="A71" s="70"/>
    </row>
    <row r="72" spans="1:1" s="1" customFormat="1" ht="22.2" x14ac:dyDescent="0.35">
      <c r="A72" s="70"/>
    </row>
    <row r="73" spans="1:1" s="1" customFormat="1" ht="22.2" x14ac:dyDescent="0.35">
      <c r="A73" s="70"/>
    </row>
    <row r="74" spans="1:1" s="1" customFormat="1" ht="22.2" x14ac:dyDescent="0.35">
      <c r="A74" s="70"/>
    </row>
    <row r="75" spans="1:1" s="1" customFormat="1" ht="22.2" x14ac:dyDescent="0.35">
      <c r="A75" s="70"/>
    </row>
    <row r="76" spans="1:1" s="1" customFormat="1" ht="22.2" x14ac:dyDescent="0.35">
      <c r="A76" s="70"/>
    </row>
  </sheetData>
  <mergeCells count="26">
    <mergeCell ref="AA6:AA7"/>
    <mergeCell ref="AD6:AD7"/>
    <mergeCell ref="A18:B18"/>
    <mergeCell ref="A33:B33"/>
    <mergeCell ref="AA5:AC5"/>
    <mergeCell ref="AD5:AF5"/>
    <mergeCell ref="C6:C7"/>
    <mergeCell ref="F6:F7"/>
    <mergeCell ref="I6:I7"/>
    <mergeCell ref="L6:L7"/>
    <mergeCell ref="O6:O7"/>
    <mergeCell ref="R6:R7"/>
    <mergeCell ref="U6:U7"/>
    <mergeCell ref="X6:X7"/>
    <mergeCell ref="I5:K5"/>
    <mergeCell ref="L5:N5"/>
    <mergeCell ref="O5:Q5"/>
    <mergeCell ref="R5:T5"/>
    <mergeCell ref="U5:W5"/>
    <mergeCell ref="X5:Z5"/>
    <mergeCell ref="B1:E1"/>
    <mergeCell ref="B2:E2"/>
    <mergeCell ref="B3:E3"/>
    <mergeCell ref="A5:B7"/>
    <mergeCell ref="C5:E5"/>
    <mergeCell ref="F5:H5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แผน-ผลรับจ่ายเงินบำรุง ก.ย.2565</vt:lpstr>
      <vt:lpstr>'แผน-ผลรับจ่ายเงินบำรุง ก.ย.2565'!Print_Titles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กิตติมา ชมสนธิ์</cp:lastModifiedBy>
  <dcterms:created xsi:type="dcterms:W3CDTF">2022-10-31T04:26:09Z</dcterms:created>
  <dcterms:modified xsi:type="dcterms:W3CDTF">2022-10-31T05:38:46Z</dcterms:modified>
</cp:coreProperties>
</file>