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MAMANAKA_19_04_2562\งานการเงินการคลัง\ข้อมูลระดับวิกฤติทางการเงิน\ตารางวิกฤติ ปีงบ 2564\"/>
    </mc:Choice>
  </mc:AlternateContent>
  <xr:revisionPtr revIDLastSave="0" documentId="13_ncr:1_{9C639408-3226-4D31-8521-78F0556E833A}" xr6:coauthVersionLast="36" xr6:coauthVersionMax="36" xr10:uidLastSave="{00000000-0000-0000-0000-000000000000}"/>
  <bookViews>
    <workbookView xWindow="0" yWindow="0" windowWidth="28800" windowHeight="12255" activeTab="1" xr2:uid="{892CB656-01B6-4D63-925C-8935AD907184}"/>
  </bookViews>
  <sheets>
    <sheet name="สูตรข้อมูล" sheetId="2" r:id="rId1"/>
    <sheet name="ต.ค.63" sheetId="1" r:id="rId2"/>
  </sheets>
  <definedNames>
    <definedName name="_xlnm._FilterDatabase" localSheetId="0" hidden="1">สูตรข้อมูล!$B$3:$BA$76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76" i="2" l="1"/>
  <c r="BA76" i="2" s="1"/>
  <c r="AX76" i="2"/>
  <c r="AY76" i="2" s="1"/>
  <c r="AV76" i="2"/>
  <c r="AW76" i="2" s="1"/>
  <c r="AT76" i="2"/>
  <c r="AU76" i="2" s="1"/>
  <c r="AR76" i="2"/>
  <c r="AQ76" i="2"/>
  <c r="AS76" i="2" s="1"/>
  <c r="AP76" i="2"/>
  <c r="AN76" i="2"/>
  <c r="AM76" i="2"/>
  <c r="BB76" i="2" s="1"/>
  <c r="AK76" i="2"/>
  <c r="AZ75" i="2"/>
  <c r="BA75" i="2" s="1"/>
  <c r="AX75" i="2"/>
  <c r="AY75" i="2" s="1"/>
  <c r="AV75" i="2"/>
  <c r="AW75" i="2" s="1"/>
  <c r="AU75" i="2"/>
  <c r="AT75" i="2"/>
  <c r="AR75" i="2"/>
  <c r="AQ75" i="2"/>
  <c r="AS75" i="2" s="1"/>
  <c r="AP75" i="2"/>
  <c r="AN75" i="2"/>
  <c r="AK75" i="2"/>
  <c r="AM75" i="2" s="1"/>
  <c r="AZ74" i="2"/>
  <c r="BA74" i="2" s="1"/>
  <c r="AY74" i="2"/>
  <c r="AX74" i="2"/>
  <c r="AV74" i="2"/>
  <c r="AW74" i="2" s="1"/>
  <c r="AT74" i="2"/>
  <c r="AU74" i="2" s="1"/>
  <c r="AR74" i="2"/>
  <c r="AQ74" i="2"/>
  <c r="AS74" i="2" s="1"/>
  <c r="AP74" i="2"/>
  <c r="AN74" i="2"/>
  <c r="AK74" i="2"/>
  <c r="AM74" i="2" s="1"/>
  <c r="AZ73" i="2"/>
  <c r="BA73" i="2" s="1"/>
  <c r="AX73" i="2"/>
  <c r="AY73" i="2" s="1"/>
  <c r="AV73" i="2"/>
  <c r="AW73" i="2" s="1"/>
  <c r="AT73" i="2"/>
  <c r="AU73" i="2" s="1"/>
  <c r="AR73" i="2"/>
  <c r="AQ73" i="2"/>
  <c r="AS73" i="2" s="1"/>
  <c r="AP73" i="2"/>
  <c r="AN73" i="2"/>
  <c r="AM73" i="2"/>
  <c r="AK73" i="2"/>
  <c r="AZ72" i="2"/>
  <c r="BA72" i="2" s="1"/>
  <c r="AX72" i="2"/>
  <c r="AY72" i="2" s="1"/>
  <c r="AV72" i="2"/>
  <c r="AW72" i="2" s="1"/>
  <c r="AU72" i="2"/>
  <c r="AT72" i="2"/>
  <c r="AR72" i="2"/>
  <c r="AQ72" i="2"/>
  <c r="AS72" i="2" s="1"/>
  <c r="AP72" i="2"/>
  <c r="BB72" i="2" s="1"/>
  <c r="AN72" i="2"/>
  <c r="AM72" i="2"/>
  <c r="AK72" i="2"/>
  <c r="AZ71" i="2"/>
  <c r="BA71" i="2" s="1"/>
  <c r="AY71" i="2"/>
  <c r="AX71" i="2"/>
  <c r="AV71" i="2"/>
  <c r="AW71" i="2" s="1"/>
  <c r="AT71" i="2"/>
  <c r="AU71" i="2" s="1"/>
  <c r="AR71" i="2"/>
  <c r="AQ71" i="2"/>
  <c r="AS71" i="2" s="1"/>
  <c r="AP71" i="2"/>
  <c r="AN71" i="2"/>
  <c r="AK71" i="2"/>
  <c r="AM71" i="2" s="1"/>
  <c r="AZ70" i="2"/>
  <c r="BA70" i="2" s="1"/>
  <c r="AX70" i="2"/>
  <c r="AY70" i="2" s="1"/>
  <c r="AV70" i="2"/>
  <c r="AW70" i="2" s="1"/>
  <c r="AT70" i="2"/>
  <c r="AU70" i="2" s="1"/>
  <c r="AR70" i="2"/>
  <c r="AQ70" i="2"/>
  <c r="AS70" i="2" s="1"/>
  <c r="AP70" i="2"/>
  <c r="BB70" i="2" s="1"/>
  <c r="AN70" i="2"/>
  <c r="AM70" i="2"/>
  <c r="AK70" i="2"/>
  <c r="AZ69" i="2"/>
  <c r="BA69" i="2" s="1"/>
  <c r="AX69" i="2"/>
  <c r="AY69" i="2" s="1"/>
  <c r="AV69" i="2"/>
  <c r="AW69" i="2" s="1"/>
  <c r="AU69" i="2"/>
  <c r="AT69" i="2"/>
  <c r="AR69" i="2"/>
  <c r="AQ69" i="2"/>
  <c r="AS69" i="2" s="1"/>
  <c r="AP69" i="2"/>
  <c r="AN69" i="2"/>
  <c r="AM69" i="2"/>
  <c r="AK69" i="2"/>
  <c r="AZ68" i="2"/>
  <c r="BA68" i="2" s="1"/>
  <c r="AY68" i="2"/>
  <c r="AX68" i="2"/>
  <c r="AV68" i="2"/>
  <c r="AW68" i="2" s="1"/>
  <c r="AT68" i="2"/>
  <c r="AU68" i="2" s="1"/>
  <c r="AR68" i="2"/>
  <c r="AQ68" i="2"/>
  <c r="AS68" i="2" s="1"/>
  <c r="AP68" i="2"/>
  <c r="AN68" i="2"/>
  <c r="AK68" i="2"/>
  <c r="AM68" i="2" s="1"/>
  <c r="AZ67" i="2"/>
  <c r="BA67" i="2" s="1"/>
  <c r="AX67" i="2"/>
  <c r="AY67" i="2" s="1"/>
  <c r="AV67" i="2"/>
  <c r="AW67" i="2" s="1"/>
  <c r="AT67" i="2"/>
  <c r="AU67" i="2" s="1"/>
  <c r="AR67" i="2"/>
  <c r="AQ67" i="2"/>
  <c r="AS67" i="2" s="1"/>
  <c r="AP67" i="2"/>
  <c r="AN67" i="2"/>
  <c r="AM67" i="2"/>
  <c r="AK67" i="2"/>
  <c r="AZ66" i="2"/>
  <c r="BA66" i="2" s="1"/>
  <c r="AX66" i="2"/>
  <c r="AY66" i="2" s="1"/>
  <c r="AV66" i="2"/>
  <c r="AW66" i="2" s="1"/>
  <c r="AU66" i="2"/>
  <c r="AT66" i="2"/>
  <c r="AR66" i="2"/>
  <c r="AQ66" i="2"/>
  <c r="AS66" i="2" s="1"/>
  <c r="AP66" i="2"/>
  <c r="AN66" i="2"/>
  <c r="AM66" i="2"/>
  <c r="AK66" i="2"/>
  <c r="AZ65" i="2"/>
  <c r="BA65" i="2" s="1"/>
  <c r="AY65" i="2"/>
  <c r="AX65" i="2"/>
  <c r="AV65" i="2"/>
  <c r="AW65" i="2" s="1"/>
  <c r="AT65" i="2"/>
  <c r="AU65" i="2" s="1"/>
  <c r="AR65" i="2"/>
  <c r="AQ65" i="2"/>
  <c r="AS65" i="2" s="1"/>
  <c r="AP65" i="2"/>
  <c r="AN65" i="2"/>
  <c r="AK65" i="2"/>
  <c r="AM65" i="2" s="1"/>
  <c r="AZ64" i="2"/>
  <c r="BA64" i="2" s="1"/>
  <c r="AX64" i="2"/>
  <c r="AY64" i="2" s="1"/>
  <c r="AV64" i="2"/>
  <c r="AW64" i="2" s="1"/>
  <c r="AT64" i="2"/>
  <c r="AU64" i="2" s="1"/>
  <c r="AR64" i="2"/>
  <c r="AQ64" i="2"/>
  <c r="AS64" i="2" s="1"/>
  <c r="AP64" i="2"/>
  <c r="BB64" i="2" s="1"/>
  <c r="AN64" i="2"/>
  <c r="AM64" i="2"/>
  <c r="AK64" i="2"/>
  <c r="AZ63" i="2"/>
  <c r="BA63" i="2" s="1"/>
  <c r="AX63" i="2"/>
  <c r="AY63" i="2" s="1"/>
  <c r="AV63" i="2"/>
  <c r="AW63" i="2" s="1"/>
  <c r="AU63" i="2"/>
  <c r="AT63" i="2"/>
  <c r="AR63" i="2"/>
  <c r="AS63" i="2" s="1"/>
  <c r="AQ63" i="2"/>
  <c r="AP63" i="2"/>
  <c r="BB63" i="2" s="1"/>
  <c r="AN63" i="2"/>
  <c r="AM63" i="2"/>
  <c r="AK63" i="2"/>
  <c r="AZ62" i="2"/>
  <c r="BA62" i="2" s="1"/>
  <c r="AY62" i="2"/>
  <c r="AX62" i="2"/>
  <c r="AV62" i="2"/>
  <c r="AW62" i="2" s="1"/>
  <c r="AT62" i="2"/>
  <c r="AU62" i="2" s="1"/>
  <c r="AR62" i="2"/>
  <c r="AQ62" i="2"/>
  <c r="AS62" i="2" s="1"/>
  <c r="AP62" i="2"/>
  <c r="AK62" i="2"/>
  <c r="AM62" i="2" s="1"/>
  <c r="BB62" i="2" s="1"/>
  <c r="BA61" i="2"/>
  <c r="AZ61" i="2"/>
  <c r="AY61" i="2"/>
  <c r="AX61" i="2"/>
  <c r="AW61" i="2"/>
  <c r="AV61" i="2"/>
  <c r="AU61" i="2"/>
  <c r="AT61" i="2"/>
  <c r="AS61" i="2"/>
  <c r="AR61" i="2"/>
  <c r="AQ61" i="2"/>
  <c r="AP61" i="2"/>
  <c r="AN61" i="2"/>
  <c r="AK61" i="2"/>
  <c r="AM61" i="2" s="1"/>
  <c r="BB61" i="2" s="1"/>
  <c r="BA60" i="2"/>
  <c r="AZ60" i="2"/>
  <c r="AY60" i="2"/>
  <c r="AX60" i="2"/>
  <c r="AW60" i="2"/>
  <c r="AV60" i="2"/>
  <c r="AT60" i="2"/>
  <c r="AU60" i="2" s="1"/>
  <c r="AS60" i="2"/>
  <c r="AR60" i="2"/>
  <c r="AQ60" i="2"/>
  <c r="AN60" i="2"/>
  <c r="AP60" i="2" s="1"/>
  <c r="AK60" i="2"/>
  <c r="AM60" i="2" s="1"/>
  <c r="BB60" i="2" s="1"/>
  <c r="BA59" i="2"/>
  <c r="AZ59" i="2"/>
  <c r="AX59" i="2"/>
  <c r="AY59" i="2" s="1"/>
  <c r="AW59" i="2"/>
  <c r="AV59" i="2"/>
  <c r="AU59" i="2"/>
  <c r="AT59" i="2"/>
  <c r="AS59" i="2"/>
  <c r="AR59" i="2"/>
  <c r="AQ59" i="2"/>
  <c r="AN59" i="2"/>
  <c r="AP59" i="2" s="1"/>
  <c r="AK59" i="2"/>
  <c r="AM59" i="2" s="1"/>
  <c r="BB59" i="2" s="1"/>
  <c r="BA58" i="2"/>
  <c r="AZ58" i="2"/>
  <c r="AY58" i="2"/>
  <c r="AX58" i="2"/>
  <c r="AW58" i="2"/>
  <c r="AV58" i="2"/>
  <c r="AU58" i="2"/>
  <c r="AT58" i="2"/>
  <c r="AS58" i="2"/>
  <c r="AR58" i="2"/>
  <c r="AQ58" i="2"/>
  <c r="AP58" i="2"/>
  <c r="AN58" i="2"/>
  <c r="AK58" i="2"/>
  <c r="AM58" i="2" s="1"/>
  <c r="BB58" i="2" s="1"/>
  <c r="BA57" i="2"/>
  <c r="AZ57" i="2"/>
  <c r="AY57" i="2"/>
  <c r="AX57" i="2"/>
  <c r="AW57" i="2"/>
  <c r="AV57" i="2"/>
  <c r="AT57" i="2"/>
  <c r="AU57" i="2" s="1"/>
  <c r="AS57" i="2"/>
  <c r="AR57" i="2"/>
  <c r="AQ57" i="2"/>
  <c r="AN57" i="2"/>
  <c r="AP57" i="2" s="1"/>
  <c r="AK57" i="2"/>
  <c r="AM57" i="2" s="1"/>
  <c r="BA56" i="2"/>
  <c r="AZ56" i="2"/>
  <c r="AX56" i="2"/>
  <c r="AY56" i="2" s="1"/>
  <c r="AW56" i="2"/>
  <c r="AV56" i="2"/>
  <c r="AU56" i="2"/>
  <c r="AT56" i="2"/>
  <c r="AS56" i="2"/>
  <c r="AR56" i="2"/>
  <c r="AQ56" i="2"/>
  <c r="AN56" i="2"/>
  <c r="AP56" i="2" s="1"/>
  <c r="AK56" i="2"/>
  <c r="AM56" i="2" s="1"/>
  <c r="BA55" i="2"/>
  <c r="AZ55" i="2"/>
  <c r="AY55" i="2"/>
  <c r="AX55" i="2"/>
  <c r="AW55" i="2"/>
  <c r="AV55" i="2"/>
  <c r="AU55" i="2"/>
  <c r="AT55" i="2"/>
  <c r="AS55" i="2"/>
  <c r="AR55" i="2"/>
  <c r="AQ55" i="2"/>
  <c r="AN55" i="2"/>
  <c r="AP55" i="2" s="1"/>
  <c r="AK55" i="2"/>
  <c r="AM55" i="2" s="1"/>
  <c r="BA54" i="2"/>
  <c r="AZ54" i="2"/>
  <c r="AY54" i="2"/>
  <c r="AX54" i="2"/>
  <c r="AW54" i="2"/>
  <c r="AV54" i="2"/>
  <c r="AT54" i="2"/>
  <c r="AU54" i="2" s="1"/>
  <c r="AS54" i="2"/>
  <c r="AR54" i="2"/>
  <c r="AQ54" i="2"/>
  <c r="AN54" i="2"/>
  <c r="AP54" i="2" s="1"/>
  <c r="AK54" i="2"/>
  <c r="AM54" i="2" s="1"/>
  <c r="BA53" i="2"/>
  <c r="AZ53" i="2"/>
  <c r="AX53" i="2"/>
  <c r="AY53" i="2" s="1"/>
  <c r="AW53" i="2"/>
  <c r="AV53" i="2"/>
  <c r="AU53" i="2"/>
  <c r="AT53" i="2"/>
  <c r="AS53" i="2"/>
  <c r="AR53" i="2"/>
  <c r="AQ53" i="2"/>
  <c r="AP53" i="2"/>
  <c r="AM53" i="2"/>
  <c r="AK53" i="2"/>
  <c r="AZ52" i="2"/>
  <c r="BA52" i="2" s="1"/>
  <c r="AX52" i="2"/>
  <c r="AY52" i="2" s="1"/>
  <c r="AV52" i="2"/>
  <c r="AW52" i="2" s="1"/>
  <c r="AT52" i="2"/>
  <c r="AU52" i="2" s="1"/>
  <c r="AR52" i="2"/>
  <c r="AS52" i="2" s="1"/>
  <c r="AQ52" i="2"/>
  <c r="AN52" i="2"/>
  <c r="AP52" i="2" s="1"/>
  <c r="AM52" i="2"/>
  <c r="BB52" i="2" s="1"/>
  <c r="AK52" i="2"/>
  <c r="AZ51" i="2"/>
  <c r="BA51" i="2" s="1"/>
  <c r="AX51" i="2"/>
  <c r="AY51" i="2" s="1"/>
  <c r="AV51" i="2"/>
  <c r="AW51" i="2" s="1"/>
  <c r="AT51" i="2"/>
  <c r="AU51" i="2" s="1"/>
  <c r="AR51" i="2"/>
  <c r="AS51" i="2" s="1"/>
  <c r="AQ51" i="2"/>
  <c r="AP51" i="2"/>
  <c r="AN51" i="2"/>
  <c r="AM51" i="2"/>
  <c r="BB51" i="2" s="1"/>
  <c r="AK51" i="2"/>
  <c r="AZ50" i="2"/>
  <c r="BA50" i="2" s="1"/>
  <c r="AX50" i="2"/>
  <c r="AY50" i="2" s="1"/>
  <c r="AV50" i="2"/>
  <c r="AW50" i="2" s="1"/>
  <c r="AT50" i="2"/>
  <c r="AU50" i="2" s="1"/>
  <c r="AR50" i="2"/>
  <c r="AQ50" i="2"/>
  <c r="AS50" i="2" s="1"/>
  <c r="AP50" i="2"/>
  <c r="AN50" i="2"/>
  <c r="AM50" i="2"/>
  <c r="AK50" i="2"/>
  <c r="AZ49" i="2"/>
  <c r="BA49" i="2" s="1"/>
  <c r="AX49" i="2"/>
  <c r="AY49" i="2" s="1"/>
  <c r="AV49" i="2"/>
  <c r="AW49" i="2" s="1"/>
  <c r="AT49" i="2"/>
  <c r="AU49" i="2" s="1"/>
  <c r="AR49" i="2"/>
  <c r="AS49" i="2" s="1"/>
  <c r="AQ49" i="2"/>
  <c r="AN49" i="2"/>
  <c r="AP49" i="2" s="1"/>
  <c r="AM49" i="2"/>
  <c r="AK49" i="2"/>
  <c r="AZ48" i="2"/>
  <c r="BA48" i="2" s="1"/>
  <c r="AX48" i="2"/>
  <c r="AY48" i="2" s="1"/>
  <c r="AV48" i="2"/>
  <c r="AW48" i="2" s="1"/>
  <c r="AT48" i="2"/>
  <c r="AU48" i="2" s="1"/>
  <c r="AR48" i="2"/>
  <c r="AS48" i="2" s="1"/>
  <c r="AQ48" i="2"/>
  <c r="AP48" i="2"/>
  <c r="AN48" i="2"/>
  <c r="AM48" i="2"/>
  <c r="AK48" i="2"/>
  <c r="AZ47" i="2"/>
  <c r="BA47" i="2" s="1"/>
  <c r="AX47" i="2"/>
  <c r="AY47" i="2" s="1"/>
  <c r="AV47" i="2"/>
  <c r="AW47" i="2" s="1"/>
  <c r="AT47" i="2"/>
  <c r="AU47" i="2" s="1"/>
  <c r="AR47" i="2"/>
  <c r="AQ47" i="2"/>
  <c r="AS47" i="2" s="1"/>
  <c r="AP47" i="2"/>
  <c r="AN47" i="2"/>
  <c r="AM47" i="2"/>
  <c r="BB47" i="2" s="1"/>
  <c r="AK47" i="2"/>
  <c r="AZ46" i="2"/>
  <c r="BA46" i="2" s="1"/>
  <c r="AX46" i="2"/>
  <c r="AY46" i="2" s="1"/>
  <c r="AV46" i="2"/>
  <c r="AW46" i="2" s="1"/>
  <c r="AT46" i="2"/>
  <c r="AU46" i="2" s="1"/>
  <c r="AR46" i="2"/>
  <c r="AS46" i="2" s="1"/>
  <c r="AQ46" i="2"/>
  <c r="AP46" i="2"/>
  <c r="AK46" i="2"/>
  <c r="AM46" i="2" s="1"/>
  <c r="BB46" i="2" s="1"/>
  <c r="BA45" i="2"/>
  <c r="AZ45" i="2"/>
  <c r="AY45" i="2"/>
  <c r="AX45" i="2"/>
  <c r="AW45" i="2"/>
  <c r="AV45" i="2"/>
  <c r="AU45" i="2"/>
  <c r="AT45" i="2"/>
  <c r="AR45" i="2"/>
  <c r="AQ45" i="2"/>
  <c r="AS45" i="2" s="1"/>
  <c r="AN45" i="2"/>
  <c r="AP45" i="2" s="1"/>
  <c r="AK45" i="2"/>
  <c r="AM45" i="2" s="1"/>
  <c r="BB45" i="2" s="1"/>
  <c r="BA44" i="2"/>
  <c r="AZ44" i="2"/>
  <c r="AY44" i="2"/>
  <c r="AX44" i="2"/>
  <c r="AV44" i="2"/>
  <c r="AW44" i="2" s="1"/>
  <c r="AU44" i="2"/>
  <c r="AT44" i="2"/>
  <c r="AR44" i="2"/>
  <c r="AQ44" i="2"/>
  <c r="AS44" i="2" s="1"/>
  <c r="AN44" i="2"/>
  <c r="AP44" i="2" s="1"/>
  <c r="AK44" i="2"/>
  <c r="AM44" i="2" s="1"/>
  <c r="AZ43" i="2"/>
  <c r="BA43" i="2" s="1"/>
  <c r="AY43" i="2"/>
  <c r="AX43" i="2"/>
  <c r="AW43" i="2"/>
  <c r="AV43" i="2"/>
  <c r="AU43" i="2"/>
  <c r="AT43" i="2"/>
  <c r="AR43" i="2"/>
  <c r="AQ43" i="2"/>
  <c r="AS43" i="2" s="1"/>
  <c r="AN43" i="2"/>
  <c r="AP43" i="2" s="1"/>
  <c r="AK43" i="2"/>
  <c r="AM43" i="2" s="1"/>
  <c r="BA42" i="2"/>
  <c r="AZ42" i="2"/>
  <c r="AY42" i="2"/>
  <c r="AX42" i="2"/>
  <c r="AW42" i="2"/>
  <c r="AV42" i="2"/>
  <c r="AU42" i="2"/>
  <c r="AT42" i="2"/>
  <c r="AR42" i="2"/>
  <c r="AQ42" i="2"/>
  <c r="AS42" i="2" s="1"/>
  <c r="AN42" i="2"/>
  <c r="AP42" i="2" s="1"/>
  <c r="AK42" i="2"/>
  <c r="AM42" i="2" s="1"/>
  <c r="BA41" i="2"/>
  <c r="AZ41" i="2"/>
  <c r="AY41" i="2"/>
  <c r="AX41" i="2"/>
  <c r="AV41" i="2"/>
  <c r="AW41" i="2" s="1"/>
  <c r="AU41" i="2"/>
  <c r="AT41" i="2"/>
  <c r="AR41" i="2"/>
  <c r="AQ41" i="2"/>
  <c r="AS41" i="2" s="1"/>
  <c r="AN41" i="2"/>
  <c r="AP41" i="2" s="1"/>
  <c r="AK41" i="2"/>
  <c r="AM41" i="2" s="1"/>
  <c r="AZ40" i="2"/>
  <c r="BA40" i="2" s="1"/>
  <c r="AY40" i="2"/>
  <c r="AX40" i="2"/>
  <c r="AW40" i="2"/>
  <c r="AV40" i="2"/>
  <c r="AU40" i="2"/>
  <c r="AT40" i="2"/>
  <c r="AR40" i="2"/>
  <c r="AQ40" i="2"/>
  <c r="AS40" i="2" s="1"/>
  <c r="AN40" i="2"/>
  <c r="AP40" i="2" s="1"/>
  <c r="AK40" i="2"/>
  <c r="AM40" i="2" s="1"/>
  <c r="BA39" i="2"/>
  <c r="AZ39" i="2"/>
  <c r="AY39" i="2"/>
  <c r="AX39" i="2"/>
  <c r="AW39" i="2"/>
  <c r="AV39" i="2"/>
  <c r="AU39" i="2"/>
  <c r="AT39" i="2"/>
  <c r="AR39" i="2"/>
  <c r="AQ39" i="2"/>
  <c r="AS39" i="2" s="1"/>
  <c r="AN39" i="2"/>
  <c r="AP39" i="2" s="1"/>
  <c r="AK39" i="2"/>
  <c r="AM39" i="2" s="1"/>
  <c r="BB39" i="2" s="1"/>
  <c r="BA38" i="2"/>
  <c r="AZ38" i="2"/>
  <c r="AY38" i="2"/>
  <c r="AX38" i="2"/>
  <c r="AV38" i="2"/>
  <c r="AW38" i="2" s="1"/>
  <c r="AU38" i="2"/>
  <c r="AT38" i="2"/>
  <c r="AR38" i="2"/>
  <c r="AQ38" i="2"/>
  <c r="AS38" i="2" s="1"/>
  <c r="AN38" i="2"/>
  <c r="AP38" i="2" s="1"/>
  <c r="AK38" i="2"/>
  <c r="AM38" i="2" s="1"/>
  <c r="AZ37" i="2"/>
  <c r="BA37" i="2" s="1"/>
  <c r="AY37" i="2"/>
  <c r="AX37" i="2"/>
  <c r="AW37" i="2"/>
  <c r="AV37" i="2"/>
  <c r="AU37" i="2"/>
  <c r="AT37" i="2"/>
  <c r="AR37" i="2"/>
  <c r="AQ37" i="2"/>
  <c r="AS37" i="2" s="1"/>
  <c r="AN37" i="2"/>
  <c r="AP37" i="2" s="1"/>
  <c r="AK37" i="2"/>
  <c r="AM37" i="2" s="1"/>
  <c r="BA36" i="2"/>
  <c r="AZ36" i="2"/>
  <c r="AY36" i="2"/>
  <c r="AX36" i="2"/>
  <c r="AW36" i="2"/>
  <c r="AV36" i="2"/>
  <c r="AU36" i="2"/>
  <c r="AT36" i="2"/>
  <c r="AR36" i="2"/>
  <c r="AQ36" i="2"/>
  <c r="AS36" i="2" s="1"/>
  <c r="AN36" i="2"/>
  <c r="AP36" i="2" s="1"/>
  <c r="AK36" i="2"/>
  <c r="AM36" i="2" s="1"/>
  <c r="BA35" i="2"/>
  <c r="AZ35" i="2"/>
  <c r="AY35" i="2"/>
  <c r="AX35" i="2"/>
  <c r="AV35" i="2"/>
  <c r="AW35" i="2" s="1"/>
  <c r="AU35" i="2"/>
  <c r="AT35" i="2"/>
  <c r="AR35" i="2"/>
  <c r="AQ35" i="2"/>
  <c r="AS35" i="2" s="1"/>
  <c r="AN35" i="2"/>
  <c r="AP35" i="2" s="1"/>
  <c r="AK35" i="2"/>
  <c r="AM35" i="2" s="1"/>
  <c r="AZ34" i="2"/>
  <c r="BA34" i="2" s="1"/>
  <c r="AY34" i="2"/>
  <c r="AX34" i="2"/>
  <c r="AW34" i="2"/>
  <c r="AV34" i="2"/>
  <c r="AU34" i="2"/>
  <c r="AT34" i="2"/>
  <c r="AR34" i="2"/>
  <c r="AQ34" i="2"/>
  <c r="AS34" i="2" s="1"/>
  <c r="AN34" i="2"/>
  <c r="AP34" i="2" s="1"/>
  <c r="AK34" i="2"/>
  <c r="AM34" i="2" s="1"/>
  <c r="BA33" i="2"/>
  <c r="AZ33" i="2"/>
  <c r="AY33" i="2"/>
  <c r="AX33" i="2"/>
  <c r="AW33" i="2"/>
  <c r="AV33" i="2"/>
  <c r="AU33" i="2"/>
  <c r="AT33" i="2"/>
  <c r="AR33" i="2"/>
  <c r="AQ33" i="2"/>
  <c r="AS33" i="2" s="1"/>
  <c r="AN33" i="2"/>
  <c r="AP33" i="2" s="1"/>
  <c r="AK33" i="2"/>
  <c r="AM33" i="2" s="1"/>
  <c r="BA32" i="2"/>
  <c r="AZ32" i="2"/>
  <c r="AY32" i="2"/>
  <c r="AX32" i="2"/>
  <c r="AV32" i="2"/>
  <c r="AW32" i="2" s="1"/>
  <c r="AU32" i="2"/>
  <c r="AT32" i="2"/>
  <c r="AR32" i="2"/>
  <c r="AQ32" i="2"/>
  <c r="AS32" i="2" s="1"/>
  <c r="AN32" i="2"/>
  <c r="AP32" i="2" s="1"/>
  <c r="AK32" i="2"/>
  <c r="AM32" i="2" s="1"/>
  <c r="BB32" i="2" s="1"/>
  <c r="AZ31" i="2"/>
  <c r="BA31" i="2" s="1"/>
  <c r="AY31" i="2"/>
  <c r="AX31" i="2"/>
  <c r="AW31" i="2"/>
  <c r="AV31" i="2"/>
  <c r="AU31" i="2"/>
  <c r="AT31" i="2"/>
  <c r="AR31" i="2"/>
  <c r="AQ31" i="2"/>
  <c r="AS31" i="2" s="1"/>
  <c r="AN31" i="2"/>
  <c r="AP31" i="2" s="1"/>
  <c r="AK31" i="2"/>
  <c r="AM31" i="2" s="1"/>
  <c r="BB31" i="2" s="1"/>
  <c r="BA30" i="2"/>
  <c r="AZ30" i="2"/>
  <c r="AY30" i="2"/>
  <c r="AX30" i="2"/>
  <c r="AW30" i="2"/>
  <c r="AV30" i="2"/>
  <c r="AU30" i="2"/>
  <c r="AT30" i="2"/>
  <c r="AR30" i="2"/>
  <c r="AQ30" i="2"/>
  <c r="AS30" i="2" s="1"/>
  <c r="AN30" i="2"/>
  <c r="AP30" i="2" s="1"/>
  <c r="AK30" i="2"/>
  <c r="AM30" i="2" s="1"/>
  <c r="BB30" i="2" s="1"/>
  <c r="BA29" i="2"/>
  <c r="AZ29" i="2"/>
  <c r="AY29" i="2"/>
  <c r="AX29" i="2"/>
  <c r="AV29" i="2"/>
  <c r="AW29" i="2" s="1"/>
  <c r="AU29" i="2"/>
  <c r="AT29" i="2"/>
  <c r="AR29" i="2"/>
  <c r="AQ29" i="2"/>
  <c r="AS29" i="2" s="1"/>
  <c r="AN29" i="2"/>
  <c r="AP29" i="2" s="1"/>
  <c r="AK29" i="2"/>
  <c r="AM29" i="2" s="1"/>
  <c r="AZ28" i="2"/>
  <c r="BA28" i="2" s="1"/>
  <c r="AY28" i="2"/>
  <c r="AX28" i="2"/>
  <c r="AW28" i="2"/>
  <c r="AV28" i="2"/>
  <c r="AU28" i="2"/>
  <c r="AT28" i="2"/>
  <c r="AR28" i="2"/>
  <c r="AQ28" i="2"/>
  <c r="AS28" i="2" s="1"/>
  <c r="AN28" i="2"/>
  <c r="AP28" i="2" s="1"/>
  <c r="AK28" i="2"/>
  <c r="AM28" i="2" s="1"/>
  <c r="BA27" i="2"/>
  <c r="AZ27" i="2"/>
  <c r="AY27" i="2"/>
  <c r="AX27" i="2"/>
  <c r="AW27" i="2"/>
  <c r="AV27" i="2"/>
  <c r="AU27" i="2"/>
  <c r="AT27" i="2"/>
  <c r="AR27" i="2"/>
  <c r="AQ27" i="2"/>
  <c r="AS27" i="2" s="1"/>
  <c r="AN27" i="2"/>
  <c r="AP27" i="2" s="1"/>
  <c r="AK27" i="2"/>
  <c r="AM27" i="2" s="1"/>
  <c r="BB27" i="2" s="1"/>
  <c r="BA26" i="2"/>
  <c r="AZ26" i="2"/>
  <c r="AY26" i="2"/>
  <c r="AX26" i="2"/>
  <c r="AV26" i="2"/>
  <c r="AW26" i="2" s="1"/>
  <c r="AU26" i="2"/>
  <c r="AT26" i="2"/>
  <c r="AR26" i="2"/>
  <c r="AQ26" i="2"/>
  <c r="AS26" i="2" s="1"/>
  <c r="AN26" i="2"/>
  <c r="AP26" i="2" s="1"/>
  <c r="AK26" i="2"/>
  <c r="AM26" i="2" s="1"/>
  <c r="AZ25" i="2"/>
  <c r="BA25" i="2" s="1"/>
  <c r="AY25" i="2"/>
  <c r="AX25" i="2"/>
  <c r="AW25" i="2"/>
  <c r="AV25" i="2"/>
  <c r="AU25" i="2"/>
  <c r="AT25" i="2"/>
  <c r="AR25" i="2"/>
  <c r="AQ25" i="2"/>
  <c r="AS25" i="2" s="1"/>
  <c r="AN25" i="2"/>
  <c r="AP25" i="2" s="1"/>
  <c r="AK25" i="2"/>
  <c r="AM25" i="2" s="1"/>
  <c r="BB25" i="2" s="1"/>
  <c r="BA24" i="2"/>
  <c r="AZ24" i="2"/>
  <c r="AY24" i="2"/>
  <c r="AX24" i="2"/>
  <c r="AW24" i="2"/>
  <c r="AV24" i="2"/>
  <c r="AU24" i="2"/>
  <c r="AT24" i="2"/>
  <c r="AR24" i="2"/>
  <c r="AQ24" i="2"/>
  <c r="AS24" i="2" s="1"/>
  <c r="AN24" i="2"/>
  <c r="AP24" i="2" s="1"/>
  <c r="AK24" i="2"/>
  <c r="AM24" i="2" s="1"/>
  <c r="BB24" i="2" s="1"/>
  <c r="BA23" i="2"/>
  <c r="AZ23" i="2"/>
  <c r="AY23" i="2"/>
  <c r="AX23" i="2"/>
  <c r="AV23" i="2"/>
  <c r="AW23" i="2" s="1"/>
  <c r="AU23" i="2"/>
  <c r="AT23" i="2"/>
  <c r="AR23" i="2"/>
  <c r="AQ23" i="2"/>
  <c r="AS23" i="2" s="1"/>
  <c r="AN23" i="2"/>
  <c r="AP23" i="2" s="1"/>
  <c r="AK23" i="2"/>
  <c r="AM23" i="2" s="1"/>
  <c r="AZ22" i="2"/>
  <c r="BA22" i="2" s="1"/>
  <c r="AY22" i="2"/>
  <c r="AX22" i="2"/>
  <c r="AW22" i="2"/>
  <c r="AV22" i="2"/>
  <c r="AU22" i="2"/>
  <c r="AT22" i="2"/>
  <c r="AR22" i="2"/>
  <c r="AQ22" i="2"/>
  <c r="AS22" i="2" s="1"/>
  <c r="AN22" i="2"/>
  <c r="AP22" i="2" s="1"/>
  <c r="AK22" i="2"/>
  <c r="AM22" i="2" s="1"/>
  <c r="BA21" i="2"/>
  <c r="AZ21" i="2"/>
  <c r="AY21" i="2"/>
  <c r="AX21" i="2"/>
  <c r="AW21" i="2"/>
  <c r="AV21" i="2"/>
  <c r="AU21" i="2"/>
  <c r="AT21" i="2"/>
  <c r="AR21" i="2"/>
  <c r="AQ21" i="2"/>
  <c r="AS21" i="2" s="1"/>
  <c r="AN21" i="2"/>
  <c r="AP21" i="2" s="1"/>
  <c r="AK21" i="2"/>
  <c r="AM21" i="2" s="1"/>
  <c r="BB21" i="2" s="1"/>
  <c r="BA20" i="2"/>
  <c r="AZ20" i="2"/>
  <c r="AY20" i="2"/>
  <c r="AX20" i="2"/>
  <c r="AV20" i="2"/>
  <c r="AW20" i="2" s="1"/>
  <c r="AU20" i="2"/>
  <c r="AT20" i="2"/>
  <c r="AR20" i="2"/>
  <c r="AQ20" i="2"/>
  <c r="AS20" i="2" s="1"/>
  <c r="AN20" i="2"/>
  <c r="AP20" i="2" s="1"/>
  <c r="AK20" i="2"/>
  <c r="AM20" i="2" s="1"/>
  <c r="AZ19" i="2"/>
  <c r="BA19" i="2" s="1"/>
  <c r="AY19" i="2"/>
  <c r="AX19" i="2"/>
  <c r="AW19" i="2"/>
  <c r="AV19" i="2"/>
  <c r="AU19" i="2"/>
  <c r="AT19" i="2"/>
  <c r="AR19" i="2"/>
  <c r="AQ19" i="2"/>
  <c r="AS19" i="2" s="1"/>
  <c r="AN19" i="2"/>
  <c r="AP19" i="2" s="1"/>
  <c r="AK19" i="2"/>
  <c r="AM19" i="2" s="1"/>
  <c r="BA18" i="2"/>
  <c r="AZ18" i="2"/>
  <c r="AY18" i="2"/>
  <c r="AX18" i="2"/>
  <c r="AW18" i="2"/>
  <c r="AV18" i="2"/>
  <c r="AU18" i="2"/>
  <c r="AT18" i="2"/>
  <c r="AR18" i="2"/>
  <c r="AQ18" i="2"/>
  <c r="AS18" i="2" s="1"/>
  <c r="AN18" i="2"/>
  <c r="AP18" i="2" s="1"/>
  <c r="AK18" i="2"/>
  <c r="AM18" i="2" s="1"/>
  <c r="BA17" i="2"/>
  <c r="AZ17" i="2"/>
  <c r="AY17" i="2"/>
  <c r="AX17" i="2"/>
  <c r="AV17" i="2"/>
  <c r="AW17" i="2" s="1"/>
  <c r="AU17" i="2"/>
  <c r="AT17" i="2"/>
  <c r="AR17" i="2"/>
  <c r="AQ17" i="2"/>
  <c r="AS17" i="2" s="1"/>
  <c r="AN17" i="2"/>
  <c r="AP17" i="2" s="1"/>
  <c r="AK17" i="2"/>
  <c r="AM17" i="2" s="1"/>
  <c r="AZ16" i="2"/>
  <c r="BA16" i="2" s="1"/>
  <c r="AY16" i="2"/>
  <c r="AX16" i="2"/>
  <c r="AW16" i="2"/>
  <c r="AV16" i="2"/>
  <c r="AU16" i="2"/>
  <c r="AT16" i="2"/>
  <c r="AR16" i="2"/>
  <c r="AQ16" i="2"/>
  <c r="AS16" i="2" s="1"/>
  <c r="AP16" i="2"/>
  <c r="AK16" i="2"/>
  <c r="AM16" i="2" s="1"/>
  <c r="AZ15" i="2"/>
  <c r="BA15" i="2" s="1"/>
  <c r="AX15" i="2"/>
  <c r="AY15" i="2" s="1"/>
  <c r="AV15" i="2"/>
  <c r="AW15" i="2" s="1"/>
  <c r="AT15" i="2"/>
  <c r="AU15" i="2" s="1"/>
  <c r="AR15" i="2"/>
  <c r="AQ15" i="2"/>
  <c r="AS15" i="2" s="1"/>
  <c r="AP15" i="2"/>
  <c r="AN15" i="2"/>
  <c r="AM15" i="2"/>
  <c r="AK15" i="2"/>
  <c r="AZ14" i="2"/>
  <c r="BA14" i="2" s="1"/>
  <c r="AX14" i="2"/>
  <c r="AY14" i="2" s="1"/>
  <c r="AV14" i="2"/>
  <c r="AW14" i="2" s="1"/>
  <c r="AT14" i="2"/>
  <c r="AU14" i="2" s="1"/>
  <c r="AR14" i="2"/>
  <c r="AQ14" i="2"/>
  <c r="AS14" i="2" s="1"/>
  <c r="AP14" i="2"/>
  <c r="AN14" i="2"/>
  <c r="AM14" i="2"/>
  <c r="AK14" i="2"/>
  <c r="AZ13" i="2"/>
  <c r="BA13" i="2" s="1"/>
  <c r="AX13" i="2"/>
  <c r="AY13" i="2" s="1"/>
  <c r="AV13" i="2"/>
  <c r="AW13" i="2" s="1"/>
  <c r="AT13" i="2"/>
  <c r="AU13" i="2" s="1"/>
  <c r="AR13" i="2"/>
  <c r="AQ13" i="2"/>
  <c r="AS13" i="2" s="1"/>
  <c r="AP13" i="2"/>
  <c r="AN13" i="2"/>
  <c r="AK13" i="2"/>
  <c r="AM13" i="2" s="1"/>
  <c r="AZ12" i="2"/>
  <c r="BA12" i="2" s="1"/>
  <c r="AX12" i="2"/>
  <c r="AY12" i="2" s="1"/>
  <c r="AV12" i="2"/>
  <c r="AW12" i="2" s="1"/>
  <c r="AT12" i="2"/>
  <c r="AU12" i="2" s="1"/>
  <c r="AR12" i="2"/>
  <c r="AQ12" i="2"/>
  <c r="AS12" i="2" s="1"/>
  <c r="AP12" i="2"/>
  <c r="AN12" i="2"/>
  <c r="AM12" i="2"/>
  <c r="AK12" i="2"/>
  <c r="AZ11" i="2"/>
  <c r="BA11" i="2" s="1"/>
  <c r="AX11" i="2"/>
  <c r="AY11" i="2" s="1"/>
  <c r="AV11" i="2"/>
  <c r="AW11" i="2" s="1"/>
  <c r="AT11" i="2"/>
  <c r="AU11" i="2" s="1"/>
  <c r="AR11" i="2"/>
  <c r="AQ11" i="2"/>
  <c r="AS11" i="2" s="1"/>
  <c r="AP11" i="2"/>
  <c r="BB11" i="2" s="1"/>
  <c r="AN11" i="2"/>
  <c r="AM11" i="2"/>
  <c r="AK11" i="2"/>
  <c r="AZ10" i="2"/>
  <c r="BA10" i="2" s="1"/>
  <c r="AX10" i="2"/>
  <c r="AY10" i="2" s="1"/>
  <c r="AV10" i="2"/>
  <c r="AW10" i="2" s="1"/>
  <c r="AT10" i="2"/>
  <c r="AU10" i="2" s="1"/>
  <c r="AR10" i="2"/>
  <c r="AQ10" i="2"/>
  <c r="AS10" i="2" s="1"/>
  <c r="AP10" i="2"/>
  <c r="AN10" i="2"/>
  <c r="AK10" i="2"/>
  <c r="AM10" i="2" s="1"/>
  <c r="BB10" i="2" s="1"/>
  <c r="AZ9" i="2"/>
  <c r="BA9" i="2" s="1"/>
  <c r="AX9" i="2"/>
  <c r="AY9" i="2" s="1"/>
  <c r="AV9" i="2"/>
  <c r="AW9" i="2" s="1"/>
  <c r="AT9" i="2"/>
  <c r="AU9" i="2" s="1"/>
  <c r="AQ9" i="2"/>
  <c r="AS9" i="2" s="1"/>
  <c r="AN9" i="2"/>
  <c r="AP9" i="2" s="1"/>
  <c r="AK9" i="2"/>
  <c r="AM9" i="2" s="1"/>
  <c r="BA8" i="2"/>
  <c r="AZ8" i="2"/>
  <c r="AY8" i="2"/>
  <c r="AX8" i="2"/>
  <c r="AW8" i="2"/>
  <c r="AV8" i="2"/>
  <c r="AT8" i="2"/>
  <c r="AU8" i="2" s="1"/>
  <c r="AS8" i="2"/>
  <c r="AR8" i="2"/>
  <c r="AQ8" i="2"/>
  <c r="AN8" i="2"/>
  <c r="AP8" i="2" s="1"/>
  <c r="AK8" i="2"/>
  <c r="AM8" i="2" s="1"/>
  <c r="BB8" i="2" s="1"/>
  <c r="BA7" i="2"/>
  <c r="AZ7" i="2"/>
  <c r="AX7" i="2"/>
  <c r="AY7" i="2" s="1"/>
  <c r="AW7" i="2"/>
  <c r="AV7" i="2"/>
  <c r="AU7" i="2"/>
  <c r="AT7" i="2"/>
  <c r="AS7" i="2"/>
  <c r="AR7" i="2"/>
  <c r="AQ7" i="2"/>
  <c r="AN7" i="2"/>
  <c r="AP7" i="2" s="1"/>
  <c r="AK7" i="2"/>
  <c r="AM7" i="2" s="1"/>
  <c r="BB7" i="2" s="1"/>
  <c r="BA6" i="2"/>
  <c r="AZ6" i="2"/>
  <c r="AY6" i="2"/>
  <c r="AX6" i="2"/>
  <c r="AW6" i="2"/>
  <c r="AV6" i="2"/>
  <c r="AU6" i="2"/>
  <c r="AT6" i="2"/>
  <c r="AS6" i="2"/>
  <c r="AR6" i="2"/>
  <c r="AQ6" i="2"/>
  <c r="AN6" i="2"/>
  <c r="AP6" i="2" s="1"/>
  <c r="AK6" i="2"/>
  <c r="AM6" i="2" s="1"/>
  <c r="BB6" i="2" s="1"/>
  <c r="BA5" i="2"/>
  <c r="AZ5" i="2"/>
  <c r="AY5" i="2"/>
  <c r="AX5" i="2"/>
  <c r="AW5" i="2"/>
  <c r="AV5" i="2"/>
  <c r="AT5" i="2"/>
  <c r="AU5" i="2" s="1"/>
  <c r="AS5" i="2"/>
  <c r="AR5" i="2"/>
  <c r="AQ5" i="2"/>
  <c r="AN5" i="2"/>
  <c r="AP5" i="2" s="1"/>
  <c r="AK5" i="2"/>
  <c r="AM5" i="2" s="1"/>
  <c r="BB5" i="2" s="1"/>
  <c r="BA4" i="2"/>
  <c r="AZ4" i="2"/>
  <c r="AX4" i="2"/>
  <c r="AY4" i="2" s="1"/>
  <c r="AW4" i="2"/>
  <c r="AV4" i="2"/>
  <c r="AU4" i="2"/>
  <c r="AT4" i="2"/>
  <c r="AS4" i="2"/>
  <c r="AR4" i="2"/>
  <c r="AQ4" i="2"/>
  <c r="AN4" i="2"/>
  <c r="AP4" i="2" s="1"/>
  <c r="AK4" i="2"/>
  <c r="AM4" i="2" s="1"/>
  <c r="BB4" i="2" s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  <c r="N7" i="1"/>
  <c r="M7" i="1"/>
  <c r="L7" i="1"/>
  <c r="K7" i="1"/>
  <c r="N6" i="1"/>
  <c r="M6" i="1"/>
  <c r="L6" i="1"/>
  <c r="K6" i="1"/>
  <c r="N5" i="1"/>
  <c r="M5" i="1"/>
  <c r="L5" i="1"/>
  <c r="K5" i="1"/>
  <c r="BB29" i="2" l="1"/>
  <c r="BB28" i="2"/>
  <c r="BB15" i="2"/>
  <c r="BB26" i="2"/>
  <c r="BB44" i="2"/>
  <c r="BB68" i="2"/>
  <c r="BB75" i="2"/>
  <c r="BB42" i="2"/>
  <c r="BB43" i="2"/>
  <c r="BB50" i="2"/>
  <c r="BB69" i="2"/>
  <c r="BB13" i="2"/>
  <c r="BB41" i="2"/>
  <c r="BB74" i="2"/>
  <c r="BB9" i="2"/>
  <c r="BB40" i="2"/>
  <c r="BB23" i="2"/>
  <c r="BB22" i="2"/>
  <c r="BB20" i="2"/>
  <c r="BB38" i="2"/>
  <c r="BB49" i="2"/>
  <c r="BB14" i="2"/>
  <c r="BB19" i="2"/>
  <c r="BB36" i="2"/>
  <c r="BB37" i="2"/>
  <c r="BB65" i="2"/>
  <c r="BB67" i="2"/>
  <c r="BB18" i="2"/>
  <c r="BB17" i="2"/>
  <c r="BB35" i="2"/>
  <c r="BB48" i="2"/>
  <c r="BB53" i="2"/>
  <c r="BB54" i="2"/>
  <c r="BB55" i="2"/>
  <c r="BB66" i="2"/>
  <c r="BB12" i="2"/>
  <c r="BB16" i="2"/>
  <c r="BB33" i="2"/>
  <c r="BB34" i="2"/>
  <c r="BB56" i="2"/>
  <c r="BB57" i="2"/>
  <c r="BB71" i="2"/>
  <c r="BB73" i="2"/>
  <c r="O10" i="1"/>
  <c r="O13" i="1"/>
  <c r="O6" i="1"/>
  <c r="O9" i="1"/>
  <c r="O12" i="1"/>
  <c r="O11" i="1"/>
  <c r="O5" i="1"/>
  <c r="O8" i="1"/>
  <c r="O7" i="1"/>
</calcChain>
</file>

<file path=xl/sharedStrings.xml><?xml version="1.0" encoding="utf-8"?>
<sst xmlns="http://schemas.openxmlformats.org/spreadsheetml/2006/main" count="364" uniqueCount="265">
  <si>
    <t>รายงานภาวะวิกฤติแยกรายเดือน ปีงบประมาณ 2564</t>
  </si>
  <si>
    <t>ประจำเดือน ตุลาคม  2563</t>
  </si>
  <si>
    <t>No</t>
  </si>
  <si>
    <t>ID</t>
  </si>
  <si>
    <t>Org</t>
  </si>
  <si>
    <t>ServBed</t>
  </si>
  <si>
    <t>CapacityGroup</t>
  </si>
  <si>
    <t>Current Ratio</t>
  </si>
  <si>
    <t>Quick Ratio</t>
  </si>
  <si>
    <t>Cash Ratio</t>
  </si>
  <si>
    <t>Networking Capital</t>
  </si>
  <si>
    <t>NI+Depreciation</t>
  </si>
  <si>
    <t>Liquid Index</t>
  </si>
  <si>
    <t>StatusIndex</t>
  </si>
  <si>
    <t>Survival Index</t>
  </si>
  <si>
    <t>Months</t>
  </si>
  <si>
    <t>Risk Scoring</t>
  </si>
  <si>
    <t>EBITDA</t>
  </si>
  <si>
    <t>เงินบำรุงคงเหลือ (หักหนี้แล้ว)</t>
  </si>
  <si>
    <t>Inventory Management</t>
  </si>
  <si>
    <t>สมเด็จพระยุพราชสระแก้ว,รพท.</t>
  </si>
  <si>
    <t>388</t>
  </si>
  <si>
    <t>รพท.S &gt;400</t>
  </si>
  <si>
    <t>คลองหาด,รพช.</t>
  </si>
  <si>
    <t>34</t>
  </si>
  <si>
    <t>รพช.F2 &lt;=30,000</t>
  </si>
  <si>
    <t>ตาพระยา,รพช.</t>
  </si>
  <si>
    <t>38</t>
  </si>
  <si>
    <t>รพช.F2 30,000-=60,000</t>
  </si>
  <si>
    <t>วังน้ำเย็น,รพช.</t>
  </si>
  <si>
    <t>85</t>
  </si>
  <si>
    <t>วัฒนานคร,รพช.</t>
  </si>
  <si>
    <t>77</t>
  </si>
  <si>
    <t>อรัญประเทศ,รพท.</t>
  </si>
  <si>
    <t>151</t>
  </si>
  <si>
    <t>รพท.M1 &lt;=200</t>
  </si>
  <si>
    <t>เขาฉกรรจ์,รพช.</t>
  </si>
  <si>
    <t>51</t>
  </si>
  <si>
    <t>วังสมบูรณ์,รพช.</t>
  </si>
  <si>
    <t>10</t>
  </si>
  <si>
    <t>รพช.F3 &gt;=25,000</t>
  </si>
  <si>
    <t>โคกสูง,รพช.</t>
  </si>
  <si>
    <t>รพช.F3 15,000-25,000</t>
  </si>
  <si>
    <t xml:space="preserve">แหล่งข้อมูล </t>
  </si>
  <si>
    <t xml:space="preserve">กลุ่มงานประกันสุขภาพ  สำนักงานสาธารณสุขจังหวัดสระแก้ว   </t>
  </si>
  <si>
    <t>รายงาน  ณ ณ วันที่ 19 พฤศจิกายน  2563</t>
  </si>
  <si>
    <t xml:space="preserve">หมายเหตุ </t>
  </si>
  <si>
    <t>ใช้ค่ากลางในการคำนวน 7Plus ณ ไตรมาส 4/2563จากกองเศรษฐกิจฯ สป</t>
  </si>
  <si>
    <t>ข้อมูลดิบ ประจำเดือน ตุลาคม 2563  ใช้ข้อมูลจาก http://hfo64.cfo.in.th/  ณ วันที่ 19 พฤศจิกายน  2563</t>
  </si>
  <si>
    <t>RatioID</t>
  </si>
  <si>
    <t>100</t>
  </si>
  <si>
    <t>101</t>
  </si>
  <si>
    <t>102</t>
  </si>
  <si>
    <t>103</t>
  </si>
  <si>
    <t>104</t>
  </si>
  <si>
    <t>105</t>
  </si>
  <si>
    <t>105.1</t>
  </si>
  <si>
    <t>260</t>
  </si>
  <si>
    <t>261</t>
  </si>
  <si>
    <t>262</t>
  </si>
  <si>
    <t>263</t>
  </si>
  <si>
    <t>264</t>
  </si>
  <si>
    <t>302</t>
  </si>
  <si>
    <t>303</t>
  </si>
  <si>
    <t>304</t>
  </si>
  <si>
    <t>305</t>
  </si>
  <si>
    <t>306</t>
  </si>
  <si>
    <t>307</t>
  </si>
  <si>
    <t>310</t>
  </si>
  <si>
    <t>311</t>
  </si>
  <si>
    <t>312</t>
  </si>
  <si>
    <t>313</t>
  </si>
  <si>
    <t>314</t>
  </si>
  <si>
    <t>315</t>
  </si>
  <si>
    <t>316</t>
  </si>
  <si>
    <t>320</t>
  </si>
  <si>
    <t>321</t>
  </si>
  <si>
    <t>333</t>
  </si>
  <si>
    <t>334</t>
  </si>
  <si>
    <t>SUM</t>
  </si>
  <si>
    <t>RatioName</t>
  </si>
  <si>
    <t>อัตราส่วนลูกหนี้ต่อสินทรัพย์หมุนเวียน</t>
  </si>
  <si>
    <t>เงินบำรุงคงเหลือ(หักหนี้แล้ว)</t>
  </si>
  <si>
    <t>เงินบำรุงคงเหลือ(หักหนี้แล้ว)ต่อหนี้สินหมุนเวียน</t>
  </si>
  <si>
    <t>Average Payment Period (ยาและเวชภัณฑ์มิใช่ยา)</t>
  </si>
  <si>
    <t>Average Collection Period-สิทธิ UC</t>
  </si>
  <si>
    <t>Average Collection Period- CSMBS</t>
  </si>
  <si>
    <t>Average Collection Period-SSS</t>
  </si>
  <si>
    <t>อัตรากำไรขั้นต้น(ไม่มีค่าเสื่อมฯ)</t>
  </si>
  <si>
    <t>อัตรากำไรขั้นต้น(มีค่าเสื่อมฯ)</t>
  </si>
  <si>
    <t>อัตรากำไรจากการดำเนินงาน(ไม่มีค่าเสื่อมฯ)</t>
  </si>
  <si>
    <t>อัตรากำไรจากการดำเนินงาน(มีค่าเสื่อมฯ)</t>
  </si>
  <si>
    <t>อัตรากำไรสุทธิ(ไม่มีค่าเสื่อมฯ)</t>
  </si>
  <si>
    <t>อัตรากำไรสุทธิ(มีค่าเสื่อมฯ)</t>
  </si>
  <si>
    <t>ค่าใช้จ่ายรวมต่อรายได้จากการบริการ %</t>
  </si>
  <si>
    <t>ต้นทุนค่ารักษาพยาบาลต่อค่าใช้จ่ายรวม %</t>
  </si>
  <si>
    <t>ค่าใช้จ่ายดำเนินการต่อค่าใช้จ่ายรวม %</t>
  </si>
  <si>
    <t>ค่าใช้จ่ายบุคลากรต่อค่าใช้จ่ายรวม %</t>
  </si>
  <si>
    <t>กำไรสุทธิ(ไม่มีค่าเสื่อมฯ)ต่อสินทรัพย์รวม %</t>
  </si>
  <si>
    <t>กำไรสุทธิ(มีค่าเสื่อมฯ)ต่อสินทรัพย์รวม %</t>
  </si>
  <si>
    <t>I/E Ratio</t>
  </si>
  <si>
    <t>Operating Margin %</t>
  </si>
  <si>
    <t>Return on Asset %</t>
  </si>
  <si>
    <t>&gt;=ค่ากลาง</t>
  </si>
  <si>
    <t>ค่ากลาง</t>
  </si>
  <si>
    <t>ตัวแปร</t>
  </si>
  <si>
    <t>Cash</t>
  </si>
  <si>
    <t>Cash &lt;.8 P &gt;180  and  Cash &gt;.8 P &gt;90</t>
  </si>
  <si>
    <t>&lt;= 60</t>
  </si>
  <si>
    <t>&lt;= 90</t>
  </si>
  <si>
    <t>จันทบุรี</t>
  </si>
  <si>
    <t>พระปกเกล้า,รพศ.</t>
  </si>
  <si>
    <t>10664</t>
  </si>
  <si>
    <t>รพศ.A &gt;700 to &lt;1000</t>
  </si>
  <si>
    <t>ขลุง,รพช.</t>
  </si>
  <si>
    <t>10834</t>
  </si>
  <si>
    <t>รพช.F1 &lt;=50,000</t>
  </si>
  <si>
    <t>ท่าใหม่,รพช.</t>
  </si>
  <si>
    <t>10835</t>
  </si>
  <si>
    <t>เขาสุกิม,รพช.</t>
  </si>
  <si>
    <t>10836</t>
  </si>
  <si>
    <t>สองพี่น้อง,รพช.</t>
  </si>
  <si>
    <t>10837</t>
  </si>
  <si>
    <t>โป่งน้ำร้อน,รพช.</t>
  </si>
  <si>
    <t>10838</t>
  </si>
  <si>
    <t>รพช.F2 30,000-60,000</t>
  </si>
  <si>
    <t>มะขาม,รพช.</t>
  </si>
  <si>
    <t>10839</t>
  </si>
  <si>
    <t>แหลมสิงห์,รพช.</t>
  </si>
  <si>
    <t>10840</t>
  </si>
  <si>
    <t>สอยดาว,รพช.</t>
  </si>
  <si>
    <t>10841</t>
  </si>
  <si>
    <t>รพช.F1 50,000-100,000</t>
  </si>
  <si>
    <t>แก่งหางแมว,รพช.</t>
  </si>
  <si>
    <t>10842</t>
  </si>
  <si>
    <t>นายายอาม,รพช.</t>
  </si>
  <si>
    <t>10843</t>
  </si>
  <si>
    <t>เขาคิชฌกูฏ,รพช.</t>
  </si>
  <si>
    <t>10844</t>
  </si>
  <si>
    <t>ฉะเชิงเทรา</t>
  </si>
  <si>
    <t>พุทธโสธร,รพท.</t>
  </si>
  <si>
    <t>10697</t>
  </si>
  <si>
    <t>รพศ.A &lt;=700</t>
  </si>
  <si>
    <t>ท่าตะเกียบ,รพช.</t>
  </si>
  <si>
    <t>10833</t>
  </si>
  <si>
    <t>บางคล้า,รพช.</t>
  </si>
  <si>
    <t>10850</t>
  </si>
  <si>
    <t>บางน้ำเปรี้ยว,รพช.</t>
  </si>
  <si>
    <t>10851</t>
  </si>
  <si>
    <t>บางปะกง,รพช.</t>
  </si>
  <si>
    <t>10852</t>
  </si>
  <si>
    <t>บ้านโพธิ์,รพช.</t>
  </si>
  <si>
    <t>10853</t>
  </si>
  <si>
    <t>พนมสารคาม,รพช.</t>
  </si>
  <si>
    <t>10854</t>
  </si>
  <si>
    <t>รพช.M2 &gt;100</t>
  </si>
  <si>
    <t>สนามชัยเขต,รพช.</t>
  </si>
  <si>
    <t>10855</t>
  </si>
  <si>
    <t>แปลงยาว,รพช.</t>
  </si>
  <si>
    <t>10856</t>
  </si>
  <si>
    <t>ราชสาส์น,รพช.</t>
  </si>
  <si>
    <t>13747</t>
  </si>
  <si>
    <t>คลองเขื่อน,รพช.</t>
  </si>
  <si>
    <t>31327</t>
  </si>
  <si>
    <t>รพช.F3 &lt;=15,000</t>
  </si>
  <si>
    <t>ชลบุรี</t>
  </si>
  <si>
    <t>ชลบุรี,รพศ.</t>
  </si>
  <si>
    <t>10662</t>
  </si>
  <si>
    <t>บ้านบึง,รพช.</t>
  </si>
  <si>
    <t>10817</t>
  </si>
  <si>
    <t>M2 &lt;=100</t>
  </si>
  <si>
    <t>หนองใหญ่,รพช.</t>
  </si>
  <si>
    <t>10818</t>
  </si>
  <si>
    <t>บางละมุง,รพท.</t>
  </si>
  <si>
    <t>10819</t>
  </si>
  <si>
    <t>รพท.S &lt;=400</t>
  </si>
  <si>
    <t>วัดญาณสังวราราม,รพช.</t>
  </si>
  <si>
    <t>10820</t>
  </si>
  <si>
    <t>พานทอง,รพช.</t>
  </si>
  <si>
    <t>10821</t>
  </si>
  <si>
    <t>พนัสนิคม,รพช.</t>
  </si>
  <si>
    <t>10822</t>
  </si>
  <si>
    <t>แหลมฉบัง,รพช.</t>
  </si>
  <si>
    <t>10823</t>
  </si>
  <si>
    <t>เกาะสีชัง,รพช.</t>
  </si>
  <si>
    <t>10824</t>
  </si>
  <si>
    <t>สัตหีบกม10,รพช.</t>
  </si>
  <si>
    <t>10825</t>
  </si>
  <si>
    <t>บ่อทอง,รพช.</t>
  </si>
  <si>
    <t>10826</t>
  </si>
  <si>
    <t>เกาะจันทร์,รพช.</t>
  </si>
  <si>
    <t>28006</t>
  </si>
  <si>
    <t>ตราด</t>
  </si>
  <si>
    <t>ตราด,รพท.</t>
  </si>
  <si>
    <t>10696</t>
  </si>
  <si>
    <t>คลองใหญ่,รพช.</t>
  </si>
  <si>
    <t>10845</t>
  </si>
  <si>
    <t>เขาสมิง,รพช.</t>
  </si>
  <si>
    <t>10846</t>
  </si>
  <si>
    <t>บ่อไร่,รพช.</t>
  </si>
  <si>
    <t>10847</t>
  </si>
  <si>
    <t>แหลมงอบ,รพช.</t>
  </si>
  <si>
    <t>10848</t>
  </si>
  <si>
    <t>เกาะกูด,รพช.</t>
  </si>
  <si>
    <t>10849</t>
  </si>
  <si>
    <t>เกาะช้าง,รพช.</t>
  </si>
  <si>
    <t>13816</t>
  </si>
  <si>
    <t>ปราจีนบุรี</t>
  </si>
  <si>
    <t>เจ้าพระยาอภัยภูเบศร,รพศ.</t>
  </si>
  <si>
    <t>10665</t>
  </si>
  <si>
    <t>กบินทร์บุรี,รพท.</t>
  </si>
  <si>
    <t>10857</t>
  </si>
  <si>
    <t>รพท.M1 &gt;200</t>
  </si>
  <si>
    <t>นาดี,รพช.</t>
  </si>
  <si>
    <t>10858</t>
  </si>
  <si>
    <t>บ้านสร้าง,รพช.</t>
  </si>
  <si>
    <t>10859</t>
  </si>
  <si>
    <t>ประจันตคาม,รพช.</t>
  </si>
  <si>
    <t>10860</t>
  </si>
  <si>
    <t>ศรีมหาโพธิ,รพช.</t>
  </si>
  <si>
    <t>10861</t>
  </si>
  <si>
    <t>ศรีมโหสถ,รพช.</t>
  </si>
  <si>
    <t>10862</t>
  </si>
  <si>
    <t>ระยอง</t>
  </si>
  <si>
    <t>ระยอง,รพศ.</t>
  </si>
  <si>
    <t>10663</t>
  </si>
  <si>
    <t>เฉลิมพระเกียรติสมเด็จพระเทพรัตนราชสุดาฯ สยามบรมราชกุมารี ระยอง,รพท.</t>
  </si>
  <si>
    <t>10827</t>
  </si>
  <si>
    <t>บ้านฉาง,รพช.</t>
  </si>
  <si>
    <t>10828</t>
  </si>
  <si>
    <t>แกลง,รพท.</t>
  </si>
  <si>
    <t>10829</t>
  </si>
  <si>
    <t>วังจันทร์,รพช.</t>
  </si>
  <si>
    <t>10830</t>
  </si>
  <si>
    <t>บ้านค่าย,รพช.</t>
  </si>
  <si>
    <t>ปลวกแดง,รพช.</t>
  </si>
  <si>
    <t>10832</t>
  </si>
  <si>
    <t>เขาชะเมา เฉลิมพระเกียรติ 80 พรรษา,รพช.</t>
  </si>
  <si>
    <t>22734</t>
  </si>
  <si>
    <t>นิคมพัฒนา,รพช.</t>
  </si>
  <si>
    <t>23962</t>
  </si>
  <si>
    <t>สมุทรปราการ</t>
  </si>
  <si>
    <t>สมุทรปราการ,รพท.</t>
  </si>
  <si>
    <t>10685</t>
  </si>
  <si>
    <t>บางบ่อ,รพช.</t>
  </si>
  <si>
    <t>10752</t>
  </si>
  <si>
    <t>บางพลี,รพท.</t>
  </si>
  <si>
    <t>10753</t>
  </si>
  <si>
    <t>บางจาก,รพช.</t>
  </si>
  <si>
    <t>10754</t>
  </si>
  <si>
    <t>พระสมุทรเจดีย์,รพช.</t>
  </si>
  <si>
    <t>10755</t>
  </si>
  <si>
    <t>รพช.F2 60,000-90,000</t>
  </si>
  <si>
    <t>บางเสาธง,รพช.</t>
  </si>
  <si>
    <t>28785</t>
  </si>
  <si>
    <t>สระแก้ว</t>
  </si>
  <si>
    <t>10699</t>
  </si>
  <si>
    <t>10866</t>
  </si>
  <si>
    <t>10867</t>
  </si>
  <si>
    <t>10868</t>
  </si>
  <si>
    <t>10869</t>
  </si>
  <si>
    <t>10870</t>
  </si>
  <si>
    <t>13817</t>
  </si>
  <si>
    <t>28849</t>
  </si>
  <si>
    <t>28850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</si>
</sst>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#,##0.0"/>
    <numFmt numFmtId="188" formatCode="#,##0.00_ ;\-#,##0.00\ "/>
    <numFmt numFmtId="189" formatCode="_-* #,##0_-;\-* #,##0_-;_-* &quot;-&quot;??_-;_-@_-"/>
    <numFmt numFmtId="190" formatCode="#,##0.00_ ;[Red]\-#,##0.00\ "/>
  </numFmts>
  <fonts count="1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6"/>
      <color theme="0"/>
      <name val="TH SarabunPSK"/>
      <family val="2"/>
    </font>
    <font>
      <b/>
      <sz val="14"/>
      <color theme="1"/>
      <name val="Tahoma"/>
      <family val="2"/>
      <scheme val="minor"/>
    </font>
    <font>
      <b/>
      <sz val="14"/>
      <color theme="1"/>
      <name val="TH SarabunPSK"/>
      <family val="2"/>
    </font>
    <font>
      <b/>
      <sz val="11"/>
      <name val="TH SarabunPSK"/>
      <family val="2"/>
    </font>
    <font>
      <sz val="10"/>
      <color theme="1"/>
      <name val="Tahoma"/>
      <family val="2"/>
      <scheme val="minor"/>
    </font>
    <font>
      <sz val="11"/>
      <name val="Tahoma"/>
      <family val="2"/>
      <charset val="22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5FBA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  <xf numFmtId="0" fontId="5" fillId="0" borderId="0"/>
  </cellStyleXfs>
  <cellXfs count="154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43" fontId="2" fillId="0" borderId="1" xfId="2" applyFont="1" applyFill="1" applyBorder="1" applyAlignment="1">
      <alignment horizontal="center" vertical="center" textRotation="90" wrapText="1"/>
    </xf>
    <xf numFmtId="0" fontId="2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  <protection hidden="1"/>
    </xf>
    <xf numFmtId="0" fontId="3" fillId="0" borderId="1" xfId="0" applyFont="1" applyFill="1" applyBorder="1" applyProtection="1">
      <protection hidden="1"/>
    </xf>
    <xf numFmtId="0" fontId="6" fillId="0" borderId="1" xfId="0" applyFont="1" applyBorder="1" applyAlignment="1" applyProtection="1">
      <alignment horizontal="center"/>
      <protection hidden="1"/>
    </xf>
    <xf numFmtId="0" fontId="6" fillId="0" borderId="1" xfId="0" applyFont="1" applyBorder="1" applyAlignment="1" applyProtection="1">
      <alignment horizontal="left"/>
      <protection hidden="1"/>
    </xf>
    <xf numFmtId="4" fontId="2" fillId="0" borderId="1" xfId="0" applyNumberFormat="1" applyFont="1" applyFill="1" applyBorder="1" applyAlignment="1" applyProtection="1">
      <alignment horizontal="center"/>
      <protection locked="0"/>
    </xf>
    <xf numFmtId="4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center"/>
      <protection hidden="1"/>
    </xf>
    <xf numFmtId="187" fontId="4" fillId="0" borderId="1" xfId="0" applyNumberFormat="1" applyFont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/>
      <protection hidden="1"/>
    </xf>
    <xf numFmtId="188" fontId="6" fillId="0" borderId="1" xfId="1" applyNumberFormat="1" applyFont="1" applyFill="1" applyBorder="1"/>
    <xf numFmtId="4" fontId="2" fillId="0" borderId="2" xfId="0" applyNumberFormat="1" applyFont="1" applyFill="1" applyBorder="1" applyAlignment="1" applyProtection="1">
      <alignment horizontal="center"/>
      <protection locked="0"/>
    </xf>
    <xf numFmtId="4" fontId="2" fillId="0" borderId="2" xfId="0" applyNumberFormat="1" applyFont="1" applyFill="1" applyBorder="1" applyProtection="1">
      <protection locked="0"/>
    </xf>
    <xf numFmtId="0" fontId="2" fillId="0" borderId="2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Protection="1"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left"/>
      <protection hidden="1"/>
    </xf>
    <xf numFmtId="43" fontId="3" fillId="0" borderId="0" xfId="1" applyFont="1" applyFill="1"/>
    <xf numFmtId="0" fontId="3" fillId="0" borderId="0" xfId="4" applyFont="1" applyAlignment="1">
      <alignment vertical="top"/>
    </xf>
    <xf numFmtId="0" fontId="7" fillId="0" borderId="0" xfId="4" applyFont="1" applyAlignment="1">
      <alignment vertical="top"/>
    </xf>
    <xf numFmtId="0" fontId="2" fillId="0" borderId="0" xfId="4" applyFont="1" applyAlignment="1">
      <alignment horizontal="center" vertical="top"/>
    </xf>
    <xf numFmtId="0" fontId="2" fillId="0" borderId="0" xfId="4" applyFont="1" applyAlignment="1">
      <alignment vertical="top"/>
    </xf>
    <xf numFmtId="0" fontId="8" fillId="0" borderId="0" xfId="5" applyFont="1"/>
    <xf numFmtId="0" fontId="8" fillId="0" borderId="0" xfId="5" applyFont="1" applyAlignment="1">
      <alignment horizontal="left" vertical="top"/>
    </xf>
    <xf numFmtId="189" fontId="1" fillId="0" borderId="1" xfId="4" applyNumberFormat="1" applyBorder="1" applyAlignment="1">
      <alignment horizontal="center" vertical="center"/>
    </xf>
    <xf numFmtId="0" fontId="1" fillId="0" borderId="3" xfId="4" applyBorder="1" applyAlignment="1">
      <alignment horizontal="center" vertical="center" wrapText="1"/>
    </xf>
    <xf numFmtId="189" fontId="1" fillId="5" borderId="1" xfId="4" applyNumberFormat="1" applyFill="1" applyBorder="1" applyAlignment="1">
      <alignment horizontal="center" vertical="center"/>
    </xf>
    <xf numFmtId="189" fontId="1" fillId="6" borderId="1" xfId="4" applyNumberFormat="1" applyFill="1" applyBorder="1" applyAlignment="1">
      <alignment horizontal="center" vertical="center"/>
    </xf>
    <xf numFmtId="189" fontId="1" fillId="7" borderId="1" xfId="4" applyNumberFormat="1" applyFill="1" applyBorder="1" applyAlignment="1">
      <alignment horizontal="center" vertical="center"/>
    </xf>
    <xf numFmtId="189" fontId="1" fillId="0" borderId="1" xfId="4" applyNumberFormat="1" applyFill="1" applyBorder="1" applyAlignment="1">
      <alignment horizontal="center" vertical="center"/>
    </xf>
    <xf numFmtId="189" fontId="1" fillId="8" borderId="1" xfId="4" applyNumberFormat="1" applyFill="1" applyBorder="1" applyAlignment="1">
      <alignment horizontal="center" vertical="center"/>
    </xf>
    <xf numFmtId="189" fontId="1" fillId="9" borderId="1" xfId="4" applyNumberFormat="1" applyFill="1" applyBorder="1" applyAlignment="1">
      <alignment horizontal="center" vertical="center"/>
    </xf>
    <xf numFmtId="189" fontId="1" fillId="10" borderId="1" xfId="4" applyNumberFormat="1" applyFill="1" applyBorder="1" applyAlignment="1">
      <alignment horizontal="center" vertical="center"/>
    </xf>
    <xf numFmtId="189" fontId="1" fillId="11" borderId="1" xfId="4" applyNumberFormat="1" applyFill="1" applyBorder="1" applyAlignment="1">
      <alignment horizontal="center" vertical="center"/>
    </xf>
    <xf numFmtId="189" fontId="1" fillId="3" borderId="1" xfId="4" applyNumberFormat="1" applyFill="1" applyBorder="1" applyAlignment="1">
      <alignment horizontal="center" vertical="center"/>
    </xf>
    <xf numFmtId="189" fontId="1" fillId="12" borderId="1" xfId="4" applyNumberFormat="1" applyFill="1" applyBorder="1" applyAlignment="1">
      <alignment horizontal="center" vertical="center"/>
    </xf>
    <xf numFmtId="189" fontId="1" fillId="13" borderId="1" xfId="4" applyNumberFormat="1" applyFill="1" applyBorder="1" applyAlignment="1">
      <alignment horizontal="center" vertical="center"/>
    </xf>
    <xf numFmtId="189" fontId="1" fillId="2" borderId="1" xfId="4" applyNumberFormat="1" applyFill="1" applyBorder="1" applyAlignment="1">
      <alignment horizontal="center" vertical="center"/>
    </xf>
    <xf numFmtId="189" fontId="1" fillId="14" borderId="1" xfId="4" applyNumberFormat="1" applyFill="1" applyBorder="1" applyAlignment="1">
      <alignment horizontal="center" vertical="center"/>
    </xf>
    <xf numFmtId="189" fontId="1" fillId="15" borderId="1" xfId="4" applyNumberFormat="1" applyFill="1" applyBorder="1" applyAlignment="1">
      <alignment horizontal="center" vertical="center"/>
    </xf>
    <xf numFmtId="189" fontId="1" fillId="16" borderId="1" xfId="4" applyNumberFormat="1" applyFill="1" applyBorder="1" applyAlignment="1">
      <alignment horizontal="center" vertical="center"/>
    </xf>
    <xf numFmtId="189" fontId="5" fillId="0" borderId="0" xfId="5" applyNumberFormat="1" applyAlignment="1">
      <alignment horizontal="center" vertical="center"/>
    </xf>
    <xf numFmtId="189" fontId="5" fillId="2" borderId="4" xfId="5" applyNumberFormat="1" applyFill="1" applyBorder="1" applyAlignment="1">
      <alignment horizontal="center" vertical="center"/>
    </xf>
    <xf numFmtId="189" fontId="5" fillId="4" borderId="4" xfId="5" applyNumberFormat="1" applyFill="1" applyBorder="1" applyAlignment="1">
      <alignment horizontal="center" vertical="center"/>
    </xf>
    <xf numFmtId="189" fontId="1" fillId="10" borderId="5" xfId="4" applyNumberFormat="1" applyFill="1" applyBorder="1" applyAlignment="1">
      <alignment horizontal="center" vertical="center"/>
    </xf>
    <xf numFmtId="189" fontId="1" fillId="10" borderId="4" xfId="4" applyNumberFormat="1" applyFill="1" applyBorder="1" applyAlignment="1">
      <alignment horizontal="center" vertical="center"/>
    </xf>
    <xf numFmtId="189" fontId="1" fillId="10" borderId="6" xfId="4" applyNumberFormat="1" applyFill="1" applyBorder="1" applyAlignment="1">
      <alignment horizontal="center" vertical="center"/>
    </xf>
    <xf numFmtId="189" fontId="1" fillId="11" borderId="5" xfId="4" applyNumberFormat="1" applyFill="1" applyBorder="1" applyAlignment="1">
      <alignment horizontal="center" vertical="center"/>
    </xf>
    <xf numFmtId="189" fontId="1" fillId="11" borderId="4" xfId="4" applyNumberFormat="1" applyFill="1" applyBorder="1" applyAlignment="1">
      <alignment horizontal="center" vertical="center"/>
    </xf>
    <xf numFmtId="189" fontId="0" fillId="3" borderId="4" xfId="6" applyNumberFormat="1" applyFont="1" applyFill="1" applyBorder="1" applyAlignment="1">
      <alignment horizontal="center" vertical="center"/>
    </xf>
    <xf numFmtId="189" fontId="0" fillId="12" borderId="4" xfId="6" applyNumberFormat="1" applyFont="1" applyFill="1" applyBorder="1" applyAlignment="1">
      <alignment horizontal="center" vertical="center"/>
    </xf>
    <xf numFmtId="189" fontId="0" fillId="13" borderId="4" xfId="6" applyNumberFormat="1" applyFont="1" applyFill="1" applyBorder="1" applyAlignment="1">
      <alignment horizontal="center" vertical="center"/>
    </xf>
    <xf numFmtId="0" fontId="5" fillId="16" borderId="0" xfId="5" applyFill="1" applyAlignment="1">
      <alignment horizontal="center" vertical="top" wrapText="1"/>
    </xf>
    <xf numFmtId="0" fontId="1" fillId="0" borderId="1" xfId="4" applyBorder="1" applyAlignment="1">
      <alignment horizontal="center" vertical="top" wrapText="1"/>
    </xf>
    <xf numFmtId="0" fontId="1" fillId="0" borderId="7" xfId="4" applyBorder="1" applyAlignment="1">
      <alignment horizontal="center" vertical="center" wrapText="1"/>
    </xf>
    <xf numFmtId="0" fontId="1" fillId="5" borderId="1" xfId="4" applyFill="1" applyBorder="1" applyAlignment="1">
      <alignment horizontal="center" vertical="top" wrapText="1"/>
    </xf>
    <xf numFmtId="0" fontId="1" fillId="6" borderId="1" xfId="4" applyFill="1" applyBorder="1" applyAlignment="1">
      <alignment horizontal="center" vertical="top" wrapText="1"/>
    </xf>
    <xf numFmtId="0" fontId="1" fillId="7" borderId="1" xfId="4" applyFill="1" applyBorder="1" applyAlignment="1">
      <alignment horizontal="center" vertical="top" wrapText="1"/>
    </xf>
    <xf numFmtId="0" fontId="1" fillId="0" borderId="1" xfId="4" applyFill="1" applyBorder="1" applyAlignment="1">
      <alignment horizontal="center" vertical="top" wrapText="1"/>
    </xf>
    <xf numFmtId="0" fontId="1" fillId="8" borderId="1" xfId="4" applyFill="1" applyBorder="1" applyAlignment="1">
      <alignment horizontal="center" vertical="top" wrapText="1"/>
    </xf>
    <xf numFmtId="0" fontId="1" fillId="9" borderId="1" xfId="4" applyFill="1" applyBorder="1" applyAlignment="1">
      <alignment horizontal="center" vertical="top" wrapText="1"/>
    </xf>
    <xf numFmtId="0" fontId="1" fillId="10" borderId="1" xfId="4" applyFill="1" applyBorder="1" applyAlignment="1">
      <alignment horizontal="center" vertical="top" wrapText="1"/>
    </xf>
    <xf numFmtId="0" fontId="1" fillId="11" borderId="1" xfId="4" applyFill="1" applyBorder="1" applyAlignment="1">
      <alignment horizontal="center" vertical="top" wrapText="1"/>
    </xf>
    <xf numFmtId="0" fontId="1" fillId="3" borderId="1" xfId="4" applyFill="1" applyBorder="1" applyAlignment="1">
      <alignment horizontal="center" vertical="top" wrapText="1"/>
    </xf>
    <xf numFmtId="0" fontId="1" fillId="12" borderId="1" xfId="4" applyFill="1" applyBorder="1" applyAlignment="1">
      <alignment horizontal="center" vertical="top" wrapText="1"/>
    </xf>
    <xf numFmtId="0" fontId="1" fillId="13" borderId="1" xfId="4" applyFill="1" applyBorder="1" applyAlignment="1">
      <alignment horizontal="center" vertical="top" wrapText="1"/>
    </xf>
    <xf numFmtId="0" fontId="1" fillId="2" borderId="1" xfId="4" applyFill="1" applyBorder="1" applyAlignment="1">
      <alignment horizontal="center" vertical="top" wrapText="1"/>
    </xf>
    <xf numFmtId="0" fontId="1" fillId="14" borderId="1" xfId="4" applyFill="1" applyBorder="1" applyAlignment="1">
      <alignment horizontal="center" vertical="top" wrapText="1"/>
    </xf>
    <xf numFmtId="0" fontId="1" fillId="15" borderId="1" xfId="4" applyFill="1" applyBorder="1" applyAlignment="1">
      <alignment horizontal="center" vertical="top" wrapText="1"/>
    </xf>
    <xf numFmtId="0" fontId="1" fillId="16" borderId="1" xfId="4" applyFill="1" applyBorder="1" applyAlignment="1">
      <alignment horizontal="center" vertical="top" wrapText="1"/>
    </xf>
    <xf numFmtId="0" fontId="5" fillId="0" borderId="0" xfId="5" applyAlignment="1">
      <alignment horizontal="center" vertical="top" wrapText="1"/>
    </xf>
    <xf numFmtId="0" fontId="9" fillId="0" borderId="1" xfId="5" applyFont="1" applyFill="1" applyBorder="1" applyAlignment="1">
      <alignment horizontal="center" vertical="center" wrapText="1"/>
    </xf>
    <xf numFmtId="0" fontId="9" fillId="17" borderId="1" xfId="5" applyFont="1" applyFill="1" applyBorder="1" applyAlignment="1">
      <alignment horizontal="center" vertical="center" wrapText="1"/>
    </xf>
    <xf numFmtId="0" fontId="9" fillId="18" borderId="1" xfId="5" applyNumberFormat="1" applyFont="1" applyFill="1" applyBorder="1" applyAlignment="1">
      <alignment horizontal="center" vertical="center" wrapText="1"/>
    </xf>
    <xf numFmtId="0" fontId="9" fillId="7" borderId="1" xfId="5" applyFont="1" applyFill="1" applyBorder="1" applyAlignment="1">
      <alignment horizontal="center" vertical="center" wrapText="1"/>
    </xf>
    <xf numFmtId="43" fontId="10" fillId="7" borderId="1" xfId="6" applyFont="1" applyFill="1" applyBorder="1" applyAlignment="1">
      <alignment horizontal="center" vertical="center" wrapText="1"/>
    </xf>
    <xf numFmtId="43" fontId="9" fillId="8" borderId="1" xfId="6" applyFont="1" applyFill="1" applyBorder="1" applyAlignment="1">
      <alignment horizontal="center" vertical="center" wrapText="1"/>
    </xf>
    <xf numFmtId="43" fontId="9" fillId="0" borderId="1" xfId="6" applyFont="1" applyFill="1" applyBorder="1" applyAlignment="1">
      <alignment horizontal="center" vertical="center" wrapText="1"/>
    </xf>
    <xf numFmtId="0" fontId="11" fillId="19" borderId="1" xfId="7" applyFont="1" applyFill="1" applyBorder="1" applyAlignment="1" applyProtection="1">
      <alignment horizontal="center" vertical="top"/>
      <protection locked="0"/>
    </xf>
    <xf numFmtId="0" fontId="11" fillId="19" borderId="1" xfId="7" applyFont="1" applyFill="1" applyBorder="1" applyAlignment="1" applyProtection="1">
      <alignment horizontal="left" vertical="top" wrapText="1" shrinkToFit="1"/>
      <protection locked="0"/>
    </xf>
    <xf numFmtId="0" fontId="1" fillId="19" borderId="1" xfId="4" applyFill="1" applyBorder="1" applyAlignment="1">
      <alignment horizontal="center" vertical="top"/>
    </xf>
    <xf numFmtId="0" fontId="1" fillId="19" borderId="1" xfId="4" applyFill="1" applyBorder="1" applyAlignment="1">
      <alignment horizontal="left" vertical="top"/>
    </xf>
    <xf numFmtId="4" fontId="0" fillId="0" borderId="1" xfId="6" applyNumberFormat="1" applyFont="1" applyFill="1" applyBorder="1"/>
    <xf numFmtId="4" fontId="1" fillId="0" borderId="1" xfId="4" applyNumberFormat="1" applyFill="1" applyBorder="1"/>
    <xf numFmtId="188" fontId="1" fillId="0" borderId="1" xfId="4" applyNumberFormat="1" applyFill="1" applyBorder="1"/>
    <xf numFmtId="0" fontId="5" fillId="0" borderId="0" xfId="5"/>
    <xf numFmtId="190" fontId="5" fillId="0" borderId="1" xfId="5" applyNumberFormat="1" applyFill="1" applyBorder="1" applyAlignment="1">
      <alignment vertical="top"/>
    </xf>
    <xf numFmtId="190" fontId="5" fillId="17" borderId="1" xfId="5" applyNumberFormat="1" applyFill="1" applyBorder="1" applyAlignment="1">
      <alignment vertical="top"/>
    </xf>
    <xf numFmtId="0" fontId="5" fillId="18" borderId="1" xfId="5" applyNumberFormat="1" applyFill="1" applyBorder="1" applyAlignment="1">
      <alignment horizontal="center" vertical="top"/>
    </xf>
    <xf numFmtId="4" fontId="5" fillId="0" borderId="1" xfId="5" applyNumberFormat="1" applyFill="1" applyBorder="1" applyAlignment="1">
      <alignment vertical="top"/>
    </xf>
    <xf numFmtId="43" fontId="0" fillId="0" borderId="1" xfId="6" applyFont="1" applyFill="1" applyBorder="1" applyAlignment="1">
      <alignment vertical="top"/>
    </xf>
    <xf numFmtId="43" fontId="0" fillId="8" borderId="1" xfId="6" applyFont="1" applyFill="1" applyBorder="1" applyAlignment="1">
      <alignment vertical="top"/>
    </xf>
    <xf numFmtId="0" fontId="0" fillId="18" borderId="1" xfId="6" applyNumberFormat="1" applyFont="1" applyFill="1" applyBorder="1" applyAlignment="1">
      <alignment horizontal="center" vertical="top"/>
    </xf>
    <xf numFmtId="0" fontId="1" fillId="19" borderId="1" xfId="4" applyFont="1" applyFill="1" applyBorder="1" applyAlignment="1">
      <alignment horizontal="left" vertical="top"/>
    </xf>
    <xf numFmtId="0" fontId="11" fillId="20" borderId="1" xfId="7" applyFont="1" applyFill="1" applyBorder="1" applyAlignment="1" applyProtection="1">
      <alignment horizontal="center" vertical="top"/>
      <protection locked="0"/>
    </xf>
    <xf numFmtId="0" fontId="11" fillId="20" borderId="1" xfId="7" applyFont="1" applyFill="1" applyBorder="1" applyAlignment="1" applyProtection="1">
      <alignment horizontal="left" vertical="top" wrapText="1" shrinkToFit="1"/>
      <protection locked="0"/>
    </xf>
    <xf numFmtId="0" fontId="1" fillId="20" borderId="1" xfId="4" applyFill="1" applyBorder="1" applyAlignment="1">
      <alignment horizontal="center" vertical="top"/>
    </xf>
    <xf numFmtId="0" fontId="1" fillId="20" borderId="1" xfId="4" applyFill="1" applyBorder="1" applyAlignment="1">
      <alignment horizontal="left" vertical="top"/>
    </xf>
    <xf numFmtId="0" fontId="1" fillId="20" borderId="1" xfId="4" applyFont="1" applyFill="1" applyBorder="1" applyAlignment="1">
      <alignment horizontal="left" vertical="top"/>
    </xf>
    <xf numFmtId="0" fontId="11" fillId="21" borderId="3" xfId="7" applyFont="1" applyFill="1" applyBorder="1" applyAlignment="1" applyProtection="1">
      <alignment horizontal="center" vertical="top"/>
      <protection locked="0"/>
    </xf>
    <xf numFmtId="0" fontId="11" fillId="21" borderId="3" xfId="7" applyFont="1" applyFill="1" applyBorder="1" applyAlignment="1" applyProtection="1">
      <alignment horizontal="left" vertical="top" wrapText="1" shrinkToFit="1"/>
      <protection locked="0"/>
    </xf>
    <xf numFmtId="0" fontId="1" fillId="21" borderId="3" xfId="4" applyFill="1" applyBorder="1" applyAlignment="1">
      <alignment horizontal="center" vertical="top"/>
    </xf>
    <xf numFmtId="0" fontId="1" fillId="21" borderId="3" xfId="4" applyFill="1" applyBorder="1" applyAlignment="1">
      <alignment horizontal="left" vertical="top"/>
    </xf>
    <xf numFmtId="0" fontId="5" fillId="0" borderId="1" xfId="5" applyBorder="1"/>
    <xf numFmtId="0" fontId="11" fillId="21" borderId="1" xfId="7" applyFont="1" applyFill="1" applyBorder="1" applyAlignment="1" applyProtection="1">
      <alignment horizontal="center" vertical="top"/>
      <protection locked="0"/>
    </xf>
    <xf numFmtId="0" fontId="11" fillId="21" borderId="1" xfId="7" applyFont="1" applyFill="1" applyBorder="1" applyAlignment="1" applyProtection="1">
      <alignment horizontal="left" vertical="top" wrapText="1" shrinkToFit="1"/>
      <protection locked="0"/>
    </xf>
    <xf numFmtId="0" fontId="1" fillId="21" borderId="1" xfId="4" applyFill="1" applyBorder="1" applyAlignment="1">
      <alignment horizontal="center" vertical="top"/>
    </xf>
    <xf numFmtId="0" fontId="1" fillId="21" borderId="1" xfId="4" applyFill="1" applyBorder="1" applyAlignment="1">
      <alignment horizontal="left" vertical="top"/>
    </xf>
    <xf numFmtId="0" fontId="11" fillId="21" borderId="7" xfId="7" applyFont="1" applyFill="1" applyBorder="1" applyAlignment="1" applyProtection="1">
      <alignment horizontal="center" vertical="top"/>
      <protection locked="0"/>
    </xf>
    <xf numFmtId="0" fontId="11" fillId="21" borderId="7" xfId="7" applyFont="1" applyFill="1" applyBorder="1" applyAlignment="1" applyProtection="1">
      <alignment horizontal="left" vertical="top" wrapText="1" shrinkToFit="1"/>
      <protection locked="0"/>
    </xf>
    <xf numFmtId="0" fontId="1" fillId="21" borderId="7" xfId="4" applyFill="1" applyBorder="1" applyAlignment="1">
      <alignment horizontal="center" vertical="top"/>
    </xf>
    <xf numFmtId="0" fontId="1" fillId="21" borderId="7" xfId="4" applyFill="1" applyBorder="1" applyAlignment="1">
      <alignment horizontal="left" vertical="top"/>
    </xf>
    <xf numFmtId="0" fontId="1" fillId="21" borderId="1" xfId="4" applyFont="1" applyFill="1" applyBorder="1" applyAlignment="1">
      <alignment horizontal="left" vertical="top"/>
    </xf>
    <xf numFmtId="0" fontId="11" fillId="9" borderId="1" xfId="7" applyFont="1" applyFill="1" applyBorder="1" applyAlignment="1" applyProtection="1">
      <alignment horizontal="center" vertical="top"/>
      <protection locked="0"/>
    </xf>
    <xf numFmtId="0" fontId="11" fillId="9" borderId="1" xfId="7" applyFont="1" applyFill="1" applyBorder="1" applyAlignment="1" applyProtection="1">
      <alignment horizontal="left" vertical="top" wrapText="1" shrinkToFit="1"/>
      <protection locked="0"/>
    </xf>
    <xf numFmtId="0" fontId="1" fillId="9" borderId="1" xfId="4" applyFill="1" applyBorder="1" applyAlignment="1">
      <alignment horizontal="center" vertical="top"/>
    </xf>
    <xf numFmtId="0" fontId="1" fillId="9" borderId="1" xfId="4" applyFill="1" applyBorder="1" applyAlignment="1">
      <alignment horizontal="left" vertical="top"/>
    </xf>
    <xf numFmtId="0" fontId="1" fillId="9" borderId="1" xfId="4" applyFont="1" applyFill="1" applyBorder="1" applyAlignment="1">
      <alignment horizontal="left" vertical="top"/>
    </xf>
    <xf numFmtId="0" fontId="11" fillId="5" borderId="1" xfId="7" applyFont="1" applyFill="1" applyBorder="1" applyAlignment="1" applyProtection="1">
      <alignment horizontal="center" vertical="top"/>
      <protection locked="0"/>
    </xf>
    <xf numFmtId="0" fontId="11" fillId="5" borderId="1" xfId="7" applyFont="1" applyFill="1" applyBorder="1" applyAlignment="1" applyProtection="1">
      <alignment horizontal="left" vertical="top" wrapText="1" shrinkToFit="1"/>
      <protection locked="0"/>
    </xf>
    <xf numFmtId="0" fontId="1" fillId="5" borderId="1" xfId="4" applyFill="1" applyBorder="1" applyAlignment="1">
      <alignment horizontal="center" vertical="top"/>
    </xf>
    <xf numFmtId="0" fontId="1" fillId="5" borderId="1" xfId="4" applyFill="1" applyBorder="1" applyAlignment="1">
      <alignment horizontal="left" vertical="top"/>
    </xf>
    <xf numFmtId="0" fontId="1" fillId="5" borderId="1" xfId="4" applyFont="1" applyFill="1" applyBorder="1" applyAlignment="1">
      <alignment horizontal="left" vertical="top"/>
    </xf>
    <xf numFmtId="0" fontId="11" fillId="22" borderId="1" xfId="7" applyFont="1" applyFill="1" applyBorder="1" applyAlignment="1" applyProtection="1">
      <alignment horizontal="center" vertical="top"/>
      <protection locked="0"/>
    </xf>
    <xf numFmtId="0" fontId="11" fillId="22" borderId="1" xfId="7" applyFont="1" applyFill="1" applyBorder="1" applyAlignment="1" applyProtection="1">
      <alignment horizontal="left" vertical="top" wrapText="1" shrinkToFit="1"/>
      <protection locked="0"/>
    </xf>
    <xf numFmtId="0" fontId="1" fillId="22" borderId="1" xfId="4" applyFill="1" applyBorder="1" applyAlignment="1">
      <alignment horizontal="center" vertical="top"/>
    </xf>
    <xf numFmtId="0" fontId="1" fillId="22" borderId="1" xfId="4" applyFill="1" applyBorder="1" applyAlignment="1">
      <alignment horizontal="left" vertical="top"/>
    </xf>
    <xf numFmtId="0" fontId="1" fillId="22" borderId="1" xfId="4" applyFont="1" applyFill="1" applyBorder="1" applyAlignment="1">
      <alignment horizontal="left" vertical="top"/>
    </xf>
    <xf numFmtId="0" fontId="1" fillId="23" borderId="1" xfId="4" applyFont="1" applyFill="1" applyBorder="1" applyAlignment="1">
      <alignment horizontal="left" vertical="top"/>
    </xf>
    <xf numFmtId="0" fontId="11" fillId="18" borderId="1" xfId="7" applyFont="1" applyFill="1" applyBorder="1" applyAlignment="1" applyProtection="1">
      <alignment horizontal="center" vertical="top"/>
      <protection locked="0"/>
    </xf>
    <xf numFmtId="0" fontId="11" fillId="18" borderId="1" xfId="7" applyFont="1" applyFill="1" applyBorder="1" applyAlignment="1" applyProtection="1">
      <alignment horizontal="left" vertical="top" wrapText="1" shrinkToFit="1"/>
      <protection locked="0"/>
    </xf>
    <xf numFmtId="0" fontId="1" fillId="18" borderId="1" xfId="4" applyFill="1" applyBorder="1" applyAlignment="1">
      <alignment horizontal="center" vertical="top"/>
    </xf>
    <xf numFmtId="0" fontId="1" fillId="18" borderId="1" xfId="4" applyFill="1" applyBorder="1" applyAlignment="1">
      <alignment horizontal="left" vertical="top"/>
    </xf>
    <xf numFmtId="0" fontId="1" fillId="18" borderId="1" xfId="4" applyFont="1" applyFill="1" applyBorder="1" applyAlignment="1">
      <alignment horizontal="left" vertical="top"/>
    </xf>
    <xf numFmtId="0" fontId="11" fillId="6" borderId="1" xfId="7" applyFont="1" applyFill="1" applyBorder="1" applyAlignment="1" applyProtection="1">
      <alignment horizontal="center" vertical="top"/>
      <protection locked="0"/>
    </xf>
    <xf numFmtId="0" fontId="11" fillId="6" borderId="1" xfId="7" applyFont="1" applyFill="1" applyBorder="1" applyAlignment="1" applyProtection="1">
      <alignment horizontal="left" vertical="top" wrapText="1" shrinkToFit="1"/>
      <protection locked="0"/>
    </xf>
    <xf numFmtId="0" fontId="1" fillId="6" borderId="1" xfId="4" applyFill="1" applyBorder="1" applyAlignment="1">
      <alignment horizontal="center" vertical="top"/>
    </xf>
    <xf numFmtId="0" fontId="1" fillId="6" borderId="1" xfId="4" applyFont="1" applyFill="1" applyBorder="1" applyAlignment="1">
      <alignment horizontal="left" vertical="top"/>
    </xf>
    <xf numFmtId="0" fontId="1" fillId="6" borderId="1" xfId="4" applyFill="1" applyBorder="1" applyAlignment="1">
      <alignment horizontal="left" vertical="top"/>
    </xf>
    <xf numFmtId="0" fontId="12" fillId="6" borderId="1" xfId="4" applyFont="1" applyFill="1" applyBorder="1" applyAlignment="1">
      <alignment horizontal="left" vertical="top"/>
    </xf>
    <xf numFmtId="0" fontId="5" fillId="0" borderId="0" xfId="5" applyAlignment="1">
      <alignment horizontal="left" vertical="top"/>
    </xf>
  </cellXfs>
  <cellStyles count="8">
    <cellStyle name="Comma 2" xfId="2" xr:uid="{0E092720-4846-459E-93BD-01FD90AE2FD1}"/>
    <cellStyle name="Comma 2 2" xfId="6" xr:uid="{7281FAB6-F587-4F61-9122-2EC3F1158328}"/>
    <cellStyle name="Normal 2" xfId="3" xr:uid="{C4567CFB-1BFC-4365-BB16-6D9B3D897CB6}"/>
    <cellStyle name="Normal 2 2" xfId="4" xr:uid="{29B0968C-2A44-407A-B0C8-0AA15AF018E1}"/>
    <cellStyle name="Normal 2 2 2" xfId="7" xr:uid="{E1FB73AB-8FE4-4D84-93E3-AD5245C9125D}"/>
    <cellStyle name="จุลภาค" xfId="1" builtinId="3"/>
    <cellStyle name="ปกติ" xfId="0" builtinId="0"/>
    <cellStyle name="ปกติ 2" xfId="5" xr:uid="{30C114B7-1CD5-4238-A5DE-6F1FBA4D04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151C5-065E-4076-BFCE-26F44E54D299}">
  <sheetPr>
    <tabColor rgb="FF92D050"/>
  </sheetPr>
  <dimension ref="A1:BB77"/>
  <sheetViews>
    <sheetView zoomScale="80" zoomScaleNormal="80" workbookViewId="0">
      <pane xSplit="5" ySplit="3" topLeftCell="F37" activePane="bottomRight" state="frozen"/>
      <selection pane="topRight" activeCell="F1" sqref="F1"/>
      <selection pane="bottomLeft" activeCell="A4" sqref="A4"/>
      <selection pane="bottomRight" activeCell="AK1" sqref="AK1:BC1048576"/>
    </sheetView>
  </sheetViews>
  <sheetFormatPr defaultRowHeight="14.25" x14ac:dyDescent="0.2"/>
  <cols>
    <col min="1" max="2" width="9" style="98"/>
    <col min="3" max="3" width="25.875" style="153" customWidth="1"/>
    <col min="4" max="4" width="6.5" style="98" bestFit="1" customWidth="1"/>
    <col min="5" max="5" width="22" style="98" bestFit="1" customWidth="1"/>
    <col min="6" max="6" width="9" style="98"/>
    <col min="7" max="7" width="9" style="98" customWidth="1"/>
    <col min="8" max="9" width="9" style="98"/>
    <col min="10" max="10" width="18.125" style="98" bestFit="1" customWidth="1"/>
    <col min="11" max="11" width="17.375" style="98" customWidth="1"/>
    <col min="12" max="12" width="16.375" style="98" bestFit="1" customWidth="1"/>
    <col min="13" max="29" width="12.5" style="98" customWidth="1"/>
    <col min="30" max="30" width="8.375" style="98" bestFit="1" customWidth="1"/>
    <col min="31" max="31" width="10.125" style="98" bestFit="1" customWidth="1"/>
    <col min="32" max="32" width="10.25" style="98" bestFit="1" customWidth="1"/>
    <col min="33" max="33" width="15.25" style="98" bestFit="1" customWidth="1"/>
    <col min="34" max="34" width="16.375" style="98" bestFit="1" customWidth="1"/>
    <col min="35" max="35" width="15.75" style="98" bestFit="1" customWidth="1"/>
    <col min="36" max="36" width="9" style="98"/>
    <col min="37" max="43" width="0" style="98" hidden="1" customWidth="1"/>
    <col min="44" max="44" width="11.75" style="98" hidden="1" customWidth="1"/>
    <col min="45" max="49" width="0" style="98" hidden="1" customWidth="1"/>
    <col min="50" max="50" width="12.375" style="98" hidden="1" customWidth="1"/>
    <col min="51" max="55" width="0" style="98" hidden="1" customWidth="1"/>
    <col min="56" max="16384" width="9" style="98"/>
  </cols>
  <sheetData>
    <row r="1" spans="2:54" s="35" customFormat="1" ht="18" x14ac:dyDescent="0.25">
      <c r="B1" s="35" t="s">
        <v>48</v>
      </c>
      <c r="C1" s="36"/>
    </row>
    <row r="2" spans="2:54" s="54" customFormat="1" x14ac:dyDescent="0.2">
      <c r="B2" s="37" t="s">
        <v>49</v>
      </c>
      <c r="C2" s="37"/>
      <c r="D2" s="37"/>
      <c r="E2" s="38" t="s">
        <v>6</v>
      </c>
      <c r="F2" s="39" t="s">
        <v>50</v>
      </c>
      <c r="G2" s="40" t="s">
        <v>51</v>
      </c>
      <c r="H2" s="41" t="s">
        <v>52</v>
      </c>
      <c r="I2" s="42" t="s">
        <v>53</v>
      </c>
      <c r="J2" s="43" t="s">
        <v>54</v>
      </c>
      <c r="K2" s="44" t="s">
        <v>55</v>
      </c>
      <c r="L2" s="42" t="s">
        <v>56</v>
      </c>
      <c r="M2" s="45" t="s">
        <v>57</v>
      </c>
      <c r="N2" s="46" t="s">
        <v>58</v>
      </c>
      <c r="O2" s="47" t="s">
        <v>59</v>
      </c>
      <c r="P2" s="48" t="s">
        <v>60</v>
      </c>
      <c r="Q2" s="49" t="s">
        <v>61</v>
      </c>
      <c r="R2" s="42" t="s">
        <v>62</v>
      </c>
      <c r="S2" s="42" t="s">
        <v>63</v>
      </c>
      <c r="T2" s="42" t="s">
        <v>64</v>
      </c>
      <c r="U2" s="42" t="s">
        <v>65</v>
      </c>
      <c r="V2" s="42" t="s">
        <v>66</v>
      </c>
      <c r="W2" s="42" t="s">
        <v>67</v>
      </c>
      <c r="X2" s="42" t="s">
        <v>68</v>
      </c>
      <c r="Y2" s="42" t="s">
        <v>69</v>
      </c>
      <c r="Z2" s="42" t="s">
        <v>70</v>
      </c>
      <c r="AA2" s="42" t="s">
        <v>71</v>
      </c>
      <c r="AB2" s="42" t="s">
        <v>72</v>
      </c>
      <c r="AC2" s="42" t="s">
        <v>73</v>
      </c>
      <c r="AD2" s="42" t="s">
        <v>74</v>
      </c>
      <c r="AE2" s="50" t="s">
        <v>75</v>
      </c>
      <c r="AF2" s="51" t="s">
        <v>76</v>
      </c>
      <c r="AG2" s="52" t="s">
        <v>77</v>
      </c>
      <c r="AH2" s="53" t="s">
        <v>78</v>
      </c>
      <c r="AK2" s="55" t="s">
        <v>75</v>
      </c>
      <c r="AL2" s="55"/>
      <c r="AM2" s="55"/>
      <c r="AN2" s="56" t="s">
        <v>76</v>
      </c>
      <c r="AO2" s="56"/>
      <c r="AP2" s="56"/>
      <c r="AQ2" s="57" t="s">
        <v>57</v>
      </c>
      <c r="AR2" s="58"/>
      <c r="AS2" s="59"/>
      <c r="AT2" s="60" t="s">
        <v>58</v>
      </c>
      <c r="AU2" s="61"/>
      <c r="AV2" s="62" t="s">
        <v>59</v>
      </c>
      <c r="AW2" s="62"/>
      <c r="AX2" s="63" t="s">
        <v>60</v>
      </c>
      <c r="AY2" s="63"/>
      <c r="AZ2" s="64" t="s">
        <v>61</v>
      </c>
      <c r="BA2" s="64"/>
      <c r="BB2" s="65" t="s">
        <v>79</v>
      </c>
    </row>
    <row r="3" spans="2:54" s="83" customFormat="1" ht="71.25" x14ac:dyDescent="0.2">
      <c r="B3" s="66" t="s">
        <v>80</v>
      </c>
      <c r="C3" s="66"/>
      <c r="D3" s="66"/>
      <c r="E3" s="67"/>
      <c r="F3" s="68" t="s">
        <v>7</v>
      </c>
      <c r="G3" s="69" t="s">
        <v>8</v>
      </c>
      <c r="H3" s="70" t="s">
        <v>9</v>
      </c>
      <c r="I3" s="71" t="s">
        <v>81</v>
      </c>
      <c r="J3" s="72" t="s">
        <v>10</v>
      </c>
      <c r="K3" s="73" t="s">
        <v>82</v>
      </c>
      <c r="L3" s="71" t="s">
        <v>83</v>
      </c>
      <c r="M3" s="74" t="s">
        <v>84</v>
      </c>
      <c r="N3" s="75" t="s">
        <v>85</v>
      </c>
      <c r="O3" s="76" t="s">
        <v>86</v>
      </c>
      <c r="P3" s="77" t="s">
        <v>87</v>
      </c>
      <c r="Q3" s="78" t="s">
        <v>19</v>
      </c>
      <c r="R3" s="71" t="s">
        <v>88</v>
      </c>
      <c r="S3" s="71" t="s">
        <v>89</v>
      </c>
      <c r="T3" s="71" t="s">
        <v>90</v>
      </c>
      <c r="U3" s="71" t="s">
        <v>91</v>
      </c>
      <c r="V3" s="71" t="s">
        <v>92</v>
      </c>
      <c r="W3" s="71" t="s">
        <v>93</v>
      </c>
      <c r="X3" s="71" t="s">
        <v>94</v>
      </c>
      <c r="Y3" s="71" t="s">
        <v>95</v>
      </c>
      <c r="Z3" s="71" t="s">
        <v>96</v>
      </c>
      <c r="AA3" s="71" t="s">
        <v>97</v>
      </c>
      <c r="AB3" s="71" t="s">
        <v>98</v>
      </c>
      <c r="AC3" s="71" t="s">
        <v>99</v>
      </c>
      <c r="AD3" s="71" t="s">
        <v>100</v>
      </c>
      <c r="AE3" s="79" t="s">
        <v>101</v>
      </c>
      <c r="AF3" s="80" t="s">
        <v>102</v>
      </c>
      <c r="AG3" s="81" t="s">
        <v>17</v>
      </c>
      <c r="AH3" s="82" t="s">
        <v>11</v>
      </c>
      <c r="AK3" s="84" t="s">
        <v>103</v>
      </c>
      <c r="AL3" s="85" t="s">
        <v>104</v>
      </c>
      <c r="AM3" s="86" t="s">
        <v>105</v>
      </c>
      <c r="AN3" s="84" t="s">
        <v>103</v>
      </c>
      <c r="AO3" s="85" t="s">
        <v>104</v>
      </c>
      <c r="AP3" s="86" t="s">
        <v>105</v>
      </c>
      <c r="AQ3" s="87" t="s">
        <v>106</v>
      </c>
      <c r="AR3" s="88" t="s">
        <v>107</v>
      </c>
      <c r="AS3" s="86" t="s">
        <v>105</v>
      </c>
      <c r="AT3" s="89" t="s">
        <v>108</v>
      </c>
      <c r="AU3" s="86" t="s">
        <v>105</v>
      </c>
      <c r="AV3" s="90" t="s">
        <v>108</v>
      </c>
      <c r="AW3" s="86" t="s">
        <v>105</v>
      </c>
      <c r="AX3" s="90" t="s">
        <v>109</v>
      </c>
      <c r="AY3" s="86" t="s">
        <v>105</v>
      </c>
      <c r="AZ3" s="90" t="s">
        <v>108</v>
      </c>
      <c r="BA3" s="86" t="s">
        <v>105</v>
      </c>
      <c r="BB3" s="65"/>
    </row>
    <row r="4" spans="2:54" x14ac:dyDescent="0.2">
      <c r="B4" s="91" t="s">
        <v>110</v>
      </c>
      <c r="C4" s="92" t="s">
        <v>111</v>
      </c>
      <c r="D4" s="93" t="s">
        <v>112</v>
      </c>
      <c r="E4" s="94" t="s">
        <v>113</v>
      </c>
      <c r="F4" s="95">
        <v>1.02</v>
      </c>
      <c r="G4" s="95">
        <v>0.89</v>
      </c>
      <c r="H4" s="95">
        <v>0.53</v>
      </c>
      <c r="I4" s="95">
        <v>0.01</v>
      </c>
      <c r="J4" s="95">
        <v>14367310.75</v>
      </c>
      <c r="K4" s="95">
        <v>-88587194.329999998</v>
      </c>
      <c r="L4" s="95">
        <v>0.42</v>
      </c>
      <c r="M4" s="95">
        <v>116.96</v>
      </c>
      <c r="N4" s="95">
        <v>0</v>
      </c>
      <c r="O4" s="95">
        <v>0</v>
      </c>
      <c r="P4" s="95">
        <v>0</v>
      </c>
      <c r="Q4" s="95">
        <v>73.959999999999994</v>
      </c>
      <c r="R4" s="95">
        <v>50.79</v>
      </c>
      <c r="S4" s="95">
        <v>44.33</v>
      </c>
      <c r="T4" s="95">
        <v>33.93</v>
      </c>
      <c r="U4" s="95">
        <v>27.24</v>
      </c>
      <c r="V4" s="95">
        <v>42.75</v>
      </c>
      <c r="W4" s="95">
        <v>36.979999999999997</v>
      </c>
      <c r="X4" s="95">
        <v>72.44</v>
      </c>
      <c r="Y4" s="95">
        <v>-76.28</v>
      </c>
      <c r="Z4" s="95">
        <v>-23.42</v>
      </c>
      <c r="AA4" s="95">
        <v>-36.92</v>
      </c>
      <c r="AB4" s="95">
        <v>6.05</v>
      </c>
      <c r="AC4" s="95">
        <v>5.23</v>
      </c>
      <c r="AD4" s="95">
        <v>1.59</v>
      </c>
      <c r="AE4" s="95">
        <v>49.21</v>
      </c>
      <c r="AF4" s="96">
        <v>5.23</v>
      </c>
      <c r="AG4" s="96">
        <v>116266244.64</v>
      </c>
      <c r="AH4" s="96">
        <v>100828030.41</v>
      </c>
      <c r="AI4" s="97"/>
      <c r="AK4" s="99">
        <f>AE4</f>
        <v>49.21</v>
      </c>
      <c r="AL4" s="100">
        <v>6.95</v>
      </c>
      <c r="AM4" s="101">
        <f>IF(AK4&gt;=AL4,1,0)</f>
        <v>1</v>
      </c>
      <c r="AN4" s="99">
        <f>AF4</f>
        <v>5.23</v>
      </c>
      <c r="AO4" s="100">
        <v>3.43</v>
      </c>
      <c r="AP4" s="101">
        <f>IF(AN4&gt;=AO4,1,0)</f>
        <v>1</v>
      </c>
      <c r="AQ4" s="102">
        <f>H4</f>
        <v>0.53</v>
      </c>
      <c r="AR4" s="103">
        <f>M4</f>
        <v>116.96</v>
      </c>
      <c r="AS4" s="101">
        <f t="shared" ref="AS4:AS67" si="0">IF(OR(AND((AQ4&lt;0.8),(AR4&gt;180)),AND((AQ4&gt;=0.8),(AR4&gt;90))),0,1)</f>
        <v>1</v>
      </c>
      <c r="AT4" s="104">
        <f>N4</f>
        <v>0</v>
      </c>
      <c r="AU4" s="105">
        <f>IF(AT4&lt;=60,1,0)</f>
        <v>1</v>
      </c>
      <c r="AV4" s="103">
        <f>O4</f>
        <v>0</v>
      </c>
      <c r="AW4" s="105">
        <f>IF(AV4&lt;=60,1,0)</f>
        <v>1</v>
      </c>
      <c r="AX4" s="103">
        <f>สูตรข้อมูล!P4</f>
        <v>0</v>
      </c>
      <c r="AY4" s="105">
        <f>IF(AX4&lt;=90,1,0)</f>
        <v>1</v>
      </c>
      <c r="AZ4" s="103">
        <f>Q4</f>
        <v>73.959999999999994</v>
      </c>
      <c r="BA4" s="105">
        <f>IF(AZ4&lt;=60,1,0)</f>
        <v>0</v>
      </c>
      <c r="BB4" s="98">
        <f>AM4+AP4+AS4+AU4+AW4+AY4+BA4</f>
        <v>6</v>
      </c>
    </row>
    <row r="5" spans="2:54" x14ac:dyDescent="0.2">
      <c r="B5" s="91"/>
      <c r="C5" s="92" t="s">
        <v>114</v>
      </c>
      <c r="D5" s="93" t="s">
        <v>115</v>
      </c>
      <c r="E5" s="94" t="s">
        <v>116</v>
      </c>
      <c r="F5" s="95">
        <v>0</v>
      </c>
      <c r="G5" s="95">
        <v>0</v>
      </c>
      <c r="H5" s="95">
        <v>0</v>
      </c>
      <c r="I5" s="95">
        <v>0</v>
      </c>
      <c r="J5" s="95">
        <v>0</v>
      </c>
      <c r="K5" s="95">
        <v>0</v>
      </c>
      <c r="L5" s="95">
        <v>0</v>
      </c>
      <c r="M5" s="95">
        <v>0</v>
      </c>
      <c r="N5" s="95">
        <v>0</v>
      </c>
      <c r="O5" s="95">
        <v>0</v>
      </c>
      <c r="P5" s="95">
        <v>0</v>
      </c>
      <c r="Q5" s="95">
        <v>0</v>
      </c>
      <c r="R5" s="95">
        <v>0</v>
      </c>
      <c r="S5" s="95">
        <v>0</v>
      </c>
      <c r="T5" s="95">
        <v>0</v>
      </c>
      <c r="U5" s="95">
        <v>0</v>
      </c>
      <c r="V5" s="95">
        <v>0</v>
      </c>
      <c r="W5" s="95">
        <v>0</v>
      </c>
      <c r="X5" s="95">
        <v>0</v>
      </c>
      <c r="Y5" s="95">
        <v>0</v>
      </c>
      <c r="Z5" s="95">
        <v>0</v>
      </c>
      <c r="AA5" s="95">
        <v>0</v>
      </c>
      <c r="AB5" s="95">
        <v>0</v>
      </c>
      <c r="AC5" s="95">
        <v>0</v>
      </c>
      <c r="AD5" s="95">
        <v>0</v>
      </c>
      <c r="AE5" s="95">
        <v>0</v>
      </c>
      <c r="AF5" s="96">
        <v>0</v>
      </c>
      <c r="AG5" s="96">
        <v>0</v>
      </c>
      <c r="AH5" s="96">
        <v>0</v>
      </c>
      <c r="AI5" s="97"/>
      <c r="AK5" s="99">
        <f t="shared" ref="AK5:AK68" si="1">AE5</f>
        <v>0</v>
      </c>
      <c r="AL5" s="100">
        <v>6.44</v>
      </c>
      <c r="AM5" s="101">
        <f>IF(AK5&gt;=AL5,1,0)</f>
        <v>0</v>
      </c>
      <c r="AN5" s="99">
        <f t="shared" ref="AN5:AN68" si="2">AF5</f>
        <v>0</v>
      </c>
      <c r="AO5" s="100">
        <v>3.51</v>
      </c>
      <c r="AP5" s="101">
        <f t="shared" ref="AP5:AP68" si="3">IF(AN5&gt;=AO5,1,0)</f>
        <v>0</v>
      </c>
      <c r="AQ5" s="102">
        <f t="shared" ref="AQ5:AQ68" si="4">H5</f>
        <v>0</v>
      </c>
      <c r="AR5" s="103">
        <f t="shared" ref="AR5:AR68" si="5">M5</f>
        <v>0</v>
      </c>
      <c r="AS5" s="101">
        <f t="shared" si="0"/>
        <v>1</v>
      </c>
      <c r="AT5" s="104">
        <f t="shared" ref="AT5:AT68" si="6">N5</f>
        <v>0</v>
      </c>
      <c r="AU5" s="105">
        <f t="shared" ref="AU5:AU68" si="7">IF(AT5&lt;=60,1,0)</f>
        <v>1</v>
      </c>
      <c r="AV5" s="103">
        <f t="shared" ref="AV5:AV68" si="8">O5</f>
        <v>0</v>
      </c>
      <c r="AW5" s="105">
        <f t="shared" ref="AW5:AW68" si="9">IF(AV5&lt;=60,1,0)</f>
        <v>1</v>
      </c>
      <c r="AX5" s="103">
        <f>สูตรข้อมูล!P5</f>
        <v>0</v>
      </c>
      <c r="AY5" s="105">
        <f t="shared" ref="AY5:AY68" si="10">IF(AX5&lt;=90,1,0)</f>
        <v>1</v>
      </c>
      <c r="AZ5" s="103">
        <f t="shared" ref="AZ5:AZ68" si="11">Q5</f>
        <v>0</v>
      </c>
      <c r="BA5" s="105">
        <f t="shared" ref="BA5:BA68" si="12">IF(AZ5&lt;=60,1,0)</f>
        <v>1</v>
      </c>
      <c r="BB5" s="98">
        <f t="shared" ref="BB5:BB68" si="13">AM5+AP5+AS5+AU5+AW5+AY5+BA5</f>
        <v>5</v>
      </c>
    </row>
    <row r="6" spans="2:54" x14ac:dyDescent="0.2">
      <c r="B6" s="91"/>
      <c r="C6" s="92" t="s">
        <v>117</v>
      </c>
      <c r="D6" s="93" t="s">
        <v>118</v>
      </c>
      <c r="E6" s="94" t="s">
        <v>25</v>
      </c>
      <c r="F6" s="95">
        <v>3.74</v>
      </c>
      <c r="G6" s="95">
        <v>3.52</v>
      </c>
      <c r="H6" s="95">
        <v>3.13</v>
      </c>
      <c r="I6" s="95">
        <v>-0.01</v>
      </c>
      <c r="J6" s="95">
        <v>25921993.960000001</v>
      </c>
      <c r="K6" s="95">
        <v>20830626.09</v>
      </c>
      <c r="L6" s="95">
        <v>3.13</v>
      </c>
      <c r="M6" s="95">
        <v>197.8</v>
      </c>
      <c r="N6" s="95">
        <v>0</v>
      </c>
      <c r="O6" s="95">
        <v>0</v>
      </c>
      <c r="P6" s="95">
        <v>0</v>
      </c>
      <c r="Q6" s="95">
        <v>66.05</v>
      </c>
      <c r="R6" s="95">
        <v>-26.87</v>
      </c>
      <c r="S6" s="95">
        <v>-32.909999999999997</v>
      </c>
      <c r="T6" s="95">
        <v>-39.67</v>
      </c>
      <c r="U6" s="95">
        <v>-45.97</v>
      </c>
      <c r="V6" s="95">
        <v>-33.299999999999997</v>
      </c>
      <c r="W6" s="95">
        <v>-39.21</v>
      </c>
      <c r="X6" s="95">
        <v>148.4</v>
      </c>
      <c r="Y6" s="95">
        <v>-89.56</v>
      </c>
      <c r="Z6" s="95">
        <v>-8.81</v>
      </c>
      <c r="AA6" s="95">
        <v>-44.48</v>
      </c>
      <c r="AB6" s="95">
        <v>-3.27</v>
      </c>
      <c r="AC6" s="95">
        <v>-3.85</v>
      </c>
      <c r="AD6" s="95">
        <v>0.72</v>
      </c>
      <c r="AE6" s="95">
        <v>-35.5</v>
      </c>
      <c r="AF6" s="96">
        <v>-3.85</v>
      </c>
      <c r="AG6" s="96">
        <v>-1881979.8</v>
      </c>
      <c r="AH6" s="96">
        <v>-2216177.4700000002</v>
      </c>
      <c r="AI6" s="97"/>
      <c r="AK6" s="99">
        <f t="shared" si="1"/>
        <v>-35.5</v>
      </c>
      <c r="AL6" s="100">
        <v>6.72</v>
      </c>
      <c r="AM6" s="101">
        <f t="shared" ref="AM6:AM69" si="14">IF(AK6&gt;=AL6,1,0)</f>
        <v>0</v>
      </c>
      <c r="AN6" s="99">
        <f t="shared" si="2"/>
        <v>-3.85</v>
      </c>
      <c r="AO6" s="100">
        <v>4.1399999999999997</v>
      </c>
      <c r="AP6" s="101">
        <f t="shared" si="3"/>
        <v>0</v>
      </c>
      <c r="AQ6" s="102">
        <f t="shared" si="4"/>
        <v>3.13</v>
      </c>
      <c r="AR6" s="103">
        <f t="shared" si="5"/>
        <v>197.8</v>
      </c>
      <c r="AS6" s="101">
        <f t="shared" si="0"/>
        <v>0</v>
      </c>
      <c r="AT6" s="104">
        <f t="shared" si="6"/>
        <v>0</v>
      </c>
      <c r="AU6" s="105">
        <f t="shared" si="7"/>
        <v>1</v>
      </c>
      <c r="AV6" s="103">
        <f t="shared" si="8"/>
        <v>0</v>
      </c>
      <c r="AW6" s="105">
        <f t="shared" si="9"/>
        <v>1</v>
      </c>
      <c r="AX6" s="103">
        <f>สูตรข้อมูล!P6</f>
        <v>0</v>
      </c>
      <c r="AY6" s="105">
        <f t="shared" si="10"/>
        <v>1</v>
      </c>
      <c r="AZ6" s="103">
        <f t="shared" si="11"/>
        <v>66.05</v>
      </c>
      <c r="BA6" s="105">
        <f t="shared" si="12"/>
        <v>0</v>
      </c>
      <c r="BB6" s="98">
        <f t="shared" si="13"/>
        <v>3</v>
      </c>
    </row>
    <row r="7" spans="2:54" x14ac:dyDescent="0.2">
      <c r="B7" s="91"/>
      <c r="C7" s="92" t="s">
        <v>119</v>
      </c>
      <c r="D7" s="93" t="s">
        <v>120</v>
      </c>
      <c r="E7" s="94" t="s">
        <v>25</v>
      </c>
      <c r="F7" s="95">
        <v>3.64</v>
      </c>
      <c r="G7" s="95">
        <v>3.23</v>
      </c>
      <c r="H7" s="95">
        <v>2.87</v>
      </c>
      <c r="I7" s="95">
        <v>0</v>
      </c>
      <c r="J7" s="95">
        <v>21180685.140000001</v>
      </c>
      <c r="K7" s="95">
        <v>15012389.82</v>
      </c>
      <c r="L7" s="95">
        <v>2.85</v>
      </c>
      <c r="M7" s="95">
        <v>45.22</v>
      </c>
      <c r="N7" s="95">
        <v>0</v>
      </c>
      <c r="O7" s="95">
        <v>0</v>
      </c>
      <c r="P7" s="95">
        <v>0</v>
      </c>
      <c r="Q7" s="95">
        <v>49.09</v>
      </c>
      <c r="R7" s="95">
        <v>-32.56</v>
      </c>
      <c r="S7" s="95">
        <v>-39.93</v>
      </c>
      <c r="T7" s="95">
        <v>-50.53</v>
      </c>
      <c r="U7" s="95">
        <v>-58.13</v>
      </c>
      <c r="V7" s="95">
        <v>-46.94</v>
      </c>
      <c r="W7" s="95">
        <v>-54.31</v>
      </c>
      <c r="X7" s="95">
        <v>159.04</v>
      </c>
      <c r="Y7" s="95">
        <v>-87.98</v>
      </c>
      <c r="Z7" s="95">
        <v>-11.44</v>
      </c>
      <c r="AA7" s="95">
        <v>-55.7</v>
      </c>
      <c r="AB7" s="95">
        <v>-3.71</v>
      </c>
      <c r="AC7" s="95">
        <v>-4.29</v>
      </c>
      <c r="AD7" s="95">
        <v>0.65</v>
      </c>
      <c r="AE7" s="95">
        <v>-48.38</v>
      </c>
      <c r="AF7" s="96">
        <v>-4.29</v>
      </c>
      <c r="AG7" s="96">
        <v>-2185611.9700000002</v>
      </c>
      <c r="AH7" s="96">
        <v>-2528929.66</v>
      </c>
      <c r="AI7" s="97"/>
      <c r="AK7" s="99">
        <f t="shared" si="1"/>
        <v>-48.38</v>
      </c>
      <c r="AL7" s="100">
        <v>6.72</v>
      </c>
      <c r="AM7" s="101">
        <f t="shared" si="14"/>
        <v>0</v>
      </c>
      <c r="AN7" s="99">
        <f t="shared" si="2"/>
        <v>-4.29</v>
      </c>
      <c r="AO7" s="100">
        <v>4.1399999999999997</v>
      </c>
      <c r="AP7" s="101">
        <f t="shared" si="3"/>
        <v>0</v>
      </c>
      <c r="AQ7" s="102">
        <f t="shared" si="4"/>
        <v>2.87</v>
      </c>
      <c r="AR7" s="103">
        <f t="shared" si="5"/>
        <v>45.22</v>
      </c>
      <c r="AS7" s="101">
        <f t="shared" si="0"/>
        <v>1</v>
      </c>
      <c r="AT7" s="104">
        <f t="shared" si="6"/>
        <v>0</v>
      </c>
      <c r="AU7" s="105">
        <f t="shared" si="7"/>
        <v>1</v>
      </c>
      <c r="AV7" s="103">
        <f t="shared" si="8"/>
        <v>0</v>
      </c>
      <c r="AW7" s="105">
        <f t="shared" si="9"/>
        <v>1</v>
      </c>
      <c r="AX7" s="103">
        <f>สูตรข้อมูล!P7</f>
        <v>0</v>
      </c>
      <c r="AY7" s="105">
        <f t="shared" si="10"/>
        <v>1</v>
      </c>
      <c r="AZ7" s="103">
        <f t="shared" si="11"/>
        <v>49.09</v>
      </c>
      <c r="BA7" s="105">
        <f t="shared" si="12"/>
        <v>1</v>
      </c>
      <c r="BB7" s="98">
        <f t="shared" si="13"/>
        <v>5</v>
      </c>
    </row>
    <row r="8" spans="2:54" x14ac:dyDescent="0.2">
      <c r="B8" s="91"/>
      <c r="C8" s="92" t="s">
        <v>121</v>
      </c>
      <c r="D8" s="93" t="s">
        <v>122</v>
      </c>
      <c r="E8" s="94" t="s">
        <v>25</v>
      </c>
      <c r="F8" s="95">
        <v>2.15</v>
      </c>
      <c r="G8" s="95">
        <v>1.97</v>
      </c>
      <c r="H8" s="95">
        <v>1.75</v>
      </c>
      <c r="I8" s="95">
        <v>-0.01</v>
      </c>
      <c r="J8" s="95">
        <v>20457588.02</v>
      </c>
      <c r="K8" s="95">
        <v>19203977.91</v>
      </c>
      <c r="L8" s="95">
        <v>1.75</v>
      </c>
      <c r="M8" s="95">
        <v>132.24</v>
      </c>
      <c r="N8" s="95">
        <v>0</v>
      </c>
      <c r="O8" s="95">
        <v>0</v>
      </c>
      <c r="P8" s="95">
        <v>0</v>
      </c>
      <c r="Q8" s="95">
        <v>146.32</v>
      </c>
      <c r="R8" s="95">
        <v>31.56</v>
      </c>
      <c r="S8" s="95">
        <v>26.3</v>
      </c>
      <c r="T8" s="95">
        <v>20.04</v>
      </c>
      <c r="U8" s="95">
        <v>14.6</v>
      </c>
      <c r="V8" s="95">
        <v>22.47</v>
      </c>
      <c r="W8" s="95">
        <v>17.46</v>
      </c>
      <c r="X8" s="95">
        <v>89.61</v>
      </c>
      <c r="Y8" s="95">
        <v>-82.24</v>
      </c>
      <c r="Z8" s="95">
        <v>-13.06</v>
      </c>
      <c r="AA8" s="95">
        <v>-62.49</v>
      </c>
      <c r="AB8" s="95">
        <v>2.4900000000000002</v>
      </c>
      <c r="AC8" s="95">
        <v>1.93</v>
      </c>
      <c r="AD8" s="95">
        <v>1.21</v>
      </c>
      <c r="AE8" s="95">
        <v>24.39</v>
      </c>
      <c r="AF8" s="96">
        <v>1.93</v>
      </c>
      <c r="AG8" s="96">
        <v>1547483.78</v>
      </c>
      <c r="AH8" s="96">
        <v>1202471.43</v>
      </c>
      <c r="AI8" s="97"/>
      <c r="AK8" s="99">
        <f t="shared" si="1"/>
        <v>24.39</v>
      </c>
      <c r="AL8" s="100">
        <v>6.72</v>
      </c>
      <c r="AM8" s="101">
        <f t="shared" si="14"/>
        <v>1</v>
      </c>
      <c r="AN8" s="99">
        <f t="shared" si="2"/>
        <v>1.93</v>
      </c>
      <c r="AO8" s="100">
        <v>4.1399999999999997</v>
      </c>
      <c r="AP8" s="101">
        <f t="shared" si="3"/>
        <v>0</v>
      </c>
      <c r="AQ8" s="102">
        <f t="shared" si="4"/>
        <v>1.75</v>
      </c>
      <c r="AR8" s="103">
        <f t="shared" si="5"/>
        <v>132.24</v>
      </c>
      <c r="AS8" s="101">
        <f t="shared" si="0"/>
        <v>0</v>
      </c>
      <c r="AT8" s="104">
        <f t="shared" si="6"/>
        <v>0</v>
      </c>
      <c r="AU8" s="105">
        <f t="shared" si="7"/>
        <v>1</v>
      </c>
      <c r="AV8" s="103">
        <f t="shared" si="8"/>
        <v>0</v>
      </c>
      <c r="AW8" s="105">
        <f t="shared" si="9"/>
        <v>1</v>
      </c>
      <c r="AX8" s="103">
        <f>สูตรข้อมูล!P8</f>
        <v>0</v>
      </c>
      <c r="AY8" s="105">
        <f t="shared" si="10"/>
        <v>1</v>
      </c>
      <c r="AZ8" s="103">
        <f t="shared" si="11"/>
        <v>146.32</v>
      </c>
      <c r="BA8" s="105">
        <f t="shared" si="12"/>
        <v>0</v>
      </c>
      <c r="BB8" s="98">
        <f t="shared" si="13"/>
        <v>4</v>
      </c>
    </row>
    <row r="9" spans="2:54" x14ac:dyDescent="0.2">
      <c r="B9" s="91"/>
      <c r="C9" s="92" t="s">
        <v>123</v>
      </c>
      <c r="D9" s="93" t="s">
        <v>124</v>
      </c>
      <c r="E9" s="106" t="s">
        <v>125</v>
      </c>
      <c r="F9" s="95">
        <v>2.04</v>
      </c>
      <c r="G9" s="95">
        <v>1.76</v>
      </c>
      <c r="H9" s="95">
        <v>1.52</v>
      </c>
      <c r="I9" s="95">
        <v>-0.03</v>
      </c>
      <c r="J9" s="95">
        <v>15499976.140000001</v>
      </c>
      <c r="K9" s="95">
        <v>9892919.8699999992</v>
      </c>
      <c r="L9" s="95">
        <v>1.45</v>
      </c>
      <c r="M9" s="95">
        <v>60.85</v>
      </c>
      <c r="N9" s="95">
        <v>0</v>
      </c>
      <c r="O9" s="95">
        <v>0</v>
      </c>
      <c r="P9" s="95">
        <v>0</v>
      </c>
      <c r="Q9" s="95">
        <v>56.23</v>
      </c>
      <c r="R9" s="95">
        <v>-23.75</v>
      </c>
      <c r="S9" s="95">
        <v>-30.71</v>
      </c>
      <c r="T9" s="95">
        <v>-36.92</v>
      </c>
      <c r="U9" s="95">
        <v>-44.24</v>
      </c>
      <c r="V9" s="95">
        <v>-32.42</v>
      </c>
      <c r="W9" s="95">
        <v>-39.479999999999997</v>
      </c>
      <c r="X9" s="95">
        <v>144.57</v>
      </c>
      <c r="Y9" s="95">
        <v>-90.41</v>
      </c>
      <c r="Z9" s="95">
        <v>-9.36</v>
      </c>
      <c r="AA9" s="95">
        <v>-58.17</v>
      </c>
      <c r="AB9" s="95">
        <v>-3.9</v>
      </c>
      <c r="AC9" s="95">
        <v>-4.75</v>
      </c>
      <c r="AD9" s="95">
        <v>0.72</v>
      </c>
      <c r="AE9" s="95">
        <v>-33.6</v>
      </c>
      <c r="AF9" s="96">
        <v>-4.75</v>
      </c>
      <c r="AG9" s="96">
        <v>-2429835.5299999998</v>
      </c>
      <c r="AH9" s="96">
        <v>-2959013.63</v>
      </c>
      <c r="AI9" s="97"/>
      <c r="AK9" s="99">
        <f t="shared" si="1"/>
        <v>-33.6</v>
      </c>
      <c r="AL9" s="100">
        <v>5.88</v>
      </c>
      <c r="AM9" s="101">
        <f t="shared" si="14"/>
        <v>0</v>
      </c>
      <c r="AN9" s="99">
        <f t="shared" si="2"/>
        <v>-4.75</v>
      </c>
      <c r="AO9" s="100">
        <v>3.78</v>
      </c>
      <c r="AP9" s="101">
        <f t="shared" si="3"/>
        <v>0</v>
      </c>
      <c r="AQ9" s="102">
        <f t="shared" si="4"/>
        <v>1.52</v>
      </c>
      <c r="AR9" s="100">
        <v>3.78</v>
      </c>
      <c r="AS9" s="101">
        <f t="shared" si="0"/>
        <v>1</v>
      </c>
      <c r="AT9" s="104">
        <f t="shared" si="6"/>
        <v>0</v>
      </c>
      <c r="AU9" s="105">
        <f t="shared" si="7"/>
        <v>1</v>
      </c>
      <c r="AV9" s="103">
        <f t="shared" si="8"/>
        <v>0</v>
      </c>
      <c r="AW9" s="105">
        <f t="shared" si="9"/>
        <v>1</v>
      </c>
      <c r="AX9" s="103">
        <f>สูตรข้อมูล!P9</f>
        <v>0</v>
      </c>
      <c r="AY9" s="105">
        <f t="shared" si="10"/>
        <v>1</v>
      </c>
      <c r="AZ9" s="103">
        <f t="shared" si="11"/>
        <v>56.23</v>
      </c>
      <c r="BA9" s="105">
        <f t="shared" si="12"/>
        <v>1</v>
      </c>
      <c r="BB9" s="98">
        <f t="shared" si="13"/>
        <v>5</v>
      </c>
    </row>
    <row r="10" spans="2:54" x14ac:dyDescent="0.2">
      <c r="B10" s="91"/>
      <c r="C10" s="92" t="s">
        <v>126</v>
      </c>
      <c r="D10" s="93" t="s">
        <v>127</v>
      </c>
      <c r="E10" s="94" t="s">
        <v>116</v>
      </c>
      <c r="F10" s="95">
        <v>0.74</v>
      </c>
      <c r="G10" s="95">
        <v>0.64</v>
      </c>
      <c r="H10" s="95">
        <v>0.42</v>
      </c>
      <c r="I10" s="95">
        <v>0.02</v>
      </c>
      <c r="J10" s="95">
        <v>-7734548.5499999998</v>
      </c>
      <c r="K10" s="95">
        <v>-6493378.7199999997</v>
      </c>
      <c r="L10" s="95">
        <v>0.42</v>
      </c>
      <c r="M10" s="95">
        <v>282.16000000000003</v>
      </c>
      <c r="N10" s="95">
        <v>0</v>
      </c>
      <c r="O10" s="95">
        <v>0</v>
      </c>
      <c r="P10" s="95">
        <v>0</v>
      </c>
      <c r="Q10" s="95">
        <v>91.81</v>
      </c>
      <c r="R10" s="95">
        <v>-8.48</v>
      </c>
      <c r="S10" s="95">
        <v>-11.68</v>
      </c>
      <c r="T10" s="95">
        <v>-24.9</v>
      </c>
      <c r="U10" s="95">
        <v>-28.73</v>
      </c>
      <c r="V10" s="95">
        <v>-15.22</v>
      </c>
      <c r="W10" s="95">
        <v>-18.53</v>
      </c>
      <c r="X10" s="95">
        <v>137.28</v>
      </c>
      <c r="Y10" s="95">
        <v>-81.349999999999994</v>
      </c>
      <c r="Z10" s="95">
        <v>-12.42</v>
      </c>
      <c r="AA10" s="95">
        <v>-53.53</v>
      </c>
      <c r="AB10" s="95">
        <v>-1.62</v>
      </c>
      <c r="AC10" s="95">
        <v>-1.98</v>
      </c>
      <c r="AD10" s="95">
        <v>0.84</v>
      </c>
      <c r="AE10" s="95">
        <v>-30.23</v>
      </c>
      <c r="AF10" s="96">
        <v>-1.98</v>
      </c>
      <c r="AG10" s="96">
        <v>-1967791.59</v>
      </c>
      <c r="AH10" s="96">
        <v>-1397141.69</v>
      </c>
      <c r="AI10" s="97"/>
      <c r="AK10" s="99">
        <f t="shared" si="1"/>
        <v>-30.23</v>
      </c>
      <c r="AL10" s="100">
        <v>6.44</v>
      </c>
      <c r="AM10" s="101">
        <f t="shared" si="14"/>
        <v>0</v>
      </c>
      <c r="AN10" s="99">
        <f t="shared" si="2"/>
        <v>-1.98</v>
      </c>
      <c r="AO10" s="100">
        <v>3.51</v>
      </c>
      <c r="AP10" s="101">
        <f t="shared" si="3"/>
        <v>0</v>
      </c>
      <c r="AQ10" s="102">
        <f t="shared" si="4"/>
        <v>0.42</v>
      </c>
      <c r="AR10" s="103">
        <f t="shared" si="5"/>
        <v>282.16000000000003</v>
      </c>
      <c r="AS10" s="101">
        <f t="shared" si="0"/>
        <v>0</v>
      </c>
      <c r="AT10" s="104">
        <f t="shared" si="6"/>
        <v>0</v>
      </c>
      <c r="AU10" s="105">
        <f t="shared" si="7"/>
        <v>1</v>
      </c>
      <c r="AV10" s="103">
        <f t="shared" si="8"/>
        <v>0</v>
      </c>
      <c r="AW10" s="105">
        <f t="shared" si="9"/>
        <v>1</v>
      </c>
      <c r="AX10" s="103">
        <f>สูตรข้อมูล!P10</f>
        <v>0</v>
      </c>
      <c r="AY10" s="105">
        <f t="shared" si="10"/>
        <v>1</v>
      </c>
      <c r="AZ10" s="103">
        <f t="shared" si="11"/>
        <v>91.81</v>
      </c>
      <c r="BA10" s="105">
        <f t="shared" si="12"/>
        <v>0</v>
      </c>
      <c r="BB10" s="98">
        <f t="shared" si="13"/>
        <v>3</v>
      </c>
    </row>
    <row r="11" spans="2:54" x14ac:dyDescent="0.2">
      <c r="B11" s="91"/>
      <c r="C11" s="92" t="s">
        <v>128</v>
      </c>
      <c r="D11" s="93" t="s">
        <v>129</v>
      </c>
      <c r="E11" s="94" t="s">
        <v>25</v>
      </c>
      <c r="F11" s="95">
        <v>2.63</v>
      </c>
      <c r="G11" s="95">
        <v>2.36</v>
      </c>
      <c r="H11" s="95">
        <v>1.99</v>
      </c>
      <c r="I11" s="95">
        <v>0.01</v>
      </c>
      <c r="J11" s="95">
        <v>16284441.75</v>
      </c>
      <c r="K11" s="95">
        <v>10542779.75</v>
      </c>
      <c r="L11" s="95">
        <v>1.95</v>
      </c>
      <c r="M11" s="95">
        <v>123.28</v>
      </c>
      <c r="N11" s="95">
        <v>0</v>
      </c>
      <c r="O11" s="95">
        <v>0</v>
      </c>
      <c r="P11" s="95">
        <v>0</v>
      </c>
      <c r="Q11" s="95">
        <v>67.8</v>
      </c>
      <c r="R11" s="95">
        <v>-6</v>
      </c>
      <c r="S11" s="95">
        <v>-14.1</v>
      </c>
      <c r="T11" s="95">
        <v>-20.72</v>
      </c>
      <c r="U11" s="95">
        <v>-29.45</v>
      </c>
      <c r="V11" s="95">
        <v>-16.7</v>
      </c>
      <c r="W11" s="95">
        <v>-25.1</v>
      </c>
      <c r="X11" s="95">
        <v>129.88</v>
      </c>
      <c r="Y11" s="95">
        <v>-87.85</v>
      </c>
      <c r="Z11" s="95">
        <v>-11.82</v>
      </c>
      <c r="AA11" s="95">
        <v>-56.69</v>
      </c>
      <c r="AB11" s="95">
        <v>-1.63</v>
      </c>
      <c r="AC11" s="95">
        <v>-2.44</v>
      </c>
      <c r="AD11" s="95">
        <v>0.8</v>
      </c>
      <c r="AE11" s="95">
        <v>-17.329999999999998</v>
      </c>
      <c r="AF11" s="96">
        <v>-2.44</v>
      </c>
      <c r="AG11" s="96">
        <v>-1062393.26</v>
      </c>
      <c r="AH11" s="96">
        <v>-1597296.57</v>
      </c>
      <c r="AI11" s="97"/>
      <c r="AK11" s="99">
        <f t="shared" si="1"/>
        <v>-17.329999999999998</v>
      </c>
      <c r="AL11" s="100">
        <v>6.72</v>
      </c>
      <c r="AM11" s="101">
        <f t="shared" si="14"/>
        <v>0</v>
      </c>
      <c r="AN11" s="99">
        <f t="shared" si="2"/>
        <v>-2.44</v>
      </c>
      <c r="AO11" s="100">
        <v>4.1399999999999997</v>
      </c>
      <c r="AP11" s="101">
        <f t="shared" si="3"/>
        <v>0</v>
      </c>
      <c r="AQ11" s="102">
        <f t="shared" si="4"/>
        <v>1.99</v>
      </c>
      <c r="AR11" s="103">
        <f t="shared" si="5"/>
        <v>123.28</v>
      </c>
      <c r="AS11" s="101">
        <f t="shared" si="0"/>
        <v>0</v>
      </c>
      <c r="AT11" s="104">
        <f t="shared" si="6"/>
        <v>0</v>
      </c>
      <c r="AU11" s="105">
        <f t="shared" si="7"/>
        <v>1</v>
      </c>
      <c r="AV11" s="103">
        <f t="shared" si="8"/>
        <v>0</v>
      </c>
      <c r="AW11" s="105">
        <f t="shared" si="9"/>
        <v>1</v>
      </c>
      <c r="AX11" s="103">
        <f>สูตรข้อมูล!P11</f>
        <v>0</v>
      </c>
      <c r="AY11" s="105">
        <f t="shared" si="10"/>
        <v>1</v>
      </c>
      <c r="AZ11" s="103">
        <f t="shared" si="11"/>
        <v>67.8</v>
      </c>
      <c r="BA11" s="105">
        <f t="shared" si="12"/>
        <v>0</v>
      </c>
      <c r="BB11" s="98">
        <f t="shared" si="13"/>
        <v>3</v>
      </c>
    </row>
    <row r="12" spans="2:54" x14ac:dyDescent="0.2">
      <c r="B12" s="91"/>
      <c r="C12" s="92" t="s">
        <v>130</v>
      </c>
      <c r="D12" s="93" t="s">
        <v>131</v>
      </c>
      <c r="E12" s="94" t="s">
        <v>132</v>
      </c>
      <c r="F12" s="95">
        <v>1.06</v>
      </c>
      <c r="G12" s="95">
        <v>0.84</v>
      </c>
      <c r="H12" s="95">
        <v>0.7</v>
      </c>
      <c r="I12" s="95">
        <v>-0.02</v>
      </c>
      <c r="J12" s="95">
        <v>3040927.02</v>
      </c>
      <c r="K12" s="95">
        <v>-7809893.5899999999</v>
      </c>
      <c r="L12" s="95">
        <v>0.54</v>
      </c>
      <c r="M12" s="95">
        <v>211.61</v>
      </c>
      <c r="N12" s="95">
        <v>0</v>
      </c>
      <c r="O12" s="95">
        <v>0</v>
      </c>
      <c r="P12" s="95">
        <v>0</v>
      </c>
      <c r="Q12" s="95">
        <v>164.06</v>
      </c>
      <c r="R12" s="95">
        <v>7.78</v>
      </c>
      <c r="S12" s="95">
        <v>-2.5299999999999998</v>
      </c>
      <c r="T12" s="95">
        <v>-3.23</v>
      </c>
      <c r="U12" s="95">
        <v>-14.24</v>
      </c>
      <c r="V12" s="95">
        <v>1.35</v>
      </c>
      <c r="W12" s="95">
        <v>-9.11</v>
      </c>
      <c r="X12" s="95">
        <v>114.76</v>
      </c>
      <c r="Y12" s="95">
        <v>-89.34</v>
      </c>
      <c r="Z12" s="95">
        <v>-10.199999999999999</v>
      </c>
      <c r="AA12" s="95">
        <v>-50.67</v>
      </c>
      <c r="AB12" s="95">
        <v>0.09</v>
      </c>
      <c r="AC12" s="95">
        <v>-0.61</v>
      </c>
      <c r="AD12" s="95">
        <v>0.92</v>
      </c>
      <c r="AE12" s="95">
        <v>1.42</v>
      </c>
      <c r="AF12" s="96">
        <v>-0.61</v>
      </c>
      <c r="AG12" s="96">
        <v>142518.88</v>
      </c>
      <c r="AH12" s="96">
        <v>-962028</v>
      </c>
      <c r="AI12" s="97"/>
      <c r="AK12" s="99">
        <f t="shared" si="1"/>
        <v>1.42</v>
      </c>
      <c r="AL12" s="100">
        <v>5.34</v>
      </c>
      <c r="AM12" s="101">
        <f t="shared" si="14"/>
        <v>0</v>
      </c>
      <c r="AN12" s="99">
        <f t="shared" si="2"/>
        <v>-0.61</v>
      </c>
      <c r="AO12" s="100">
        <v>3.24</v>
      </c>
      <c r="AP12" s="101">
        <f t="shared" si="3"/>
        <v>0</v>
      </c>
      <c r="AQ12" s="102">
        <f t="shared" si="4"/>
        <v>0.7</v>
      </c>
      <c r="AR12" s="103">
        <f t="shared" si="5"/>
        <v>211.61</v>
      </c>
      <c r="AS12" s="101">
        <f t="shared" si="0"/>
        <v>0</v>
      </c>
      <c r="AT12" s="104">
        <f t="shared" si="6"/>
        <v>0</v>
      </c>
      <c r="AU12" s="105">
        <f t="shared" si="7"/>
        <v>1</v>
      </c>
      <c r="AV12" s="103">
        <f t="shared" si="8"/>
        <v>0</v>
      </c>
      <c r="AW12" s="105">
        <f t="shared" si="9"/>
        <v>1</v>
      </c>
      <c r="AX12" s="103">
        <f>สูตรข้อมูล!P12</f>
        <v>0</v>
      </c>
      <c r="AY12" s="105">
        <f t="shared" si="10"/>
        <v>1</v>
      </c>
      <c r="AZ12" s="103">
        <f t="shared" si="11"/>
        <v>164.06</v>
      </c>
      <c r="BA12" s="105">
        <f t="shared" si="12"/>
        <v>0</v>
      </c>
      <c r="BB12" s="98">
        <f t="shared" si="13"/>
        <v>3</v>
      </c>
    </row>
    <row r="13" spans="2:54" x14ac:dyDescent="0.2">
      <c r="B13" s="91"/>
      <c r="C13" s="92" t="s">
        <v>133</v>
      </c>
      <c r="D13" s="93" t="s">
        <v>134</v>
      </c>
      <c r="E13" s="106" t="s">
        <v>125</v>
      </c>
      <c r="F13" s="95">
        <v>1.44</v>
      </c>
      <c r="G13" s="95">
        <v>1.24</v>
      </c>
      <c r="H13" s="95">
        <v>1.07</v>
      </c>
      <c r="I13" s="95">
        <v>-0.01</v>
      </c>
      <c r="J13" s="95">
        <v>9359208.4900000002</v>
      </c>
      <c r="K13" s="95">
        <v>11182557.91</v>
      </c>
      <c r="L13" s="95">
        <v>1.02</v>
      </c>
      <c r="M13" s="95">
        <v>159.51</v>
      </c>
      <c r="N13" s="95">
        <v>0</v>
      </c>
      <c r="O13" s="95">
        <v>0</v>
      </c>
      <c r="P13" s="95">
        <v>0</v>
      </c>
      <c r="Q13" s="95">
        <v>183.55</v>
      </c>
      <c r="R13" s="95">
        <v>-16.22</v>
      </c>
      <c r="S13" s="95">
        <v>-26.41</v>
      </c>
      <c r="T13" s="95">
        <v>-32.630000000000003</v>
      </c>
      <c r="U13" s="95">
        <v>-43.14</v>
      </c>
      <c r="V13" s="95">
        <v>-29.58</v>
      </c>
      <c r="W13" s="95">
        <v>-39.729999999999997</v>
      </c>
      <c r="X13" s="95">
        <v>144.69999999999999</v>
      </c>
      <c r="Y13" s="95">
        <v>-87.36</v>
      </c>
      <c r="Z13" s="95">
        <v>-11.56</v>
      </c>
      <c r="AA13" s="95">
        <v>-53.49</v>
      </c>
      <c r="AB13" s="95">
        <v>-2.33</v>
      </c>
      <c r="AC13" s="95">
        <v>-3.12</v>
      </c>
      <c r="AD13" s="95">
        <v>0.72</v>
      </c>
      <c r="AE13" s="95">
        <v>-30.63</v>
      </c>
      <c r="AF13" s="96">
        <v>-3.12</v>
      </c>
      <c r="AG13" s="96">
        <v>-1610533.5</v>
      </c>
      <c r="AH13" s="96">
        <v>-2163403.59</v>
      </c>
      <c r="AI13" s="97"/>
      <c r="AK13" s="99">
        <f t="shared" si="1"/>
        <v>-30.63</v>
      </c>
      <c r="AL13" s="100">
        <v>5.88</v>
      </c>
      <c r="AM13" s="101">
        <f t="shared" si="14"/>
        <v>0</v>
      </c>
      <c r="AN13" s="99">
        <f t="shared" si="2"/>
        <v>-3.12</v>
      </c>
      <c r="AO13" s="100">
        <v>3.78</v>
      </c>
      <c r="AP13" s="101">
        <f t="shared" si="3"/>
        <v>0</v>
      </c>
      <c r="AQ13" s="102">
        <f t="shared" si="4"/>
        <v>1.07</v>
      </c>
      <c r="AR13" s="103">
        <f t="shared" si="5"/>
        <v>159.51</v>
      </c>
      <c r="AS13" s="101">
        <f t="shared" si="0"/>
        <v>0</v>
      </c>
      <c r="AT13" s="104">
        <f t="shared" si="6"/>
        <v>0</v>
      </c>
      <c r="AU13" s="105">
        <f t="shared" si="7"/>
        <v>1</v>
      </c>
      <c r="AV13" s="103">
        <f t="shared" si="8"/>
        <v>0</v>
      </c>
      <c r="AW13" s="105">
        <f t="shared" si="9"/>
        <v>1</v>
      </c>
      <c r="AX13" s="103">
        <f>สูตรข้อมูล!P13</f>
        <v>0</v>
      </c>
      <c r="AY13" s="105">
        <f t="shared" si="10"/>
        <v>1</v>
      </c>
      <c r="AZ13" s="103">
        <f t="shared" si="11"/>
        <v>183.55</v>
      </c>
      <c r="BA13" s="105">
        <f t="shared" si="12"/>
        <v>0</v>
      </c>
      <c r="BB13" s="98">
        <f t="shared" si="13"/>
        <v>3</v>
      </c>
    </row>
    <row r="14" spans="2:54" x14ac:dyDescent="0.2">
      <c r="B14" s="91"/>
      <c r="C14" s="92" t="s">
        <v>135</v>
      </c>
      <c r="D14" s="93" t="s">
        <v>136</v>
      </c>
      <c r="E14" s="94" t="s">
        <v>116</v>
      </c>
      <c r="F14" s="95">
        <v>1.9</v>
      </c>
      <c r="G14" s="95">
        <v>1.71</v>
      </c>
      <c r="H14" s="95">
        <v>1.37</v>
      </c>
      <c r="I14" s="95">
        <v>-0.02</v>
      </c>
      <c r="J14" s="95">
        <v>12767536.49</v>
      </c>
      <c r="K14" s="95">
        <v>6144144.75</v>
      </c>
      <c r="L14" s="95">
        <v>1.35</v>
      </c>
      <c r="M14" s="95">
        <v>86.84</v>
      </c>
      <c r="N14" s="95">
        <v>0</v>
      </c>
      <c r="O14" s="95">
        <v>0</v>
      </c>
      <c r="P14" s="95">
        <v>0</v>
      </c>
      <c r="Q14" s="95">
        <v>91.93</v>
      </c>
      <c r="R14" s="95">
        <v>-30.58</v>
      </c>
      <c r="S14" s="95">
        <v>-38.32</v>
      </c>
      <c r="T14" s="95">
        <v>-43.1</v>
      </c>
      <c r="U14" s="95">
        <v>-51.04</v>
      </c>
      <c r="V14" s="95">
        <v>-17.73</v>
      </c>
      <c r="W14" s="95">
        <v>-24.02</v>
      </c>
      <c r="X14" s="95">
        <v>156.56</v>
      </c>
      <c r="Y14" s="95">
        <v>-88.35</v>
      </c>
      <c r="Z14" s="95">
        <v>-8.1199999999999992</v>
      </c>
      <c r="AA14" s="95">
        <v>-59.04</v>
      </c>
      <c r="AB14" s="95">
        <v>-1.94</v>
      </c>
      <c r="AC14" s="95">
        <v>-2.63</v>
      </c>
      <c r="AD14" s="95">
        <v>0.81</v>
      </c>
      <c r="AE14" s="95">
        <v>-22.38</v>
      </c>
      <c r="AF14" s="96">
        <v>-2.63</v>
      </c>
      <c r="AG14" s="96">
        <v>-1111571.01</v>
      </c>
      <c r="AH14" s="96">
        <v>-1505970.08</v>
      </c>
      <c r="AI14" s="97"/>
      <c r="AK14" s="99">
        <f t="shared" si="1"/>
        <v>-22.38</v>
      </c>
      <c r="AL14" s="100">
        <v>6.44</v>
      </c>
      <c r="AM14" s="101">
        <f t="shared" si="14"/>
        <v>0</v>
      </c>
      <c r="AN14" s="99">
        <f t="shared" si="2"/>
        <v>-2.63</v>
      </c>
      <c r="AO14" s="100">
        <v>3.51</v>
      </c>
      <c r="AP14" s="101">
        <f>IF(AN14&gt;=AO14,1,0)</f>
        <v>0</v>
      </c>
      <c r="AQ14" s="102">
        <f t="shared" si="4"/>
        <v>1.37</v>
      </c>
      <c r="AR14" s="103">
        <f t="shared" si="5"/>
        <v>86.84</v>
      </c>
      <c r="AS14" s="101">
        <f t="shared" si="0"/>
        <v>1</v>
      </c>
      <c r="AT14" s="104">
        <f t="shared" si="6"/>
        <v>0</v>
      </c>
      <c r="AU14" s="105">
        <f t="shared" si="7"/>
        <v>1</v>
      </c>
      <c r="AV14" s="103">
        <f t="shared" si="8"/>
        <v>0</v>
      </c>
      <c r="AW14" s="105">
        <f t="shared" si="9"/>
        <v>1</v>
      </c>
      <c r="AX14" s="103">
        <f>สูตรข้อมูล!P14</f>
        <v>0</v>
      </c>
      <c r="AY14" s="105">
        <f t="shared" si="10"/>
        <v>1</v>
      </c>
      <c r="AZ14" s="103">
        <f t="shared" si="11"/>
        <v>91.93</v>
      </c>
      <c r="BA14" s="105">
        <f t="shared" si="12"/>
        <v>0</v>
      </c>
      <c r="BB14" s="98">
        <f t="shared" si="13"/>
        <v>4</v>
      </c>
    </row>
    <row r="15" spans="2:54" x14ac:dyDescent="0.2">
      <c r="B15" s="91"/>
      <c r="C15" s="92" t="s">
        <v>137</v>
      </c>
      <c r="D15" s="93" t="s">
        <v>138</v>
      </c>
      <c r="E15" s="94" t="s">
        <v>25</v>
      </c>
      <c r="F15" s="95">
        <v>3.55</v>
      </c>
      <c r="G15" s="95">
        <v>3.14</v>
      </c>
      <c r="H15" s="95">
        <v>2.68</v>
      </c>
      <c r="I15" s="95">
        <v>0.01</v>
      </c>
      <c r="J15" s="95">
        <v>29879839.260000002</v>
      </c>
      <c r="K15" s="95">
        <v>19901312.129999999</v>
      </c>
      <c r="L15" s="95">
        <v>2.68</v>
      </c>
      <c r="M15" s="95">
        <v>112.18</v>
      </c>
      <c r="N15" s="95">
        <v>0</v>
      </c>
      <c r="O15" s="95">
        <v>0</v>
      </c>
      <c r="P15" s="95">
        <v>0</v>
      </c>
      <c r="Q15" s="95">
        <v>93.25</v>
      </c>
      <c r="R15" s="95">
        <v>-7.62</v>
      </c>
      <c r="S15" s="95">
        <v>-12.52</v>
      </c>
      <c r="T15" s="95">
        <v>-18.73</v>
      </c>
      <c r="U15" s="95">
        <v>-24.21</v>
      </c>
      <c r="V15" s="95">
        <v>-16.600000000000001</v>
      </c>
      <c r="W15" s="95">
        <v>-21.96</v>
      </c>
      <c r="X15" s="95">
        <v>124.96</v>
      </c>
      <c r="Y15" s="95">
        <v>-90.05</v>
      </c>
      <c r="Z15" s="95">
        <v>-9.35</v>
      </c>
      <c r="AA15" s="95">
        <v>-58.66</v>
      </c>
      <c r="AB15" s="95">
        <v>-1.37</v>
      </c>
      <c r="AC15" s="95">
        <v>-1.81</v>
      </c>
      <c r="AD15" s="95">
        <v>0.82</v>
      </c>
      <c r="AE15" s="95">
        <v>-17.010000000000002</v>
      </c>
      <c r="AF15" s="96">
        <v>-1.81</v>
      </c>
      <c r="AG15" s="96">
        <v>-921500.44</v>
      </c>
      <c r="AH15" s="96">
        <v>-1218731.95</v>
      </c>
      <c r="AI15" s="97"/>
      <c r="AK15" s="99">
        <f t="shared" si="1"/>
        <v>-17.010000000000002</v>
      </c>
      <c r="AL15" s="100">
        <v>6.72</v>
      </c>
      <c r="AM15" s="101">
        <f t="shared" si="14"/>
        <v>0</v>
      </c>
      <c r="AN15" s="99">
        <f t="shared" si="2"/>
        <v>-1.81</v>
      </c>
      <c r="AO15" s="100">
        <v>4.1399999999999997</v>
      </c>
      <c r="AP15" s="101">
        <f>IF(AN15&gt;=AO15,1,0)</f>
        <v>0</v>
      </c>
      <c r="AQ15" s="102">
        <f t="shared" si="4"/>
        <v>2.68</v>
      </c>
      <c r="AR15" s="103">
        <f t="shared" si="5"/>
        <v>112.18</v>
      </c>
      <c r="AS15" s="101">
        <f t="shared" si="0"/>
        <v>0</v>
      </c>
      <c r="AT15" s="104">
        <f t="shared" si="6"/>
        <v>0</v>
      </c>
      <c r="AU15" s="105">
        <f t="shared" si="7"/>
        <v>1</v>
      </c>
      <c r="AV15" s="103">
        <f t="shared" si="8"/>
        <v>0</v>
      </c>
      <c r="AW15" s="105">
        <f t="shared" si="9"/>
        <v>1</v>
      </c>
      <c r="AX15" s="103">
        <f>สูตรข้อมูล!P15</f>
        <v>0</v>
      </c>
      <c r="AY15" s="105">
        <f t="shared" si="10"/>
        <v>1</v>
      </c>
      <c r="AZ15" s="103">
        <f t="shared" si="11"/>
        <v>93.25</v>
      </c>
      <c r="BA15" s="105">
        <f t="shared" si="12"/>
        <v>0</v>
      </c>
      <c r="BB15" s="98">
        <f t="shared" si="13"/>
        <v>3</v>
      </c>
    </row>
    <row r="16" spans="2:54" x14ac:dyDescent="0.2">
      <c r="B16" s="107" t="s">
        <v>139</v>
      </c>
      <c r="C16" s="108" t="s">
        <v>140</v>
      </c>
      <c r="D16" s="109" t="s">
        <v>141</v>
      </c>
      <c r="E16" s="110" t="s">
        <v>142</v>
      </c>
      <c r="F16" s="95">
        <v>2.04</v>
      </c>
      <c r="G16" s="95">
        <v>1.77</v>
      </c>
      <c r="H16" s="95">
        <v>1.1200000000000001</v>
      </c>
      <c r="I16" s="95">
        <v>0</v>
      </c>
      <c r="J16" s="95">
        <v>380672767.58999997</v>
      </c>
      <c r="K16" s="95">
        <v>48609423.409999996</v>
      </c>
      <c r="L16" s="95">
        <v>1.08</v>
      </c>
      <c r="M16" s="95">
        <v>249.79</v>
      </c>
      <c r="N16" s="95">
        <v>0</v>
      </c>
      <c r="O16" s="95">
        <v>0</v>
      </c>
      <c r="P16" s="95">
        <v>0</v>
      </c>
      <c r="Q16" s="95">
        <v>103.78</v>
      </c>
      <c r="R16" s="95">
        <v>37.590000000000003</v>
      </c>
      <c r="S16" s="95">
        <v>33.17</v>
      </c>
      <c r="T16" s="95">
        <v>-4.26</v>
      </c>
      <c r="U16" s="95">
        <v>-8.93</v>
      </c>
      <c r="V16" s="95">
        <v>27.58</v>
      </c>
      <c r="W16" s="95">
        <v>24.38</v>
      </c>
      <c r="X16" s="95">
        <v>110.23</v>
      </c>
      <c r="Y16" s="95">
        <v>-60.63</v>
      </c>
      <c r="Z16" s="95">
        <v>-38.19</v>
      </c>
      <c r="AA16" s="95">
        <v>-35.020000000000003</v>
      </c>
      <c r="AB16" s="95">
        <v>4.6900000000000004</v>
      </c>
      <c r="AC16" s="95">
        <v>4.1500000000000004</v>
      </c>
      <c r="AD16" s="95">
        <v>1.32</v>
      </c>
      <c r="AE16" s="95">
        <v>40.19</v>
      </c>
      <c r="AF16" s="96">
        <v>4.1500000000000004</v>
      </c>
      <c r="AG16" s="96">
        <v>66317191.140000001</v>
      </c>
      <c r="AH16" s="96">
        <v>58619634.93</v>
      </c>
      <c r="AI16" s="97"/>
      <c r="AK16" s="99">
        <f t="shared" si="1"/>
        <v>40.19</v>
      </c>
      <c r="AL16" s="100">
        <v>6.2</v>
      </c>
      <c r="AM16" s="101">
        <f t="shared" si="14"/>
        <v>1</v>
      </c>
      <c r="AN16" s="99">
        <v>3.71</v>
      </c>
      <c r="AO16" s="100">
        <v>1.91</v>
      </c>
      <c r="AP16" s="101">
        <f t="shared" si="3"/>
        <v>1</v>
      </c>
      <c r="AQ16" s="102">
        <f t="shared" si="4"/>
        <v>1.1200000000000001</v>
      </c>
      <c r="AR16" s="103">
        <f t="shared" si="5"/>
        <v>249.79</v>
      </c>
      <c r="AS16" s="101">
        <f t="shared" si="0"/>
        <v>0</v>
      </c>
      <c r="AT16" s="104">
        <f t="shared" si="6"/>
        <v>0</v>
      </c>
      <c r="AU16" s="105">
        <f t="shared" si="7"/>
        <v>1</v>
      </c>
      <c r="AV16" s="103">
        <f t="shared" si="8"/>
        <v>0</v>
      </c>
      <c r="AW16" s="105">
        <f t="shared" si="9"/>
        <v>1</v>
      </c>
      <c r="AX16" s="103">
        <f>สูตรข้อมูล!P16</f>
        <v>0</v>
      </c>
      <c r="AY16" s="105">
        <f t="shared" si="10"/>
        <v>1</v>
      </c>
      <c r="AZ16" s="103">
        <f t="shared" si="11"/>
        <v>103.78</v>
      </c>
      <c r="BA16" s="105">
        <f t="shared" si="12"/>
        <v>0</v>
      </c>
      <c r="BB16" s="98">
        <f t="shared" si="13"/>
        <v>5</v>
      </c>
    </row>
    <row r="17" spans="1:54" x14ac:dyDescent="0.2">
      <c r="B17" s="107"/>
      <c r="C17" s="108" t="s">
        <v>143</v>
      </c>
      <c r="D17" s="109" t="s">
        <v>144</v>
      </c>
      <c r="E17" s="111" t="s">
        <v>125</v>
      </c>
      <c r="F17" s="95">
        <v>1.49</v>
      </c>
      <c r="G17" s="95">
        <v>1.27</v>
      </c>
      <c r="H17" s="95">
        <v>1.07</v>
      </c>
      <c r="I17" s="95">
        <v>-0.15</v>
      </c>
      <c r="J17" s="95">
        <v>9802235.6899999995</v>
      </c>
      <c r="K17" s="95">
        <v>831159.78</v>
      </c>
      <c r="L17" s="95">
        <v>1.03</v>
      </c>
      <c r="M17" s="95">
        <v>130.72999999999999</v>
      </c>
      <c r="N17" s="95">
        <v>0</v>
      </c>
      <c r="O17" s="95">
        <v>0</v>
      </c>
      <c r="P17" s="95">
        <v>0</v>
      </c>
      <c r="Q17" s="95">
        <v>79.87</v>
      </c>
      <c r="R17" s="95">
        <v>-41.52</v>
      </c>
      <c r="S17" s="95">
        <v>-53.67</v>
      </c>
      <c r="T17" s="95">
        <v>-58.71</v>
      </c>
      <c r="U17" s="95">
        <v>-72.17</v>
      </c>
      <c r="V17" s="95">
        <v>-48.14</v>
      </c>
      <c r="W17" s="95">
        <v>-60.7</v>
      </c>
      <c r="X17" s="95">
        <v>172.24</v>
      </c>
      <c r="Y17" s="95">
        <v>-89.22</v>
      </c>
      <c r="Z17" s="95">
        <v>-10.74</v>
      </c>
      <c r="AA17" s="95">
        <v>-57.66</v>
      </c>
      <c r="AB17" s="95">
        <v>-5.41</v>
      </c>
      <c r="AC17" s="95">
        <v>-6.82</v>
      </c>
      <c r="AD17" s="95">
        <v>0.62</v>
      </c>
      <c r="AE17" s="95">
        <v>-51.59</v>
      </c>
      <c r="AF17" s="96">
        <v>-6.82</v>
      </c>
      <c r="AG17" s="96">
        <v>-2647464.48</v>
      </c>
      <c r="AH17" s="96">
        <v>-3338339.8</v>
      </c>
      <c r="AI17" s="97"/>
      <c r="AK17" s="99">
        <f t="shared" si="1"/>
        <v>-51.59</v>
      </c>
      <c r="AL17" s="100">
        <v>5.88</v>
      </c>
      <c r="AM17" s="101">
        <f t="shared" si="14"/>
        <v>0</v>
      </c>
      <c r="AN17" s="99">
        <f t="shared" si="2"/>
        <v>-6.82</v>
      </c>
      <c r="AO17" s="100">
        <v>3.78</v>
      </c>
      <c r="AP17" s="101">
        <f t="shared" si="3"/>
        <v>0</v>
      </c>
      <c r="AQ17" s="102">
        <f t="shared" si="4"/>
        <v>1.07</v>
      </c>
      <c r="AR17" s="103">
        <f t="shared" si="5"/>
        <v>130.72999999999999</v>
      </c>
      <c r="AS17" s="101">
        <f t="shared" si="0"/>
        <v>0</v>
      </c>
      <c r="AT17" s="104">
        <f t="shared" si="6"/>
        <v>0</v>
      </c>
      <c r="AU17" s="105">
        <f t="shared" si="7"/>
        <v>1</v>
      </c>
      <c r="AV17" s="103">
        <f t="shared" si="8"/>
        <v>0</v>
      </c>
      <c r="AW17" s="105">
        <f t="shared" si="9"/>
        <v>1</v>
      </c>
      <c r="AX17" s="103">
        <f>สูตรข้อมูล!P17</f>
        <v>0</v>
      </c>
      <c r="AY17" s="105">
        <f t="shared" si="10"/>
        <v>1</v>
      </c>
      <c r="AZ17" s="103">
        <f t="shared" si="11"/>
        <v>79.87</v>
      </c>
      <c r="BA17" s="105">
        <f t="shared" si="12"/>
        <v>0</v>
      </c>
      <c r="BB17" s="98">
        <f t="shared" si="13"/>
        <v>3</v>
      </c>
    </row>
    <row r="18" spans="1:54" x14ac:dyDescent="0.2">
      <c r="B18" s="107"/>
      <c r="C18" s="108" t="s">
        <v>145</v>
      </c>
      <c r="D18" s="109" t="s">
        <v>146</v>
      </c>
      <c r="E18" s="111" t="s">
        <v>125</v>
      </c>
      <c r="F18" s="95">
        <v>4.5199999999999996</v>
      </c>
      <c r="G18" s="95">
        <v>4.3099999999999996</v>
      </c>
      <c r="H18" s="95">
        <v>3.08</v>
      </c>
      <c r="I18" s="95">
        <v>-0.04</v>
      </c>
      <c r="J18" s="95">
        <v>78480688.489999995</v>
      </c>
      <c r="K18" s="95">
        <v>46294359.259999998</v>
      </c>
      <c r="L18" s="95">
        <v>3.07</v>
      </c>
      <c r="M18" s="95">
        <v>35535.160000000003</v>
      </c>
      <c r="N18" s="95">
        <v>0</v>
      </c>
      <c r="O18" s="95">
        <v>0</v>
      </c>
      <c r="P18" s="95">
        <v>0</v>
      </c>
      <c r="Q18" s="95">
        <v>165.51</v>
      </c>
      <c r="R18" s="95">
        <v>8.9</v>
      </c>
      <c r="S18" s="95">
        <v>0.84</v>
      </c>
      <c r="T18" s="95">
        <v>-2.25</v>
      </c>
      <c r="U18" s="95">
        <v>-10.95</v>
      </c>
      <c r="V18" s="95">
        <v>-1.34</v>
      </c>
      <c r="W18" s="95">
        <v>-9.6199999999999992</v>
      </c>
      <c r="X18" s="95">
        <v>115.23</v>
      </c>
      <c r="Y18" s="95">
        <v>-86.05</v>
      </c>
      <c r="Z18" s="95">
        <v>-10.23</v>
      </c>
      <c r="AA18" s="95">
        <v>-67.150000000000006</v>
      </c>
      <c r="AB18" s="95">
        <v>-0.13</v>
      </c>
      <c r="AC18" s="95">
        <v>-0.91</v>
      </c>
      <c r="AD18" s="95">
        <v>0.91</v>
      </c>
      <c r="AE18" s="95">
        <v>-1.41</v>
      </c>
      <c r="AF18" s="96">
        <v>-0.91</v>
      </c>
      <c r="AG18" s="96">
        <v>-119185.8</v>
      </c>
      <c r="AH18" s="96">
        <v>-853419.25</v>
      </c>
      <c r="AI18" s="97"/>
      <c r="AK18" s="99">
        <f t="shared" si="1"/>
        <v>-1.41</v>
      </c>
      <c r="AL18" s="100">
        <v>5.88</v>
      </c>
      <c r="AM18" s="101">
        <f t="shared" si="14"/>
        <v>0</v>
      </c>
      <c r="AN18" s="99">
        <f t="shared" si="2"/>
        <v>-0.91</v>
      </c>
      <c r="AO18" s="100">
        <v>3.78</v>
      </c>
      <c r="AP18" s="101">
        <f t="shared" si="3"/>
        <v>0</v>
      </c>
      <c r="AQ18" s="102">
        <f t="shared" si="4"/>
        <v>3.08</v>
      </c>
      <c r="AR18" s="103">
        <f t="shared" si="5"/>
        <v>35535.160000000003</v>
      </c>
      <c r="AS18" s="101">
        <f t="shared" si="0"/>
        <v>0</v>
      </c>
      <c r="AT18" s="104">
        <f t="shared" si="6"/>
        <v>0</v>
      </c>
      <c r="AU18" s="105">
        <f t="shared" si="7"/>
        <v>1</v>
      </c>
      <c r="AV18" s="103">
        <f t="shared" si="8"/>
        <v>0</v>
      </c>
      <c r="AW18" s="105">
        <f t="shared" si="9"/>
        <v>1</v>
      </c>
      <c r="AX18" s="103">
        <f>สูตรข้อมูล!P18</f>
        <v>0</v>
      </c>
      <c r="AY18" s="105">
        <f t="shared" si="10"/>
        <v>1</v>
      </c>
      <c r="AZ18" s="103">
        <f t="shared" si="11"/>
        <v>165.51</v>
      </c>
      <c r="BA18" s="105">
        <f t="shared" si="12"/>
        <v>0</v>
      </c>
      <c r="BB18" s="98">
        <f t="shared" si="13"/>
        <v>3</v>
      </c>
    </row>
    <row r="19" spans="1:54" x14ac:dyDescent="0.2">
      <c r="B19" s="107"/>
      <c r="C19" s="108" t="s">
        <v>147</v>
      </c>
      <c r="D19" s="109" t="s">
        <v>148</v>
      </c>
      <c r="E19" s="110" t="s">
        <v>132</v>
      </c>
      <c r="F19" s="95">
        <v>1.08</v>
      </c>
      <c r="G19" s="95">
        <v>0.94</v>
      </c>
      <c r="H19" s="95">
        <v>0.55000000000000004</v>
      </c>
      <c r="I19" s="95">
        <v>-0.27</v>
      </c>
      <c r="J19" s="95">
        <v>2991440.85</v>
      </c>
      <c r="K19" s="95">
        <v>-16701612.92</v>
      </c>
      <c r="L19" s="95">
        <v>0.53</v>
      </c>
      <c r="M19" s="95">
        <v>860.92</v>
      </c>
      <c r="N19" s="95">
        <v>0</v>
      </c>
      <c r="O19" s="95">
        <v>0</v>
      </c>
      <c r="P19" s="95">
        <v>0</v>
      </c>
      <c r="Q19" s="95">
        <v>112.92</v>
      </c>
      <c r="R19" s="95">
        <v>1.77</v>
      </c>
      <c r="S19" s="95">
        <v>-5.79</v>
      </c>
      <c r="T19" s="95">
        <v>-5.0599999999999996</v>
      </c>
      <c r="U19" s="95">
        <v>-12.98</v>
      </c>
      <c r="V19" s="95">
        <v>-3.44</v>
      </c>
      <c r="W19" s="95">
        <v>-11.08</v>
      </c>
      <c r="X19" s="95">
        <v>115.17</v>
      </c>
      <c r="Y19" s="95">
        <v>-91.85</v>
      </c>
      <c r="Z19" s="95">
        <v>-6.25</v>
      </c>
      <c r="AA19" s="95">
        <v>-67.37</v>
      </c>
      <c r="AB19" s="95">
        <v>-0.56999999999999995</v>
      </c>
      <c r="AC19" s="95">
        <v>-1.84</v>
      </c>
      <c r="AD19" s="95">
        <v>0.9</v>
      </c>
      <c r="AE19" s="95">
        <v>-3.57</v>
      </c>
      <c r="AF19" s="96">
        <v>-1.84</v>
      </c>
      <c r="AG19" s="96">
        <v>-426931.16</v>
      </c>
      <c r="AH19" s="96">
        <v>-1375010.97</v>
      </c>
      <c r="AI19" s="97"/>
      <c r="AK19" s="99">
        <f t="shared" si="1"/>
        <v>-3.57</v>
      </c>
      <c r="AL19" s="100">
        <v>5.34</v>
      </c>
      <c r="AM19" s="101">
        <f t="shared" si="14"/>
        <v>0</v>
      </c>
      <c r="AN19" s="99">
        <f t="shared" si="2"/>
        <v>-1.84</v>
      </c>
      <c r="AO19" s="100">
        <v>3.24</v>
      </c>
      <c r="AP19" s="101">
        <f t="shared" si="3"/>
        <v>0</v>
      </c>
      <c r="AQ19" s="102">
        <f t="shared" si="4"/>
        <v>0.55000000000000004</v>
      </c>
      <c r="AR19" s="103">
        <f t="shared" si="5"/>
        <v>860.92</v>
      </c>
      <c r="AS19" s="101">
        <f t="shared" si="0"/>
        <v>0</v>
      </c>
      <c r="AT19" s="104">
        <f t="shared" si="6"/>
        <v>0</v>
      </c>
      <c r="AU19" s="105">
        <f t="shared" si="7"/>
        <v>1</v>
      </c>
      <c r="AV19" s="103">
        <f t="shared" si="8"/>
        <v>0</v>
      </c>
      <c r="AW19" s="105">
        <f t="shared" si="9"/>
        <v>1</v>
      </c>
      <c r="AX19" s="103">
        <f>สูตรข้อมูล!P19</f>
        <v>0</v>
      </c>
      <c r="AY19" s="105">
        <f t="shared" si="10"/>
        <v>1</v>
      </c>
      <c r="AZ19" s="103">
        <f t="shared" si="11"/>
        <v>112.92</v>
      </c>
      <c r="BA19" s="105">
        <f t="shared" si="12"/>
        <v>0</v>
      </c>
      <c r="BB19" s="98">
        <f t="shared" si="13"/>
        <v>3</v>
      </c>
    </row>
    <row r="20" spans="1:54" x14ac:dyDescent="0.2">
      <c r="B20" s="107"/>
      <c r="C20" s="108" t="s">
        <v>149</v>
      </c>
      <c r="D20" s="109" t="s">
        <v>150</v>
      </c>
      <c r="E20" s="110" t="s">
        <v>132</v>
      </c>
      <c r="F20" s="95">
        <v>1.66</v>
      </c>
      <c r="G20" s="95">
        <v>1.55</v>
      </c>
      <c r="H20" s="95">
        <v>1.33</v>
      </c>
      <c r="I20" s="95">
        <v>0</v>
      </c>
      <c r="J20" s="95">
        <v>29258743.960000001</v>
      </c>
      <c r="K20" s="95">
        <v>17250947.66</v>
      </c>
      <c r="L20" s="95">
        <v>1.33</v>
      </c>
      <c r="M20" s="95">
        <v>91.44</v>
      </c>
      <c r="N20" s="95">
        <v>0</v>
      </c>
      <c r="O20" s="95">
        <v>0</v>
      </c>
      <c r="P20" s="95">
        <v>0</v>
      </c>
      <c r="Q20" s="95">
        <v>44.13</v>
      </c>
      <c r="R20" s="95">
        <v>-30.65</v>
      </c>
      <c r="S20" s="95">
        <v>-35.9</v>
      </c>
      <c r="T20" s="95">
        <v>-37.840000000000003</v>
      </c>
      <c r="U20" s="95">
        <v>-43.09</v>
      </c>
      <c r="V20" s="95">
        <v>-33.24</v>
      </c>
      <c r="W20" s="95">
        <v>-38.270000000000003</v>
      </c>
      <c r="X20" s="95">
        <v>144.6</v>
      </c>
      <c r="Y20" s="95">
        <v>-93.98</v>
      </c>
      <c r="Z20" s="95">
        <v>-4.97</v>
      </c>
      <c r="AA20" s="95">
        <v>-62.57</v>
      </c>
      <c r="AB20" s="95">
        <v>-2.5</v>
      </c>
      <c r="AC20" s="95">
        <v>-2.88</v>
      </c>
      <c r="AD20" s="95">
        <v>0.72</v>
      </c>
      <c r="AE20" s="95">
        <v>-34.770000000000003</v>
      </c>
      <c r="AF20" s="96">
        <v>-2.88</v>
      </c>
      <c r="AG20" s="96">
        <v>-3577407.66</v>
      </c>
      <c r="AH20" s="96">
        <v>-4117949.51</v>
      </c>
      <c r="AI20" s="97"/>
      <c r="AK20" s="99">
        <f t="shared" si="1"/>
        <v>-34.770000000000003</v>
      </c>
      <c r="AL20" s="100">
        <v>5.34</v>
      </c>
      <c r="AM20" s="101">
        <f t="shared" si="14"/>
        <v>0</v>
      </c>
      <c r="AN20" s="99">
        <f t="shared" si="2"/>
        <v>-2.88</v>
      </c>
      <c r="AO20" s="100">
        <v>3.24</v>
      </c>
      <c r="AP20" s="101">
        <f t="shared" si="3"/>
        <v>0</v>
      </c>
      <c r="AQ20" s="102">
        <f t="shared" si="4"/>
        <v>1.33</v>
      </c>
      <c r="AR20" s="103">
        <f t="shared" si="5"/>
        <v>91.44</v>
      </c>
      <c r="AS20" s="101">
        <f t="shared" si="0"/>
        <v>0</v>
      </c>
      <c r="AT20" s="104">
        <f t="shared" si="6"/>
        <v>0</v>
      </c>
      <c r="AU20" s="105">
        <f t="shared" si="7"/>
        <v>1</v>
      </c>
      <c r="AV20" s="103">
        <f t="shared" si="8"/>
        <v>0</v>
      </c>
      <c r="AW20" s="105">
        <f t="shared" si="9"/>
        <v>1</v>
      </c>
      <c r="AX20" s="103">
        <f>สูตรข้อมูล!P20</f>
        <v>0</v>
      </c>
      <c r="AY20" s="105">
        <f t="shared" si="10"/>
        <v>1</v>
      </c>
      <c r="AZ20" s="103">
        <f t="shared" si="11"/>
        <v>44.13</v>
      </c>
      <c r="BA20" s="105">
        <f t="shared" si="12"/>
        <v>1</v>
      </c>
      <c r="BB20" s="98">
        <f t="shared" si="13"/>
        <v>4</v>
      </c>
    </row>
    <row r="21" spans="1:54" x14ac:dyDescent="0.2">
      <c r="B21" s="107"/>
      <c r="C21" s="108" t="s">
        <v>151</v>
      </c>
      <c r="D21" s="109" t="s">
        <v>152</v>
      </c>
      <c r="E21" s="111" t="s">
        <v>125</v>
      </c>
      <c r="F21" s="95">
        <v>3.47</v>
      </c>
      <c r="G21" s="95">
        <v>3.14</v>
      </c>
      <c r="H21" s="95">
        <v>1.1299999999999999</v>
      </c>
      <c r="I21" s="95">
        <v>-0.01</v>
      </c>
      <c r="J21" s="95">
        <v>46129532.119999997</v>
      </c>
      <c r="K21" s="95">
        <v>3973898</v>
      </c>
      <c r="L21" s="95">
        <v>1.1299999999999999</v>
      </c>
      <c r="M21" s="95">
        <v>182.39</v>
      </c>
      <c r="N21" s="95">
        <v>0</v>
      </c>
      <c r="O21" s="95">
        <v>0</v>
      </c>
      <c r="P21" s="95">
        <v>0</v>
      </c>
      <c r="Q21" s="95">
        <v>105.83</v>
      </c>
      <c r="R21" s="95">
        <v>26.5</v>
      </c>
      <c r="S21" s="95">
        <v>25.34</v>
      </c>
      <c r="T21" s="95">
        <v>20.6</v>
      </c>
      <c r="U21" s="95">
        <v>19.43</v>
      </c>
      <c r="V21" s="95">
        <v>22.28</v>
      </c>
      <c r="W21" s="95">
        <v>21.15</v>
      </c>
      <c r="X21" s="95">
        <v>81.900000000000006</v>
      </c>
      <c r="Y21" s="95">
        <v>-91.16</v>
      </c>
      <c r="Z21" s="95">
        <v>-7.22</v>
      </c>
      <c r="AA21" s="95">
        <v>-71</v>
      </c>
      <c r="AB21" s="95">
        <v>3.32</v>
      </c>
      <c r="AC21" s="95">
        <v>3.15</v>
      </c>
      <c r="AD21" s="95">
        <v>1.27</v>
      </c>
      <c r="AE21" s="95">
        <v>23.14</v>
      </c>
      <c r="AF21" s="96">
        <v>3.15</v>
      </c>
      <c r="AG21" s="96">
        <v>2579160.42</v>
      </c>
      <c r="AH21" s="96">
        <v>2448120.7200000002</v>
      </c>
      <c r="AI21" s="97"/>
      <c r="AK21" s="99">
        <f t="shared" si="1"/>
        <v>23.14</v>
      </c>
      <c r="AL21" s="100">
        <v>5.88</v>
      </c>
      <c r="AM21" s="101">
        <f t="shared" si="14"/>
        <v>1</v>
      </c>
      <c r="AN21" s="99">
        <f t="shared" si="2"/>
        <v>3.15</v>
      </c>
      <c r="AO21" s="100">
        <v>3.78</v>
      </c>
      <c r="AP21" s="101">
        <f t="shared" si="3"/>
        <v>0</v>
      </c>
      <c r="AQ21" s="102">
        <f t="shared" si="4"/>
        <v>1.1299999999999999</v>
      </c>
      <c r="AR21" s="103">
        <f t="shared" si="5"/>
        <v>182.39</v>
      </c>
      <c r="AS21" s="101">
        <f t="shared" si="0"/>
        <v>0</v>
      </c>
      <c r="AT21" s="104">
        <f t="shared" si="6"/>
        <v>0</v>
      </c>
      <c r="AU21" s="105">
        <f t="shared" si="7"/>
        <v>1</v>
      </c>
      <c r="AV21" s="103">
        <f t="shared" si="8"/>
        <v>0</v>
      </c>
      <c r="AW21" s="105">
        <f t="shared" si="9"/>
        <v>1</v>
      </c>
      <c r="AX21" s="103">
        <f>สูตรข้อมูล!P21</f>
        <v>0</v>
      </c>
      <c r="AY21" s="105">
        <f t="shared" si="10"/>
        <v>1</v>
      </c>
      <c r="AZ21" s="103">
        <f t="shared" si="11"/>
        <v>105.83</v>
      </c>
      <c r="BA21" s="105">
        <f t="shared" si="12"/>
        <v>0</v>
      </c>
      <c r="BB21" s="98">
        <f t="shared" si="13"/>
        <v>4</v>
      </c>
    </row>
    <row r="22" spans="1:54" x14ac:dyDescent="0.2">
      <c r="B22" s="107"/>
      <c r="C22" s="108" t="s">
        <v>153</v>
      </c>
      <c r="D22" s="109" t="s">
        <v>154</v>
      </c>
      <c r="E22" s="110" t="s">
        <v>155</v>
      </c>
      <c r="F22" s="95">
        <v>2.3199999999999998</v>
      </c>
      <c r="G22" s="95">
        <v>2.19</v>
      </c>
      <c r="H22" s="95">
        <v>1.29</v>
      </c>
      <c r="I22" s="95">
        <v>-0.02</v>
      </c>
      <c r="J22" s="95">
        <v>69883692.060000002</v>
      </c>
      <c r="K22" s="95">
        <v>15004970.74</v>
      </c>
      <c r="L22" s="95">
        <v>1.28</v>
      </c>
      <c r="M22" s="95">
        <v>120.23</v>
      </c>
      <c r="N22" s="95">
        <v>0</v>
      </c>
      <c r="O22" s="95">
        <v>0</v>
      </c>
      <c r="P22" s="95">
        <v>0</v>
      </c>
      <c r="Q22" s="95">
        <v>65.62</v>
      </c>
      <c r="R22" s="95">
        <v>15.62</v>
      </c>
      <c r="S22" s="95">
        <v>3.47</v>
      </c>
      <c r="T22" s="95">
        <v>6.67</v>
      </c>
      <c r="U22" s="95">
        <v>-6.03</v>
      </c>
      <c r="V22" s="95">
        <v>14.31</v>
      </c>
      <c r="W22" s="95">
        <v>2.67</v>
      </c>
      <c r="X22" s="95">
        <v>106.19</v>
      </c>
      <c r="Y22" s="95">
        <v>-90.9</v>
      </c>
      <c r="Z22" s="95">
        <v>-8.9499999999999993</v>
      </c>
      <c r="AA22" s="95">
        <v>-58.66</v>
      </c>
      <c r="AB22" s="95">
        <v>0.84</v>
      </c>
      <c r="AC22" s="95">
        <v>0.16</v>
      </c>
      <c r="AD22" s="95">
        <v>1.03</v>
      </c>
      <c r="AE22" s="95">
        <v>15.61</v>
      </c>
      <c r="AF22" s="96">
        <v>0.16</v>
      </c>
      <c r="AG22" s="96">
        <v>3316262.53</v>
      </c>
      <c r="AH22" s="96">
        <v>617991.18999999994</v>
      </c>
      <c r="AI22" s="97"/>
      <c r="AK22" s="99">
        <f t="shared" si="1"/>
        <v>15.61</v>
      </c>
      <c r="AL22" s="100">
        <v>8.0299999999999994</v>
      </c>
      <c r="AM22" s="101">
        <f t="shared" si="14"/>
        <v>1</v>
      </c>
      <c r="AN22" s="99">
        <f t="shared" si="2"/>
        <v>0.16</v>
      </c>
      <c r="AO22" s="100">
        <v>4.8499999999999996</v>
      </c>
      <c r="AP22" s="101">
        <f t="shared" si="3"/>
        <v>0</v>
      </c>
      <c r="AQ22" s="102">
        <f t="shared" si="4"/>
        <v>1.29</v>
      </c>
      <c r="AR22" s="103">
        <f t="shared" si="5"/>
        <v>120.23</v>
      </c>
      <c r="AS22" s="101">
        <f t="shared" si="0"/>
        <v>0</v>
      </c>
      <c r="AT22" s="104">
        <f t="shared" si="6"/>
        <v>0</v>
      </c>
      <c r="AU22" s="105">
        <f t="shared" si="7"/>
        <v>1</v>
      </c>
      <c r="AV22" s="103">
        <f t="shared" si="8"/>
        <v>0</v>
      </c>
      <c r="AW22" s="105">
        <f t="shared" si="9"/>
        <v>1</v>
      </c>
      <c r="AX22" s="103">
        <f>สูตรข้อมูล!P22</f>
        <v>0</v>
      </c>
      <c r="AY22" s="105">
        <f t="shared" si="10"/>
        <v>1</v>
      </c>
      <c r="AZ22" s="103">
        <f t="shared" si="11"/>
        <v>65.62</v>
      </c>
      <c r="BA22" s="105">
        <f t="shared" si="12"/>
        <v>0</v>
      </c>
      <c r="BB22" s="98">
        <f t="shared" si="13"/>
        <v>4</v>
      </c>
    </row>
    <row r="23" spans="1:54" x14ac:dyDescent="0.2">
      <c r="B23" s="107"/>
      <c r="C23" s="108" t="s">
        <v>156</v>
      </c>
      <c r="D23" s="109" t="s">
        <v>157</v>
      </c>
      <c r="E23" s="110" t="s">
        <v>132</v>
      </c>
      <c r="F23" s="95">
        <v>1.04</v>
      </c>
      <c r="G23" s="95">
        <v>0.92</v>
      </c>
      <c r="H23" s="95">
        <v>0.42</v>
      </c>
      <c r="I23" s="95">
        <v>-0.08</v>
      </c>
      <c r="J23" s="95">
        <v>2355633.5099999998</v>
      </c>
      <c r="K23" s="95">
        <v>-35317138.210000001</v>
      </c>
      <c r="L23" s="95">
        <v>0.34</v>
      </c>
      <c r="M23" s="95">
        <v>130.4</v>
      </c>
      <c r="N23" s="95">
        <v>0</v>
      </c>
      <c r="O23" s="95">
        <v>0</v>
      </c>
      <c r="P23" s="95">
        <v>0</v>
      </c>
      <c r="Q23" s="95">
        <v>47.69</v>
      </c>
      <c r="R23" s="95">
        <v>13.19</v>
      </c>
      <c r="S23" s="95">
        <v>5.45</v>
      </c>
      <c r="T23" s="95">
        <v>8.81</v>
      </c>
      <c r="U23" s="95">
        <v>0.91</v>
      </c>
      <c r="V23" s="95">
        <v>19.91</v>
      </c>
      <c r="W23" s="95">
        <v>12.98</v>
      </c>
      <c r="X23" s="95">
        <v>99.21</v>
      </c>
      <c r="Y23" s="95">
        <v>-95.29</v>
      </c>
      <c r="Z23" s="95">
        <v>-4.59</v>
      </c>
      <c r="AA23" s="95">
        <v>-60.2</v>
      </c>
      <c r="AB23" s="95">
        <v>2.19</v>
      </c>
      <c r="AC23" s="95">
        <v>1.43</v>
      </c>
      <c r="AD23" s="95">
        <v>1.1499999999999999</v>
      </c>
      <c r="AE23" s="95">
        <v>22.7</v>
      </c>
      <c r="AF23" s="96">
        <v>1.43</v>
      </c>
      <c r="AG23" s="96">
        <v>4038697.68</v>
      </c>
      <c r="AH23" s="96">
        <v>2633371.4700000002</v>
      </c>
      <c r="AI23" s="97"/>
      <c r="AK23" s="99">
        <f t="shared" si="1"/>
        <v>22.7</v>
      </c>
      <c r="AL23" s="100">
        <v>5.34</v>
      </c>
      <c r="AM23" s="101">
        <f t="shared" si="14"/>
        <v>1</v>
      </c>
      <c r="AN23" s="99">
        <f t="shared" si="2"/>
        <v>1.43</v>
      </c>
      <c r="AO23" s="100">
        <v>3.24</v>
      </c>
      <c r="AP23" s="101">
        <f t="shared" si="3"/>
        <v>0</v>
      </c>
      <c r="AQ23" s="102">
        <f t="shared" si="4"/>
        <v>0.42</v>
      </c>
      <c r="AR23" s="103">
        <f t="shared" si="5"/>
        <v>130.4</v>
      </c>
      <c r="AS23" s="101">
        <f t="shared" si="0"/>
        <v>1</v>
      </c>
      <c r="AT23" s="104">
        <f t="shared" si="6"/>
        <v>0</v>
      </c>
      <c r="AU23" s="105">
        <f t="shared" si="7"/>
        <v>1</v>
      </c>
      <c r="AV23" s="103">
        <f t="shared" si="8"/>
        <v>0</v>
      </c>
      <c r="AW23" s="105">
        <f t="shared" si="9"/>
        <v>1</v>
      </c>
      <c r="AX23" s="103">
        <f>สูตรข้อมูล!P23</f>
        <v>0</v>
      </c>
      <c r="AY23" s="105">
        <f t="shared" si="10"/>
        <v>1</v>
      </c>
      <c r="AZ23" s="103">
        <f t="shared" si="11"/>
        <v>47.69</v>
      </c>
      <c r="BA23" s="105">
        <f t="shared" si="12"/>
        <v>1</v>
      </c>
      <c r="BB23" s="98">
        <f t="shared" si="13"/>
        <v>6</v>
      </c>
    </row>
    <row r="24" spans="1:54" x14ac:dyDescent="0.2">
      <c r="B24" s="107"/>
      <c r="C24" s="108" t="s">
        <v>158</v>
      </c>
      <c r="D24" s="109" t="s">
        <v>159</v>
      </c>
      <c r="E24" s="110" t="s">
        <v>25</v>
      </c>
      <c r="F24" s="95">
        <v>0</v>
      </c>
      <c r="G24" s="95">
        <v>0</v>
      </c>
      <c r="H24" s="95">
        <v>0</v>
      </c>
      <c r="I24" s="95">
        <v>0</v>
      </c>
      <c r="J24" s="95">
        <v>0</v>
      </c>
      <c r="K24" s="95">
        <v>0</v>
      </c>
      <c r="L24" s="95">
        <v>0</v>
      </c>
      <c r="M24" s="95">
        <v>0</v>
      </c>
      <c r="N24" s="95">
        <v>0</v>
      </c>
      <c r="O24" s="95">
        <v>0</v>
      </c>
      <c r="P24" s="95">
        <v>0</v>
      </c>
      <c r="Q24" s="95">
        <v>0</v>
      </c>
      <c r="R24" s="95">
        <v>0</v>
      </c>
      <c r="S24" s="95">
        <v>0</v>
      </c>
      <c r="T24" s="95">
        <v>0</v>
      </c>
      <c r="U24" s="95">
        <v>0</v>
      </c>
      <c r="V24" s="95">
        <v>0</v>
      </c>
      <c r="W24" s="95">
        <v>0</v>
      </c>
      <c r="X24" s="95">
        <v>0</v>
      </c>
      <c r="Y24" s="95">
        <v>0</v>
      </c>
      <c r="Z24" s="95">
        <v>0</v>
      </c>
      <c r="AA24" s="95">
        <v>0</v>
      </c>
      <c r="AB24" s="95">
        <v>0</v>
      </c>
      <c r="AC24" s="95">
        <v>0</v>
      </c>
      <c r="AD24" s="95">
        <v>0</v>
      </c>
      <c r="AE24" s="95">
        <v>0</v>
      </c>
      <c r="AF24" s="96">
        <v>0</v>
      </c>
      <c r="AG24" s="96">
        <v>0</v>
      </c>
      <c r="AH24" s="96">
        <v>0</v>
      </c>
      <c r="AI24" s="97"/>
      <c r="AK24" s="99">
        <f t="shared" si="1"/>
        <v>0</v>
      </c>
      <c r="AL24" s="100">
        <v>6.72</v>
      </c>
      <c r="AM24" s="101">
        <f t="shared" si="14"/>
        <v>0</v>
      </c>
      <c r="AN24" s="99">
        <f t="shared" si="2"/>
        <v>0</v>
      </c>
      <c r="AO24" s="100">
        <v>4.1399999999999997</v>
      </c>
      <c r="AP24" s="101">
        <f t="shared" si="3"/>
        <v>0</v>
      </c>
      <c r="AQ24" s="102">
        <f t="shared" si="4"/>
        <v>0</v>
      </c>
      <c r="AR24" s="103">
        <f t="shared" si="5"/>
        <v>0</v>
      </c>
      <c r="AS24" s="101">
        <f t="shared" si="0"/>
        <v>1</v>
      </c>
      <c r="AT24" s="104">
        <f t="shared" si="6"/>
        <v>0</v>
      </c>
      <c r="AU24" s="105">
        <f t="shared" si="7"/>
        <v>1</v>
      </c>
      <c r="AV24" s="103">
        <f t="shared" si="8"/>
        <v>0</v>
      </c>
      <c r="AW24" s="105">
        <f t="shared" si="9"/>
        <v>1</v>
      </c>
      <c r="AX24" s="103">
        <f>สูตรข้อมูล!P24</f>
        <v>0</v>
      </c>
      <c r="AY24" s="105">
        <f t="shared" si="10"/>
        <v>1</v>
      </c>
      <c r="AZ24" s="103">
        <f t="shared" si="11"/>
        <v>0</v>
      </c>
      <c r="BA24" s="105">
        <f t="shared" si="12"/>
        <v>1</v>
      </c>
      <c r="BB24" s="98">
        <f t="shared" si="13"/>
        <v>5</v>
      </c>
    </row>
    <row r="25" spans="1:54" x14ac:dyDescent="0.2">
      <c r="B25" s="107"/>
      <c r="C25" s="108" t="s">
        <v>160</v>
      </c>
      <c r="D25" s="109" t="s">
        <v>161</v>
      </c>
      <c r="E25" s="110" t="s">
        <v>25</v>
      </c>
      <c r="F25" s="95">
        <v>1.1200000000000001</v>
      </c>
      <c r="G25" s="95">
        <v>0.97</v>
      </c>
      <c r="H25" s="95">
        <v>0.72</v>
      </c>
      <c r="I25" s="95">
        <v>-7.0000000000000007E-2</v>
      </c>
      <c r="J25" s="95">
        <v>1395163.03</v>
      </c>
      <c r="K25" s="95">
        <v>-3226373.82</v>
      </c>
      <c r="L25" s="95">
        <v>0.71</v>
      </c>
      <c r="M25" s="95">
        <v>174.31</v>
      </c>
      <c r="N25" s="95">
        <v>0</v>
      </c>
      <c r="O25" s="95">
        <v>0</v>
      </c>
      <c r="P25" s="95">
        <v>0</v>
      </c>
      <c r="Q25" s="95">
        <v>61.38</v>
      </c>
      <c r="R25" s="95">
        <v>-35.979999999999997</v>
      </c>
      <c r="S25" s="95">
        <v>-42.87</v>
      </c>
      <c r="T25" s="95">
        <v>-49.02</v>
      </c>
      <c r="U25" s="95">
        <v>-56.68</v>
      </c>
      <c r="V25" s="95">
        <v>-48.29</v>
      </c>
      <c r="W25" s="95">
        <v>-55.75</v>
      </c>
      <c r="X25" s="95">
        <v>159.88</v>
      </c>
      <c r="Y25" s="95">
        <v>-89.36</v>
      </c>
      <c r="Z25" s="95">
        <v>-8.64</v>
      </c>
      <c r="AA25" s="95">
        <v>-62.63</v>
      </c>
      <c r="AB25" s="95">
        <v>-6.65</v>
      </c>
      <c r="AC25" s="95">
        <v>-7.67</v>
      </c>
      <c r="AD25" s="95">
        <v>0.64</v>
      </c>
      <c r="AE25" s="95">
        <v>-49.57</v>
      </c>
      <c r="AF25" s="96">
        <v>-7.67</v>
      </c>
      <c r="AG25" s="96">
        <v>-1291768.56</v>
      </c>
      <c r="AH25" s="96">
        <v>-1491265.41</v>
      </c>
      <c r="AI25" s="97"/>
      <c r="AK25" s="99">
        <f t="shared" si="1"/>
        <v>-49.57</v>
      </c>
      <c r="AL25" s="100">
        <v>6.72</v>
      </c>
      <c r="AM25" s="101">
        <f t="shared" si="14"/>
        <v>0</v>
      </c>
      <c r="AN25" s="99">
        <f t="shared" si="2"/>
        <v>-7.67</v>
      </c>
      <c r="AO25" s="100">
        <v>4.1399999999999997</v>
      </c>
      <c r="AP25" s="101">
        <f t="shared" si="3"/>
        <v>0</v>
      </c>
      <c r="AQ25" s="102">
        <f t="shared" si="4"/>
        <v>0.72</v>
      </c>
      <c r="AR25" s="103">
        <f t="shared" si="5"/>
        <v>174.31</v>
      </c>
      <c r="AS25" s="101">
        <f t="shared" si="0"/>
        <v>1</v>
      </c>
      <c r="AT25" s="104">
        <f t="shared" si="6"/>
        <v>0</v>
      </c>
      <c r="AU25" s="105">
        <f t="shared" si="7"/>
        <v>1</v>
      </c>
      <c r="AV25" s="103">
        <f t="shared" si="8"/>
        <v>0</v>
      </c>
      <c r="AW25" s="105">
        <f t="shared" si="9"/>
        <v>1</v>
      </c>
      <c r="AX25" s="103">
        <f>สูตรข้อมูล!P25</f>
        <v>0</v>
      </c>
      <c r="AY25" s="105">
        <f t="shared" si="10"/>
        <v>1</v>
      </c>
      <c r="AZ25" s="103">
        <f t="shared" si="11"/>
        <v>61.38</v>
      </c>
      <c r="BA25" s="105">
        <f t="shared" si="12"/>
        <v>0</v>
      </c>
      <c r="BB25" s="98">
        <f t="shared" si="13"/>
        <v>4</v>
      </c>
    </row>
    <row r="26" spans="1:54" x14ac:dyDescent="0.2">
      <c r="B26" s="107"/>
      <c r="C26" s="108" t="s">
        <v>162</v>
      </c>
      <c r="D26" s="109" t="s">
        <v>163</v>
      </c>
      <c r="E26" s="110" t="s">
        <v>164</v>
      </c>
      <c r="F26" s="95">
        <v>5.54</v>
      </c>
      <c r="G26" s="95">
        <v>5.25</v>
      </c>
      <c r="H26" s="95">
        <v>4.91</v>
      </c>
      <c r="I26" s="95">
        <v>-0.01</v>
      </c>
      <c r="J26" s="95">
        <v>25493044.969999999</v>
      </c>
      <c r="K26" s="95">
        <v>22089170.260000002</v>
      </c>
      <c r="L26" s="95">
        <v>4.91</v>
      </c>
      <c r="M26" s="95">
        <v>75.319999999999993</v>
      </c>
      <c r="N26" s="95">
        <v>0</v>
      </c>
      <c r="O26" s="95">
        <v>0</v>
      </c>
      <c r="P26" s="95">
        <v>0</v>
      </c>
      <c r="Q26" s="95">
        <v>125.29</v>
      </c>
      <c r="R26" s="95">
        <v>-47.63</v>
      </c>
      <c r="S26" s="95">
        <v>-58.31</v>
      </c>
      <c r="T26" s="95">
        <v>-61.6</v>
      </c>
      <c r="U26" s="95">
        <v>-72.849999999999994</v>
      </c>
      <c r="V26" s="95">
        <v>-59.7</v>
      </c>
      <c r="W26" s="95">
        <v>-70.599999999999994</v>
      </c>
      <c r="X26" s="95">
        <v>176.05</v>
      </c>
      <c r="Y26" s="95">
        <v>-89.92</v>
      </c>
      <c r="Z26" s="95">
        <v>-8.26</v>
      </c>
      <c r="AA26" s="95">
        <v>-60.99</v>
      </c>
      <c r="AB26" s="95">
        <v>-2.97</v>
      </c>
      <c r="AC26" s="95">
        <v>-3.51</v>
      </c>
      <c r="AD26" s="95">
        <v>0.59</v>
      </c>
      <c r="AE26" s="95">
        <v>-61.6</v>
      </c>
      <c r="AF26" s="96">
        <v>-3.51</v>
      </c>
      <c r="AG26" s="96">
        <v>-1189788.83</v>
      </c>
      <c r="AH26" s="96">
        <v>-1407044.6</v>
      </c>
      <c r="AI26" s="97"/>
      <c r="AK26" s="99">
        <f t="shared" si="1"/>
        <v>-61.6</v>
      </c>
      <c r="AL26" s="100">
        <v>6.45</v>
      </c>
      <c r="AM26" s="101">
        <f t="shared" si="14"/>
        <v>0</v>
      </c>
      <c r="AN26" s="99">
        <f t="shared" si="2"/>
        <v>-3.51</v>
      </c>
      <c r="AO26" s="100">
        <v>2.56</v>
      </c>
      <c r="AP26" s="101">
        <f t="shared" si="3"/>
        <v>0</v>
      </c>
      <c r="AQ26" s="102">
        <f t="shared" si="4"/>
        <v>4.91</v>
      </c>
      <c r="AR26" s="103">
        <f t="shared" si="5"/>
        <v>75.319999999999993</v>
      </c>
      <c r="AS26" s="101">
        <f t="shared" si="0"/>
        <v>1</v>
      </c>
      <c r="AT26" s="104">
        <f t="shared" si="6"/>
        <v>0</v>
      </c>
      <c r="AU26" s="105">
        <f t="shared" si="7"/>
        <v>1</v>
      </c>
      <c r="AV26" s="103">
        <f t="shared" si="8"/>
        <v>0</v>
      </c>
      <c r="AW26" s="105">
        <f t="shared" si="9"/>
        <v>1</v>
      </c>
      <c r="AX26" s="103">
        <f>สูตรข้อมูล!P26</f>
        <v>0</v>
      </c>
      <c r="AY26" s="105">
        <f t="shared" si="10"/>
        <v>1</v>
      </c>
      <c r="AZ26" s="103">
        <f t="shared" si="11"/>
        <v>125.29</v>
      </c>
      <c r="BA26" s="105">
        <f t="shared" si="12"/>
        <v>0</v>
      </c>
      <c r="BB26" s="98">
        <f t="shared" si="13"/>
        <v>4</v>
      </c>
    </row>
    <row r="27" spans="1:54" x14ac:dyDescent="0.2">
      <c r="B27" s="112" t="s">
        <v>165</v>
      </c>
      <c r="C27" s="113" t="s">
        <v>166</v>
      </c>
      <c r="D27" s="114" t="s">
        <v>167</v>
      </c>
      <c r="E27" s="115" t="s">
        <v>113</v>
      </c>
      <c r="F27" s="95">
        <v>2.16</v>
      </c>
      <c r="G27" s="95">
        <v>1.96</v>
      </c>
      <c r="H27" s="95">
        <v>1.19</v>
      </c>
      <c r="I27" s="95">
        <v>0</v>
      </c>
      <c r="J27" s="95">
        <v>1199789211.9400001</v>
      </c>
      <c r="K27" s="95">
        <v>331400431.81999999</v>
      </c>
      <c r="L27" s="95">
        <v>1.05</v>
      </c>
      <c r="M27" s="95">
        <v>149.24</v>
      </c>
      <c r="N27" s="95">
        <v>0</v>
      </c>
      <c r="O27" s="95">
        <v>0</v>
      </c>
      <c r="P27" s="95">
        <v>0</v>
      </c>
      <c r="Q27" s="95">
        <v>61.44</v>
      </c>
      <c r="R27" s="95">
        <v>15.97</v>
      </c>
      <c r="S27" s="95">
        <v>8.92</v>
      </c>
      <c r="T27" s="95">
        <v>-25.31</v>
      </c>
      <c r="U27" s="95">
        <v>-32.909999999999997</v>
      </c>
      <c r="V27" s="95">
        <v>11.27</v>
      </c>
      <c r="W27" s="95">
        <v>5.97</v>
      </c>
      <c r="X27" s="95">
        <v>133.6</v>
      </c>
      <c r="Y27" s="95">
        <v>-68.17</v>
      </c>
      <c r="Z27" s="95">
        <v>-31.31</v>
      </c>
      <c r="AA27" s="95">
        <v>-30.02</v>
      </c>
      <c r="AB27" s="95">
        <v>1.58</v>
      </c>
      <c r="AC27" s="95">
        <v>0.84</v>
      </c>
      <c r="AD27" s="95">
        <v>1.07</v>
      </c>
      <c r="AE27" s="95">
        <v>16.16</v>
      </c>
      <c r="AF27" s="96">
        <v>0.84</v>
      </c>
      <c r="AG27" s="96">
        <v>37948055.590000004</v>
      </c>
      <c r="AH27" s="96">
        <v>22801095.690000001</v>
      </c>
      <c r="AI27" s="97"/>
      <c r="AK27" s="99">
        <f t="shared" si="1"/>
        <v>16.16</v>
      </c>
      <c r="AL27" s="100">
        <v>6.95</v>
      </c>
      <c r="AM27" s="101">
        <f t="shared" si="14"/>
        <v>1</v>
      </c>
      <c r="AN27" s="99">
        <f t="shared" si="2"/>
        <v>0.84</v>
      </c>
      <c r="AO27" s="100">
        <v>3.43</v>
      </c>
      <c r="AP27" s="101">
        <f t="shared" si="3"/>
        <v>0</v>
      </c>
      <c r="AQ27" s="102">
        <f t="shared" si="4"/>
        <v>1.19</v>
      </c>
      <c r="AR27" s="103">
        <f t="shared" si="5"/>
        <v>149.24</v>
      </c>
      <c r="AS27" s="101">
        <f t="shared" si="0"/>
        <v>0</v>
      </c>
      <c r="AT27" s="104">
        <f t="shared" si="6"/>
        <v>0</v>
      </c>
      <c r="AU27" s="105">
        <f t="shared" si="7"/>
        <v>1</v>
      </c>
      <c r="AV27" s="103">
        <f t="shared" si="8"/>
        <v>0</v>
      </c>
      <c r="AW27" s="105">
        <f t="shared" si="9"/>
        <v>1</v>
      </c>
      <c r="AX27" s="103">
        <f>สูตรข้อมูล!P27</f>
        <v>0</v>
      </c>
      <c r="AY27" s="105">
        <f t="shared" si="10"/>
        <v>1</v>
      </c>
      <c r="AZ27" s="103">
        <f t="shared" si="11"/>
        <v>61.44</v>
      </c>
      <c r="BA27" s="105">
        <f t="shared" si="12"/>
        <v>0</v>
      </c>
      <c r="BB27" s="98">
        <f t="shared" si="13"/>
        <v>4</v>
      </c>
    </row>
    <row r="28" spans="1:54" x14ac:dyDescent="0.2">
      <c r="A28" s="116"/>
      <c r="B28" s="117"/>
      <c r="C28" s="118" t="s">
        <v>168</v>
      </c>
      <c r="D28" s="119" t="s">
        <v>169</v>
      </c>
      <c r="E28" s="120" t="s">
        <v>170</v>
      </c>
      <c r="F28" s="95">
        <v>5.41</v>
      </c>
      <c r="G28" s="95">
        <v>5.19</v>
      </c>
      <c r="H28" s="95">
        <v>4.29</v>
      </c>
      <c r="I28" s="95">
        <v>-0.01</v>
      </c>
      <c r="J28" s="95">
        <v>170286377.5</v>
      </c>
      <c r="K28" s="95">
        <v>131176260.69</v>
      </c>
      <c r="L28" s="95">
        <v>4.24</v>
      </c>
      <c r="M28" s="95">
        <v>2119.29</v>
      </c>
      <c r="N28" s="95">
        <v>0</v>
      </c>
      <c r="O28" s="95">
        <v>0</v>
      </c>
      <c r="P28" s="95">
        <v>0</v>
      </c>
      <c r="Q28" s="95">
        <v>96.84</v>
      </c>
      <c r="R28" s="95">
        <v>27.72</v>
      </c>
      <c r="S28" s="95">
        <v>15.89</v>
      </c>
      <c r="T28" s="95">
        <v>12.98</v>
      </c>
      <c r="U28" s="95">
        <v>0.86</v>
      </c>
      <c r="V28" s="95">
        <v>15.46</v>
      </c>
      <c r="W28" s="95">
        <v>3.88</v>
      </c>
      <c r="X28" s="95">
        <v>99.33</v>
      </c>
      <c r="Y28" s="95">
        <v>-84.68</v>
      </c>
      <c r="Z28" s="95">
        <v>-15.13</v>
      </c>
      <c r="AA28" s="95">
        <v>-59.29</v>
      </c>
      <c r="AB28" s="95">
        <v>0.98</v>
      </c>
      <c r="AC28" s="95">
        <v>0.25</v>
      </c>
      <c r="AD28" s="95">
        <v>1.05</v>
      </c>
      <c r="AE28" s="95">
        <v>16.170000000000002</v>
      </c>
      <c r="AF28" s="96">
        <v>0.25</v>
      </c>
      <c r="AG28" s="96">
        <v>4314680.1100000003</v>
      </c>
      <c r="AH28" s="96">
        <v>1398698.2</v>
      </c>
      <c r="AI28" s="97"/>
      <c r="AK28" s="99">
        <f t="shared" si="1"/>
        <v>16.170000000000002</v>
      </c>
      <c r="AL28" s="100">
        <v>5.84</v>
      </c>
      <c r="AM28" s="101">
        <f t="shared" si="14"/>
        <v>1</v>
      </c>
      <c r="AN28" s="99">
        <f t="shared" si="2"/>
        <v>0.25</v>
      </c>
      <c r="AO28" s="100">
        <v>2.92</v>
      </c>
      <c r="AP28" s="101">
        <f t="shared" si="3"/>
        <v>0</v>
      </c>
      <c r="AQ28" s="102">
        <f t="shared" si="4"/>
        <v>4.29</v>
      </c>
      <c r="AR28" s="103">
        <f t="shared" si="5"/>
        <v>2119.29</v>
      </c>
      <c r="AS28" s="101">
        <f t="shared" si="0"/>
        <v>0</v>
      </c>
      <c r="AT28" s="104">
        <f t="shared" si="6"/>
        <v>0</v>
      </c>
      <c r="AU28" s="105">
        <f t="shared" si="7"/>
        <v>1</v>
      </c>
      <c r="AV28" s="103">
        <f t="shared" si="8"/>
        <v>0</v>
      </c>
      <c r="AW28" s="105">
        <f t="shared" si="9"/>
        <v>1</v>
      </c>
      <c r="AX28" s="103">
        <f>สูตรข้อมูล!P28</f>
        <v>0</v>
      </c>
      <c r="AY28" s="105">
        <f t="shared" si="10"/>
        <v>1</v>
      </c>
      <c r="AZ28" s="103">
        <f t="shared" si="11"/>
        <v>96.84</v>
      </c>
      <c r="BA28" s="105">
        <f t="shared" si="12"/>
        <v>0</v>
      </c>
      <c r="BB28" s="98">
        <f t="shared" si="13"/>
        <v>4</v>
      </c>
    </row>
    <row r="29" spans="1:54" x14ac:dyDescent="0.2">
      <c r="B29" s="121"/>
      <c r="C29" s="122" t="s">
        <v>171</v>
      </c>
      <c r="D29" s="123" t="s">
        <v>172</v>
      </c>
      <c r="E29" s="124" t="s">
        <v>25</v>
      </c>
      <c r="F29" s="95">
        <v>1.81</v>
      </c>
      <c r="G29" s="95">
        <v>1.69</v>
      </c>
      <c r="H29" s="95">
        <v>1.38</v>
      </c>
      <c r="I29" s="95">
        <v>-0.04</v>
      </c>
      <c r="J29" s="95">
        <v>16202195.9</v>
      </c>
      <c r="K29" s="95">
        <v>11962746.939999999</v>
      </c>
      <c r="L29" s="95">
        <v>1.33</v>
      </c>
      <c r="M29" s="95">
        <v>159.24</v>
      </c>
      <c r="N29" s="95">
        <v>0</v>
      </c>
      <c r="O29" s="95">
        <v>0</v>
      </c>
      <c r="P29" s="95">
        <v>0</v>
      </c>
      <c r="Q29" s="95">
        <v>79.61</v>
      </c>
      <c r="R29" s="95">
        <v>7.33</v>
      </c>
      <c r="S29" s="95">
        <v>2.0299999999999998</v>
      </c>
      <c r="T29" s="95">
        <v>-7.24</v>
      </c>
      <c r="U29" s="95">
        <v>-12.83</v>
      </c>
      <c r="V29" s="95">
        <v>-0.03</v>
      </c>
      <c r="W29" s="95">
        <v>-5.24</v>
      </c>
      <c r="X29" s="95">
        <v>112.83</v>
      </c>
      <c r="Y29" s="95">
        <v>-86.83</v>
      </c>
      <c r="Z29" s="95">
        <v>-13.17</v>
      </c>
      <c r="AA29" s="95">
        <v>-71.84</v>
      </c>
      <c r="AB29" s="95">
        <v>0</v>
      </c>
      <c r="AC29" s="95">
        <v>-0.57999999999999996</v>
      </c>
      <c r="AD29" s="95">
        <v>0.95</v>
      </c>
      <c r="AE29" s="95">
        <v>-4.1399999999999997</v>
      </c>
      <c r="AF29" s="96">
        <v>-0.57999999999999996</v>
      </c>
      <c r="AG29" s="96">
        <v>-246657.47</v>
      </c>
      <c r="AH29" s="96">
        <v>-334388.52</v>
      </c>
      <c r="AI29" s="97"/>
      <c r="AK29" s="99">
        <f t="shared" si="1"/>
        <v>-4.1399999999999997</v>
      </c>
      <c r="AL29" s="100">
        <v>6.72</v>
      </c>
      <c r="AM29" s="101">
        <f t="shared" si="14"/>
        <v>0</v>
      </c>
      <c r="AN29" s="99">
        <f t="shared" si="2"/>
        <v>-0.57999999999999996</v>
      </c>
      <c r="AO29" s="100">
        <v>4.1399999999999997</v>
      </c>
      <c r="AP29" s="101">
        <f t="shared" si="3"/>
        <v>0</v>
      </c>
      <c r="AQ29" s="102">
        <f t="shared" si="4"/>
        <v>1.38</v>
      </c>
      <c r="AR29" s="103">
        <f t="shared" si="5"/>
        <v>159.24</v>
      </c>
      <c r="AS29" s="101">
        <f t="shared" si="0"/>
        <v>0</v>
      </c>
      <c r="AT29" s="104">
        <f t="shared" si="6"/>
        <v>0</v>
      </c>
      <c r="AU29" s="105">
        <f t="shared" si="7"/>
        <v>1</v>
      </c>
      <c r="AV29" s="103">
        <f t="shared" si="8"/>
        <v>0</v>
      </c>
      <c r="AW29" s="105">
        <f t="shared" si="9"/>
        <v>1</v>
      </c>
      <c r="AX29" s="103">
        <f>สูตรข้อมูล!P29</f>
        <v>0</v>
      </c>
      <c r="AY29" s="105">
        <f t="shared" si="10"/>
        <v>1</v>
      </c>
      <c r="AZ29" s="103">
        <f t="shared" si="11"/>
        <v>79.61</v>
      </c>
      <c r="BA29" s="105">
        <f t="shared" si="12"/>
        <v>0</v>
      </c>
      <c r="BB29" s="98">
        <f t="shared" si="13"/>
        <v>3</v>
      </c>
    </row>
    <row r="30" spans="1:54" x14ac:dyDescent="0.2">
      <c r="B30" s="117"/>
      <c r="C30" s="118" t="s">
        <v>173</v>
      </c>
      <c r="D30" s="119" t="s">
        <v>174</v>
      </c>
      <c r="E30" s="120" t="s">
        <v>175</v>
      </c>
      <c r="F30" s="95">
        <v>3.4</v>
      </c>
      <c r="G30" s="95">
        <v>3.09</v>
      </c>
      <c r="H30" s="95">
        <v>2.59</v>
      </c>
      <c r="I30" s="95">
        <v>0</v>
      </c>
      <c r="J30" s="95">
        <v>369496054.99000001</v>
      </c>
      <c r="K30" s="95">
        <v>237779120.55000001</v>
      </c>
      <c r="L30" s="95">
        <v>2.4500000000000002</v>
      </c>
      <c r="M30" s="95">
        <v>153.56</v>
      </c>
      <c r="N30" s="95">
        <v>0</v>
      </c>
      <c r="O30" s="95">
        <v>0</v>
      </c>
      <c r="P30" s="95">
        <v>0</v>
      </c>
      <c r="Q30" s="95">
        <v>77.39</v>
      </c>
      <c r="R30" s="95">
        <v>5.84</v>
      </c>
      <c r="S30" s="95">
        <v>-4.92</v>
      </c>
      <c r="T30" s="95">
        <v>1.85</v>
      </c>
      <c r="U30" s="95">
        <v>-9.16</v>
      </c>
      <c r="V30" s="95">
        <v>2.63</v>
      </c>
      <c r="W30" s="95">
        <v>-7.7</v>
      </c>
      <c r="X30" s="95">
        <v>115.15</v>
      </c>
      <c r="Y30" s="95">
        <v>-91.12</v>
      </c>
      <c r="Z30" s="95">
        <v>-3.68</v>
      </c>
      <c r="AA30" s="95">
        <v>-46.97</v>
      </c>
      <c r="AB30" s="95">
        <v>0.16</v>
      </c>
      <c r="AC30" s="95">
        <v>-0.47</v>
      </c>
      <c r="AD30" s="95">
        <v>0.93</v>
      </c>
      <c r="AE30" s="95">
        <v>2.8</v>
      </c>
      <c r="AF30" s="96">
        <v>-0.47</v>
      </c>
      <c r="AG30" s="96">
        <v>1827504.01</v>
      </c>
      <c r="AH30" s="96">
        <v>-5515843.3399999999</v>
      </c>
      <c r="AI30" s="97"/>
      <c r="AK30" s="99">
        <f t="shared" si="1"/>
        <v>2.8</v>
      </c>
      <c r="AL30" s="100">
        <v>4.46</v>
      </c>
      <c r="AM30" s="101">
        <f t="shared" si="14"/>
        <v>0</v>
      </c>
      <c r="AN30" s="99">
        <f t="shared" si="2"/>
        <v>-0.47</v>
      </c>
      <c r="AO30" s="100">
        <v>-0.1</v>
      </c>
      <c r="AP30" s="101">
        <f t="shared" si="3"/>
        <v>0</v>
      </c>
      <c r="AQ30" s="102">
        <f t="shared" si="4"/>
        <v>2.59</v>
      </c>
      <c r="AR30" s="103">
        <f t="shared" si="5"/>
        <v>153.56</v>
      </c>
      <c r="AS30" s="101">
        <f t="shared" si="0"/>
        <v>0</v>
      </c>
      <c r="AT30" s="104">
        <f t="shared" si="6"/>
        <v>0</v>
      </c>
      <c r="AU30" s="105">
        <f t="shared" si="7"/>
        <v>1</v>
      </c>
      <c r="AV30" s="103">
        <f t="shared" si="8"/>
        <v>0</v>
      </c>
      <c r="AW30" s="105">
        <f t="shared" si="9"/>
        <v>1</v>
      </c>
      <c r="AX30" s="103">
        <f>สูตรข้อมูล!P30</f>
        <v>0</v>
      </c>
      <c r="AY30" s="105">
        <f t="shared" si="10"/>
        <v>1</v>
      </c>
      <c r="AZ30" s="103">
        <f t="shared" si="11"/>
        <v>77.39</v>
      </c>
      <c r="BA30" s="105">
        <f t="shared" si="12"/>
        <v>0</v>
      </c>
      <c r="BB30" s="98">
        <f t="shared" si="13"/>
        <v>3</v>
      </c>
    </row>
    <row r="31" spans="1:54" x14ac:dyDescent="0.2">
      <c r="B31" s="117"/>
      <c r="C31" s="118" t="s">
        <v>176</v>
      </c>
      <c r="D31" s="119" t="s">
        <v>177</v>
      </c>
      <c r="E31" s="120" t="s">
        <v>25</v>
      </c>
      <c r="F31" s="95">
        <v>1.45</v>
      </c>
      <c r="G31" s="95">
        <v>1.31</v>
      </c>
      <c r="H31" s="95">
        <v>1.1000000000000001</v>
      </c>
      <c r="I31" s="95">
        <v>-0.03</v>
      </c>
      <c r="J31" s="95">
        <v>10967606.26</v>
      </c>
      <c r="K31" s="95">
        <v>5647019.6299999999</v>
      </c>
      <c r="L31" s="95">
        <v>1.0900000000000001</v>
      </c>
      <c r="M31" s="95">
        <v>149.9</v>
      </c>
      <c r="N31" s="95">
        <v>0</v>
      </c>
      <c r="O31" s="95">
        <v>0</v>
      </c>
      <c r="P31" s="95">
        <v>0</v>
      </c>
      <c r="Q31" s="95">
        <v>118.55</v>
      </c>
      <c r="R31" s="95">
        <v>-0.06</v>
      </c>
      <c r="S31" s="95">
        <v>-6.14</v>
      </c>
      <c r="T31" s="95">
        <v>-29.06</v>
      </c>
      <c r="U31" s="95">
        <v>-35.4</v>
      </c>
      <c r="V31" s="95">
        <v>-19.86</v>
      </c>
      <c r="W31" s="95">
        <v>-25.56</v>
      </c>
      <c r="X31" s="95">
        <v>135.85</v>
      </c>
      <c r="Y31" s="95">
        <v>-78.13</v>
      </c>
      <c r="Z31" s="95">
        <v>-21.54</v>
      </c>
      <c r="AA31" s="95">
        <v>-69.56</v>
      </c>
      <c r="AB31" s="95">
        <v>-1.85</v>
      </c>
      <c r="AC31" s="95">
        <v>-2.39</v>
      </c>
      <c r="AD31" s="95">
        <v>0.82</v>
      </c>
      <c r="AE31" s="95">
        <v>-22.09</v>
      </c>
      <c r="AF31" s="96">
        <v>-2.39</v>
      </c>
      <c r="AG31" s="96">
        <v>-1216135.1299999999</v>
      </c>
      <c r="AH31" s="96">
        <v>-1354688.11</v>
      </c>
      <c r="AI31" s="97"/>
      <c r="AK31" s="99">
        <f t="shared" si="1"/>
        <v>-22.09</v>
      </c>
      <c r="AL31" s="100">
        <v>6.72</v>
      </c>
      <c r="AM31" s="101">
        <f t="shared" si="14"/>
        <v>0</v>
      </c>
      <c r="AN31" s="99">
        <f t="shared" si="2"/>
        <v>-2.39</v>
      </c>
      <c r="AO31" s="100">
        <v>4.1399999999999997</v>
      </c>
      <c r="AP31" s="101">
        <f t="shared" si="3"/>
        <v>0</v>
      </c>
      <c r="AQ31" s="102">
        <f t="shared" si="4"/>
        <v>1.1000000000000001</v>
      </c>
      <c r="AR31" s="103">
        <f t="shared" si="5"/>
        <v>149.9</v>
      </c>
      <c r="AS31" s="101">
        <f t="shared" si="0"/>
        <v>0</v>
      </c>
      <c r="AT31" s="104">
        <f t="shared" si="6"/>
        <v>0</v>
      </c>
      <c r="AU31" s="105">
        <f t="shared" si="7"/>
        <v>1</v>
      </c>
      <c r="AV31" s="103">
        <f t="shared" si="8"/>
        <v>0</v>
      </c>
      <c r="AW31" s="105">
        <f t="shared" si="9"/>
        <v>1</v>
      </c>
      <c r="AX31" s="103">
        <f>สูตรข้อมูล!P31</f>
        <v>0</v>
      </c>
      <c r="AY31" s="105">
        <f t="shared" si="10"/>
        <v>1</v>
      </c>
      <c r="AZ31" s="103">
        <f t="shared" si="11"/>
        <v>118.55</v>
      </c>
      <c r="BA31" s="105">
        <f t="shared" si="12"/>
        <v>0</v>
      </c>
      <c r="BB31" s="98">
        <f t="shared" si="13"/>
        <v>3</v>
      </c>
    </row>
    <row r="32" spans="1:54" x14ac:dyDescent="0.2">
      <c r="B32" s="117"/>
      <c r="C32" s="118" t="s">
        <v>178</v>
      </c>
      <c r="D32" s="119" t="s">
        <v>179</v>
      </c>
      <c r="E32" s="120" t="s">
        <v>116</v>
      </c>
      <c r="F32" s="95">
        <v>1.8</v>
      </c>
      <c r="G32" s="95">
        <v>1.7</v>
      </c>
      <c r="H32" s="95">
        <v>1.35</v>
      </c>
      <c r="I32" s="95">
        <v>-0.01</v>
      </c>
      <c r="J32" s="95">
        <v>44335043.859999999</v>
      </c>
      <c r="K32" s="95">
        <v>26221491.469999999</v>
      </c>
      <c r="L32" s="95">
        <v>1.1299999999999999</v>
      </c>
      <c r="M32" s="95">
        <v>131.03</v>
      </c>
      <c r="N32" s="95">
        <v>0</v>
      </c>
      <c r="O32" s="95">
        <v>0</v>
      </c>
      <c r="P32" s="95">
        <v>0</v>
      </c>
      <c r="Q32" s="95">
        <v>42.84</v>
      </c>
      <c r="R32" s="95">
        <v>0.98</v>
      </c>
      <c r="S32" s="95">
        <v>-8.82</v>
      </c>
      <c r="T32" s="95">
        <v>-15.58</v>
      </c>
      <c r="U32" s="95">
        <v>-26.16</v>
      </c>
      <c r="V32" s="95">
        <v>-8.9700000000000006</v>
      </c>
      <c r="W32" s="95">
        <v>-18.93</v>
      </c>
      <c r="X32" s="95">
        <v>126.68</v>
      </c>
      <c r="Y32" s="95">
        <v>-85.9</v>
      </c>
      <c r="Z32" s="95">
        <v>-13.68</v>
      </c>
      <c r="AA32" s="95">
        <v>-71.11</v>
      </c>
      <c r="AB32" s="95">
        <v>-0.6</v>
      </c>
      <c r="AC32" s="95">
        <v>-1.27</v>
      </c>
      <c r="AD32" s="95">
        <v>0.84</v>
      </c>
      <c r="AE32" s="95">
        <v>-9.51</v>
      </c>
      <c r="AF32" s="96">
        <v>-1.27</v>
      </c>
      <c r="AG32" s="96">
        <v>-1279153.17</v>
      </c>
      <c r="AH32" s="96">
        <v>-2771991.78</v>
      </c>
      <c r="AI32" s="97"/>
      <c r="AK32" s="99">
        <f t="shared" si="1"/>
        <v>-9.51</v>
      </c>
      <c r="AL32" s="100">
        <v>6.44</v>
      </c>
      <c r="AM32" s="101">
        <f t="shared" si="14"/>
        <v>0</v>
      </c>
      <c r="AN32" s="99">
        <f t="shared" si="2"/>
        <v>-1.27</v>
      </c>
      <c r="AO32" s="100">
        <v>3.51</v>
      </c>
      <c r="AP32" s="101">
        <f t="shared" si="3"/>
        <v>0</v>
      </c>
      <c r="AQ32" s="102">
        <f t="shared" si="4"/>
        <v>1.35</v>
      </c>
      <c r="AR32" s="103">
        <f t="shared" si="5"/>
        <v>131.03</v>
      </c>
      <c r="AS32" s="101">
        <f t="shared" si="0"/>
        <v>0</v>
      </c>
      <c r="AT32" s="104">
        <f t="shared" si="6"/>
        <v>0</v>
      </c>
      <c r="AU32" s="105">
        <f t="shared" si="7"/>
        <v>1</v>
      </c>
      <c r="AV32" s="103">
        <f t="shared" si="8"/>
        <v>0</v>
      </c>
      <c r="AW32" s="105">
        <f t="shared" si="9"/>
        <v>1</v>
      </c>
      <c r="AX32" s="103">
        <f>สูตรข้อมูล!P32</f>
        <v>0</v>
      </c>
      <c r="AY32" s="105">
        <f t="shared" si="10"/>
        <v>1</v>
      </c>
      <c r="AZ32" s="103">
        <f t="shared" si="11"/>
        <v>42.84</v>
      </c>
      <c r="BA32" s="105">
        <f t="shared" si="12"/>
        <v>1</v>
      </c>
      <c r="BB32" s="98">
        <f t="shared" si="13"/>
        <v>4</v>
      </c>
    </row>
    <row r="33" spans="2:54" x14ac:dyDescent="0.2">
      <c r="B33" s="117"/>
      <c r="C33" s="118" t="s">
        <v>180</v>
      </c>
      <c r="D33" s="119" t="s">
        <v>181</v>
      </c>
      <c r="E33" s="120" t="s">
        <v>155</v>
      </c>
      <c r="F33" s="95">
        <v>2.04</v>
      </c>
      <c r="G33" s="95">
        <v>1.85</v>
      </c>
      <c r="H33" s="95">
        <v>1.42</v>
      </c>
      <c r="I33" s="95">
        <v>0</v>
      </c>
      <c r="J33" s="95">
        <v>167534536.09</v>
      </c>
      <c r="K33" s="95">
        <v>104453096.98</v>
      </c>
      <c r="L33" s="95">
        <v>1.38</v>
      </c>
      <c r="M33" s="95">
        <v>113.06</v>
      </c>
      <c r="N33" s="95">
        <v>0</v>
      </c>
      <c r="O33" s="95">
        <v>0</v>
      </c>
      <c r="P33" s="95">
        <v>0</v>
      </c>
      <c r="Q33" s="95">
        <v>73.12</v>
      </c>
      <c r="R33" s="95">
        <v>14.56</v>
      </c>
      <c r="S33" s="95">
        <v>4.2699999999999996</v>
      </c>
      <c r="T33" s="95">
        <v>7.07</v>
      </c>
      <c r="U33" s="95">
        <v>-3.59</v>
      </c>
      <c r="V33" s="95">
        <v>15.07</v>
      </c>
      <c r="W33" s="95">
        <v>5.36</v>
      </c>
      <c r="X33" s="95">
        <v>103.85</v>
      </c>
      <c r="Y33" s="95">
        <v>-92.18</v>
      </c>
      <c r="Z33" s="95">
        <v>-7.56</v>
      </c>
      <c r="AA33" s="95">
        <v>-54.63</v>
      </c>
      <c r="AB33" s="95">
        <v>1.06</v>
      </c>
      <c r="AC33" s="95">
        <v>0.38</v>
      </c>
      <c r="AD33" s="95">
        <v>1.06</v>
      </c>
      <c r="AE33" s="95">
        <v>11.47</v>
      </c>
      <c r="AF33" s="96">
        <v>0.38</v>
      </c>
      <c r="AG33" s="96">
        <v>4383328.43</v>
      </c>
      <c r="AH33" s="96">
        <v>2247082.15</v>
      </c>
      <c r="AI33" s="97"/>
      <c r="AK33" s="99">
        <f t="shared" si="1"/>
        <v>11.47</v>
      </c>
      <c r="AL33" s="100">
        <v>8.0299999999999994</v>
      </c>
      <c r="AM33" s="101">
        <f t="shared" si="14"/>
        <v>1</v>
      </c>
      <c r="AN33" s="99">
        <f t="shared" si="2"/>
        <v>0.38</v>
      </c>
      <c r="AO33" s="100">
        <v>4.8499999999999996</v>
      </c>
      <c r="AP33" s="101">
        <f t="shared" si="3"/>
        <v>0</v>
      </c>
      <c r="AQ33" s="102">
        <f t="shared" si="4"/>
        <v>1.42</v>
      </c>
      <c r="AR33" s="103">
        <f t="shared" si="5"/>
        <v>113.06</v>
      </c>
      <c r="AS33" s="101">
        <f t="shared" si="0"/>
        <v>0</v>
      </c>
      <c r="AT33" s="104">
        <f t="shared" si="6"/>
        <v>0</v>
      </c>
      <c r="AU33" s="105">
        <f t="shared" si="7"/>
        <v>1</v>
      </c>
      <c r="AV33" s="103">
        <f t="shared" si="8"/>
        <v>0</v>
      </c>
      <c r="AW33" s="105">
        <f t="shared" si="9"/>
        <v>1</v>
      </c>
      <c r="AX33" s="103">
        <f>สูตรข้อมูล!P33</f>
        <v>0</v>
      </c>
      <c r="AY33" s="105">
        <f t="shared" si="10"/>
        <v>1</v>
      </c>
      <c r="AZ33" s="103">
        <f t="shared" si="11"/>
        <v>73.12</v>
      </c>
      <c r="BA33" s="105">
        <f t="shared" si="12"/>
        <v>0</v>
      </c>
      <c r="BB33" s="98">
        <f t="shared" si="13"/>
        <v>4</v>
      </c>
    </row>
    <row r="34" spans="2:54" x14ac:dyDescent="0.2">
      <c r="B34" s="117"/>
      <c r="C34" s="118" t="s">
        <v>182</v>
      </c>
      <c r="D34" s="119" t="s">
        <v>183</v>
      </c>
      <c r="E34" s="120" t="s">
        <v>155</v>
      </c>
      <c r="F34" s="95">
        <v>2.17</v>
      </c>
      <c r="G34" s="95">
        <v>2</v>
      </c>
      <c r="H34" s="95">
        <v>1.63</v>
      </c>
      <c r="I34" s="95">
        <v>0</v>
      </c>
      <c r="J34" s="95">
        <v>146951967.71000001</v>
      </c>
      <c r="K34" s="95">
        <v>91039989.950000003</v>
      </c>
      <c r="L34" s="95">
        <v>1.56</v>
      </c>
      <c r="M34" s="95">
        <v>129.36000000000001</v>
      </c>
      <c r="N34" s="95">
        <v>0</v>
      </c>
      <c r="O34" s="95">
        <v>0</v>
      </c>
      <c r="P34" s="95">
        <v>0</v>
      </c>
      <c r="Q34" s="95">
        <v>77.97</v>
      </c>
      <c r="R34" s="95">
        <v>27.95</v>
      </c>
      <c r="S34" s="95">
        <v>17.54</v>
      </c>
      <c r="T34" s="95">
        <v>19.05</v>
      </c>
      <c r="U34" s="95">
        <v>8.3000000000000007</v>
      </c>
      <c r="V34" s="95">
        <v>20.12</v>
      </c>
      <c r="W34" s="95">
        <v>9.66</v>
      </c>
      <c r="X34" s="95">
        <v>92.85</v>
      </c>
      <c r="Y34" s="95">
        <v>-88.81</v>
      </c>
      <c r="Z34" s="95">
        <v>-9.9600000000000009</v>
      </c>
      <c r="AA34" s="95">
        <v>-62.51</v>
      </c>
      <c r="AB34" s="95">
        <v>1.3</v>
      </c>
      <c r="AC34" s="95">
        <v>0.63</v>
      </c>
      <c r="AD34" s="95">
        <v>1.1100000000000001</v>
      </c>
      <c r="AE34" s="95">
        <v>20.68</v>
      </c>
      <c r="AF34" s="96">
        <v>0.63</v>
      </c>
      <c r="AG34" s="96">
        <v>6908138.5999999996</v>
      </c>
      <c r="AH34" s="96">
        <v>3318770.48</v>
      </c>
      <c r="AI34" s="97"/>
      <c r="AK34" s="99">
        <f t="shared" si="1"/>
        <v>20.68</v>
      </c>
      <c r="AL34" s="100">
        <v>8.0299999999999994</v>
      </c>
      <c r="AM34" s="101">
        <f t="shared" si="14"/>
        <v>1</v>
      </c>
      <c r="AN34" s="99">
        <f t="shared" si="2"/>
        <v>0.63</v>
      </c>
      <c r="AO34" s="100">
        <v>4.8499999999999996</v>
      </c>
      <c r="AP34" s="101">
        <f t="shared" si="3"/>
        <v>0</v>
      </c>
      <c r="AQ34" s="102">
        <f t="shared" si="4"/>
        <v>1.63</v>
      </c>
      <c r="AR34" s="103">
        <f t="shared" si="5"/>
        <v>129.36000000000001</v>
      </c>
      <c r="AS34" s="101">
        <f t="shared" si="0"/>
        <v>0</v>
      </c>
      <c r="AT34" s="104">
        <f t="shared" si="6"/>
        <v>0</v>
      </c>
      <c r="AU34" s="105">
        <f t="shared" si="7"/>
        <v>1</v>
      </c>
      <c r="AV34" s="103">
        <f t="shared" si="8"/>
        <v>0</v>
      </c>
      <c r="AW34" s="105">
        <f t="shared" si="9"/>
        <v>1</v>
      </c>
      <c r="AX34" s="103">
        <f>สูตรข้อมูล!P34</f>
        <v>0</v>
      </c>
      <c r="AY34" s="105">
        <f t="shared" si="10"/>
        <v>1</v>
      </c>
      <c r="AZ34" s="103">
        <f t="shared" si="11"/>
        <v>77.97</v>
      </c>
      <c r="BA34" s="105">
        <f t="shared" si="12"/>
        <v>0</v>
      </c>
      <c r="BB34" s="98">
        <f t="shared" si="13"/>
        <v>4</v>
      </c>
    </row>
    <row r="35" spans="2:54" x14ac:dyDescent="0.2">
      <c r="B35" s="117"/>
      <c r="C35" s="118" t="s">
        <v>184</v>
      </c>
      <c r="D35" s="119" t="s">
        <v>185</v>
      </c>
      <c r="E35" s="120" t="s">
        <v>25</v>
      </c>
      <c r="F35" s="95">
        <v>5.97</v>
      </c>
      <c r="G35" s="95">
        <v>5.71</v>
      </c>
      <c r="H35" s="95">
        <v>5.57</v>
      </c>
      <c r="I35" s="95">
        <v>-0.01</v>
      </c>
      <c r="J35" s="95">
        <v>25195584.309999999</v>
      </c>
      <c r="K35" s="95">
        <v>22448516.77</v>
      </c>
      <c r="L35" s="95">
        <v>5.42</v>
      </c>
      <c r="M35" s="95">
        <v>86.18</v>
      </c>
      <c r="N35" s="95">
        <v>0</v>
      </c>
      <c r="O35" s="95">
        <v>0</v>
      </c>
      <c r="P35" s="95">
        <v>0</v>
      </c>
      <c r="Q35" s="95">
        <v>709.01</v>
      </c>
      <c r="R35" s="95">
        <v>-33.590000000000003</v>
      </c>
      <c r="S35" s="95">
        <v>-46.63</v>
      </c>
      <c r="T35" s="95">
        <v>-46.2</v>
      </c>
      <c r="U35" s="95">
        <v>-61.1</v>
      </c>
      <c r="V35" s="95">
        <v>-37.9</v>
      </c>
      <c r="W35" s="95">
        <v>-51.6</v>
      </c>
      <c r="X35" s="95">
        <v>161.1</v>
      </c>
      <c r="Y35" s="95">
        <v>-91.02</v>
      </c>
      <c r="Z35" s="95">
        <v>-8.98</v>
      </c>
      <c r="AA35" s="95">
        <v>-74.53</v>
      </c>
      <c r="AB35" s="95">
        <v>-1.24</v>
      </c>
      <c r="AC35" s="95">
        <v>-1.69</v>
      </c>
      <c r="AD35" s="95">
        <v>0.67</v>
      </c>
      <c r="AE35" s="95">
        <v>-41.2</v>
      </c>
      <c r="AF35" s="96">
        <v>-1.69</v>
      </c>
      <c r="AG35" s="96">
        <v>-760534.34</v>
      </c>
      <c r="AH35" s="96">
        <v>-966936.09</v>
      </c>
      <c r="AI35" s="97"/>
      <c r="AK35" s="99">
        <f t="shared" si="1"/>
        <v>-41.2</v>
      </c>
      <c r="AL35" s="100">
        <v>6.72</v>
      </c>
      <c r="AM35" s="101">
        <f t="shared" si="14"/>
        <v>0</v>
      </c>
      <c r="AN35" s="99">
        <f t="shared" si="2"/>
        <v>-1.69</v>
      </c>
      <c r="AO35" s="100">
        <v>4.1399999999999997</v>
      </c>
      <c r="AP35" s="101">
        <f t="shared" si="3"/>
        <v>0</v>
      </c>
      <c r="AQ35" s="102">
        <f t="shared" si="4"/>
        <v>5.57</v>
      </c>
      <c r="AR35" s="103">
        <f t="shared" si="5"/>
        <v>86.18</v>
      </c>
      <c r="AS35" s="101">
        <f t="shared" si="0"/>
        <v>1</v>
      </c>
      <c r="AT35" s="104">
        <f t="shared" si="6"/>
        <v>0</v>
      </c>
      <c r="AU35" s="105">
        <f t="shared" si="7"/>
        <v>1</v>
      </c>
      <c r="AV35" s="103">
        <f t="shared" si="8"/>
        <v>0</v>
      </c>
      <c r="AW35" s="105">
        <f t="shared" si="9"/>
        <v>1</v>
      </c>
      <c r="AX35" s="103">
        <f>สูตรข้อมูล!P35</f>
        <v>0</v>
      </c>
      <c r="AY35" s="105">
        <f t="shared" si="10"/>
        <v>1</v>
      </c>
      <c r="AZ35" s="103">
        <f t="shared" si="11"/>
        <v>709.01</v>
      </c>
      <c r="BA35" s="105">
        <f t="shared" si="12"/>
        <v>0</v>
      </c>
      <c r="BB35" s="98">
        <f t="shared" si="13"/>
        <v>4</v>
      </c>
    </row>
    <row r="36" spans="2:54" x14ac:dyDescent="0.2">
      <c r="B36" s="117"/>
      <c r="C36" s="118" t="s">
        <v>186</v>
      </c>
      <c r="D36" s="119" t="s">
        <v>187</v>
      </c>
      <c r="E36" s="120" t="s">
        <v>132</v>
      </c>
      <c r="F36" s="95">
        <v>3.79</v>
      </c>
      <c r="G36" s="95">
        <v>3.72</v>
      </c>
      <c r="H36" s="95">
        <v>3.58</v>
      </c>
      <c r="I36" s="95">
        <v>0.01</v>
      </c>
      <c r="J36" s="95">
        <v>123634618.31999999</v>
      </c>
      <c r="K36" s="95">
        <v>118479454.89</v>
      </c>
      <c r="L36" s="95">
        <v>3.53</v>
      </c>
      <c r="M36" s="95">
        <v>742.53</v>
      </c>
      <c r="N36" s="95">
        <v>0</v>
      </c>
      <c r="O36" s="95">
        <v>0</v>
      </c>
      <c r="P36" s="95">
        <v>0</v>
      </c>
      <c r="Q36" s="95">
        <v>106.1</v>
      </c>
      <c r="R36" s="95">
        <v>0.21</v>
      </c>
      <c r="S36" s="95">
        <v>-101.39</v>
      </c>
      <c r="T36" s="95">
        <v>-19.899999999999999</v>
      </c>
      <c r="U36" s="95">
        <v>-122.13</v>
      </c>
      <c r="V36" s="95">
        <v>-15.64</v>
      </c>
      <c r="W36" s="95">
        <v>-112.39</v>
      </c>
      <c r="X36" s="95">
        <v>224.73</v>
      </c>
      <c r="Y36" s="95">
        <v>-89.61</v>
      </c>
      <c r="Z36" s="95">
        <v>-9.23</v>
      </c>
      <c r="AA36" s="95">
        <v>-39.58</v>
      </c>
      <c r="AB36" s="95">
        <v>-0.69</v>
      </c>
      <c r="AC36" s="95">
        <v>-4.92</v>
      </c>
      <c r="AD36" s="95">
        <v>0.47</v>
      </c>
      <c r="AE36" s="95">
        <v>-16.52</v>
      </c>
      <c r="AF36" s="96">
        <v>-4.92</v>
      </c>
      <c r="AG36" s="96">
        <v>-1594116.5</v>
      </c>
      <c r="AH36" s="96">
        <v>-11487134.49</v>
      </c>
      <c r="AI36" s="97"/>
      <c r="AK36" s="99">
        <f t="shared" si="1"/>
        <v>-16.52</v>
      </c>
      <c r="AL36" s="100">
        <v>5.34</v>
      </c>
      <c r="AM36" s="101">
        <f t="shared" si="14"/>
        <v>0</v>
      </c>
      <c r="AN36" s="99">
        <f t="shared" si="2"/>
        <v>-4.92</v>
      </c>
      <c r="AO36" s="100">
        <v>3.24</v>
      </c>
      <c r="AP36" s="101">
        <f t="shared" si="3"/>
        <v>0</v>
      </c>
      <c r="AQ36" s="102">
        <f t="shared" si="4"/>
        <v>3.58</v>
      </c>
      <c r="AR36" s="103">
        <f t="shared" si="5"/>
        <v>742.53</v>
      </c>
      <c r="AS36" s="101">
        <f t="shared" si="0"/>
        <v>0</v>
      </c>
      <c r="AT36" s="104">
        <f t="shared" si="6"/>
        <v>0</v>
      </c>
      <c r="AU36" s="105">
        <f t="shared" si="7"/>
        <v>1</v>
      </c>
      <c r="AV36" s="103">
        <f t="shared" si="8"/>
        <v>0</v>
      </c>
      <c r="AW36" s="105">
        <f t="shared" si="9"/>
        <v>1</v>
      </c>
      <c r="AX36" s="103">
        <f>สูตรข้อมูล!P36</f>
        <v>0</v>
      </c>
      <c r="AY36" s="105">
        <f t="shared" si="10"/>
        <v>1</v>
      </c>
      <c r="AZ36" s="103">
        <f t="shared" si="11"/>
        <v>106.1</v>
      </c>
      <c r="BA36" s="105">
        <f t="shared" si="12"/>
        <v>0</v>
      </c>
      <c r="BB36" s="98">
        <f t="shared" si="13"/>
        <v>3</v>
      </c>
    </row>
    <row r="37" spans="2:54" x14ac:dyDescent="0.2">
      <c r="B37" s="117"/>
      <c r="C37" s="118" t="s">
        <v>188</v>
      </c>
      <c r="D37" s="119" t="s">
        <v>189</v>
      </c>
      <c r="E37" s="125" t="s">
        <v>125</v>
      </c>
      <c r="F37" s="95">
        <v>3.57</v>
      </c>
      <c r="G37" s="95">
        <v>3.44</v>
      </c>
      <c r="H37" s="95">
        <v>3.03</v>
      </c>
      <c r="I37" s="95">
        <v>0</v>
      </c>
      <c r="J37" s="95">
        <v>65000576.18</v>
      </c>
      <c r="K37" s="95">
        <v>60112502.969999999</v>
      </c>
      <c r="L37" s="95">
        <v>2.99</v>
      </c>
      <c r="M37" s="95">
        <v>255.54</v>
      </c>
      <c r="N37" s="95">
        <v>0</v>
      </c>
      <c r="O37" s="95">
        <v>0</v>
      </c>
      <c r="P37" s="95">
        <v>0</v>
      </c>
      <c r="Q37" s="95">
        <v>153.12</v>
      </c>
      <c r="R37" s="95">
        <v>-3.18</v>
      </c>
      <c r="S37" s="95">
        <v>-12.37</v>
      </c>
      <c r="T37" s="95">
        <v>-16.38</v>
      </c>
      <c r="U37" s="95">
        <v>-25.97</v>
      </c>
      <c r="V37" s="95">
        <v>-5.54</v>
      </c>
      <c r="W37" s="95">
        <v>-14.24</v>
      </c>
      <c r="X37" s="95">
        <v>125.97</v>
      </c>
      <c r="Y37" s="95">
        <v>-89.21</v>
      </c>
      <c r="Z37" s="95">
        <v>-10.79</v>
      </c>
      <c r="AA37" s="95">
        <v>-61.01</v>
      </c>
      <c r="AB37" s="95">
        <v>-0.38</v>
      </c>
      <c r="AC37" s="95">
        <v>-0.96</v>
      </c>
      <c r="AD37" s="95">
        <v>0.88</v>
      </c>
      <c r="AE37" s="95">
        <v>-12.13</v>
      </c>
      <c r="AF37" s="96">
        <v>-0.96</v>
      </c>
      <c r="AG37" s="96">
        <v>-1088029.49</v>
      </c>
      <c r="AH37" s="96">
        <v>-1408107.81</v>
      </c>
      <c r="AI37" s="97"/>
      <c r="AK37" s="99">
        <f t="shared" si="1"/>
        <v>-12.13</v>
      </c>
      <c r="AL37" s="100">
        <v>5.88</v>
      </c>
      <c r="AM37" s="101">
        <f t="shared" si="14"/>
        <v>0</v>
      </c>
      <c r="AN37" s="99">
        <f t="shared" si="2"/>
        <v>-0.96</v>
      </c>
      <c r="AO37" s="100">
        <v>3.78</v>
      </c>
      <c r="AP37" s="101">
        <f t="shared" si="3"/>
        <v>0</v>
      </c>
      <c r="AQ37" s="102">
        <f t="shared" si="4"/>
        <v>3.03</v>
      </c>
      <c r="AR37" s="103">
        <f t="shared" si="5"/>
        <v>255.54</v>
      </c>
      <c r="AS37" s="101">
        <f t="shared" si="0"/>
        <v>0</v>
      </c>
      <c r="AT37" s="104">
        <f t="shared" si="6"/>
        <v>0</v>
      </c>
      <c r="AU37" s="105">
        <f t="shared" si="7"/>
        <v>1</v>
      </c>
      <c r="AV37" s="103">
        <f t="shared" si="8"/>
        <v>0</v>
      </c>
      <c r="AW37" s="105">
        <f t="shared" si="9"/>
        <v>1</v>
      </c>
      <c r="AX37" s="103">
        <f>สูตรข้อมูล!P37</f>
        <v>0</v>
      </c>
      <c r="AY37" s="105">
        <f t="shared" si="10"/>
        <v>1</v>
      </c>
      <c r="AZ37" s="103">
        <f t="shared" si="11"/>
        <v>153.12</v>
      </c>
      <c r="BA37" s="105">
        <f t="shared" si="12"/>
        <v>0</v>
      </c>
      <c r="BB37" s="98">
        <f t="shared" si="13"/>
        <v>3</v>
      </c>
    </row>
    <row r="38" spans="2:54" x14ac:dyDescent="0.2">
      <c r="B38" s="117"/>
      <c r="C38" s="118" t="s">
        <v>190</v>
      </c>
      <c r="D38" s="119" t="s">
        <v>191</v>
      </c>
      <c r="E38" s="120" t="s">
        <v>40</v>
      </c>
      <c r="F38" s="95">
        <v>3.38</v>
      </c>
      <c r="G38" s="95">
        <v>3.2</v>
      </c>
      <c r="H38" s="95">
        <v>2.92</v>
      </c>
      <c r="I38" s="95">
        <v>-0.03</v>
      </c>
      <c r="J38" s="95">
        <v>34797689.840000004</v>
      </c>
      <c r="K38" s="95">
        <v>31349187.609999999</v>
      </c>
      <c r="L38" s="95">
        <v>2.92</v>
      </c>
      <c r="M38" s="95">
        <v>731.26</v>
      </c>
      <c r="N38" s="95">
        <v>0</v>
      </c>
      <c r="O38" s="95">
        <v>0</v>
      </c>
      <c r="P38" s="95">
        <v>0</v>
      </c>
      <c r="Q38" s="95">
        <v>64.69</v>
      </c>
      <c r="R38" s="95">
        <v>-12.08</v>
      </c>
      <c r="S38" s="95">
        <v>-30.2</v>
      </c>
      <c r="T38" s="95">
        <v>-31.65</v>
      </c>
      <c r="U38" s="95">
        <v>-50.35</v>
      </c>
      <c r="V38" s="95">
        <v>-26.97</v>
      </c>
      <c r="W38" s="95">
        <v>-45</v>
      </c>
      <c r="X38" s="95">
        <v>163.66999999999999</v>
      </c>
      <c r="Y38" s="95">
        <v>-79.55</v>
      </c>
      <c r="Z38" s="95">
        <v>-12.32</v>
      </c>
      <c r="AA38" s="95">
        <v>-62.61</v>
      </c>
      <c r="AB38" s="95">
        <v>-0.84</v>
      </c>
      <c r="AC38" s="95">
        <v>-1.41</v>
      </c>
      <c r="AD38" s="95">
        <v>0.63</v>
      </c>
      <c r="AE38" s="95">
        <v>-27.96</v>
      </c>
      <c r="AF38" s="96">
        <v>-1.41</v>
      </c>
      <c r="AG38" s="96">
        <v>-1057029.04</v>
      </c>
      <c r="AH38" s="96">
        <v>-2267194.13</v>
      </c>
      <c r="AI38" s="97"/>
      <c r="AK38" s="99">
        <f t="shared" si="1"/>
        <v>-27.96</v>
      </c>
      <c r="AL38" s="100">
        <v>23.44</v>
      </c>
      <c r="AM38" s="101">
        <f t="shared" si="14"/>
        <v>0</v>
      </c>
      <c r="AN38" s="99">
        <f t="shared" si="2"/>
        <v>-1.41</v>
      </c>
      <c r="AO38" s="100">
        <v>13.35</v>
      </c>
      <c r="AP38" s="101">
        <f t="shared" si="3"/>
        <v>0</v>
      </c>
      <c r="AQ38" s="102">
        <f t="shared" si="4"/>
        <v>2.92</v>
      </c>
      <c r="AR38" s="103">
        <f t="shared" si="5"/>
        <v>731.26</v>
      </c>
      <c r="AS38" s="101">
        <f t="shared" si="0"/>
        <v>0</v>
      </c>
      <c r="AT38" s="104">
        <f t="shared" si="6"/>
        <v>0</v>
      </c>
      <c r="AU38" s="105">
        <f t="shared" si="7"/>
        <v>1</v>
      </c>
      <c r="AV38" s="103">
        <f t="shared" si="8"/>
        <v>0</v>
      </c>
      <c r="AW38" s="105">
        <f t="shared" si="9"/>
        <v>1</v>
      </c>
      <c r="AX38" s="103">
        <f>สูตรข้อมูล!P38</f>
        <v>0</v>
      </c>
      <c r="AY38" s="105">
        <f t="shared" si="10"/>
        <v>1</v>
      </c>
      <c r="AZ38" s="103">
        <f t="shared" si="11"/>
        <v>64.69</v>
      </c>
      <c r="BA38" s="105">
        <f t="shared" si="12"/>
        <v>0</v>
      </c>
      <c r="BB38" s="98">
        <f t="shared" si="13"/>
        <v>3</v>
      </c>
    </row>
    <row r="39" spans="2:54" x14ac:dyDescent="0.2">
      <c r="B39" s="126" t="s">
        <v>192</v>
      </c>
      <c r="C39" s="127" t="s">
        <v>193</v>
      </c>
      <c r="D39" s="128" t="s">
        <v>194</v>
      </c>
      <c r="E39" s="129" t="s">
        <v>175</v>
      </c>
      <c r="F39" s="95">
        <v>1.9</v>
      </c>
      <c r="G39" s="95">
        <v>1.8</v>
      </c>
      <c r="H39" s="95">
        <v>1.17</v>
      </c>
      <c r="I39" s="95">
        <v>-0.06</v>
      </c>
      <c r="J39" s="95">
        <v>160976101.21000001</v>
      </c>
      <c r="K39" s="95">
        <v>61518998.969999999</v>
      </c>
      <c r="L39" s="95">
        <v>0.97</v>
      </c>
      <c r="M39" s="95">
        <v>111.37</v>
      </c>
      <c r="N39" s="95">
        <v>0</v>
      </c>
      <c r="O39" s="95">
        <v>0</v>
      </c>
      <c r="P39" s="95">
        <v>0</v>
      </c>
      <c r="Q39" s="95">
        <v>35.200000000000003</v>
      </c>
      <c r="R39" s="95">
        <v>35.409999999999997</v>
      </c>
      <c r="S39" s="95">
        <v>28.25</v>
      </c>
      <c r="T39" s="95">
        <v>17.579999999999998</v>
      </c>
      <c r="U39" s="95">
        <v>9.58</v>
      </c>
      <c r="V39" s="95">
        <v>29.34</v>
      </c>
      <c r="W39" s="95">
        <v>22.58</v>
      </c>
      <c r="X39" s="95">
        <v>91.55</v>
      </c>
      <c r="Y39" s="95">
        <v>-78.37</v>
      </c>
      <c r="Z39" s="95">
        <v>-20.39</v>
      </c>
      <c r="AA39" s="95">
        <v>-46.83</v>
      </c>
      <c r="AB39" s="95">
        <v>3.34</v>
      </c>
      <c r="AC39" s="95">
        <v>2.57</v>
      </c>
      <c r="AD39" s="95">
        <v>1.29</v>
      </c>
      <c r="AE39" s="95">
        <v>24.88</v>
      </c>
      <c r="AF39" s="96">
        <v>2.57</v>
      </c>
      <c r="AG39" s="96">
        <v>18626893.350000001</v>
      </c>
      <c r="AH39" s="96">
        <v>20064780.239999998</v>
      </c>
      <c r="AI39" s="97"/>
      <c r="AK39" s="99">
        <f t="shared" si="1"/>
        <v>24.88</v>
      </c>
      <c r="AL39" s="100">
        <v>4.46</v>
      </c>
      <c r="AM39" s="101">
        <f t="shared" si="14"/>
        <v>1</v>
      </c>
      <c r="AN39" s="99">
        <f t="shared" si="2"/>
        <v>2.57</v>
      </c>
      <c r="AO39" s="100">
        <v>-0.1</v>
      </c>
      <c r="AP39" s="101">
        <f t="shared" si="3"/>
        <v>1</v>
      </c>
      <c r="AQ39" s="102">
        <f t="shared" si="4"/>
        <v>1.17</v>
      </c>
      <c r="AR39" s="103">
        <f t="shared" si="5"/>
        <v>111.37</v>
      </c>
      <c r="AS39" s="101">
        <f t="shared" si="0"/>
        <v>0</v>
      </c>
      <c r="AT39" s="104">
        <f t="shared" si="6"/>
        <v>0</v>
      </c>
      <c r="AU39" s="105">
        <f t="shared" si="7"/>
        <v>1</v>
      </c>
      <c r="AV39" s="103">
        <f t="shared" si="8"/>
        <v>0</v>
      </c>
      <c r="AW39" s="105">
        <f t="shared" si="9"/>
        <v>1</v>
      </c>
      <c r="AX39" s="103">
        <f>สูตรข้อมูล!P39</f>
        <v>0</v>
      </c>
      <c r="AY39" s="105">
        <f t="shared" si="10"/>
        <v>1</v>
      </c>
      <c r="AZ39" s="103">
        <f t="shared" si="11"/>
        <v>35.200000000000003</v>
      </c>
      <c r="BA39" s="105">
        <f t="shared" si="12"/>
        <v>1</v>
      </c>
      <c r="BB39" s="98">
        <f t="shared" si="13"/>
        <v>6</v>
      </c>
    </row>
    <row r="40" spans="2:54" x14ac:dyDescent="0.2">
      <c r="B40" s="126"/>
      <c r="C40" s="127" t="s">
        <v>195</v>
      </c>
      <c r="D40" s="128" t="s">
        <v>196</v>
      </c>
      <c r="E40" s="129" t="s">
        <v>25</v>
      </c>
      <c r="F40" s="95">
        <v>3.62</v>
      </c>
      <c r="G40" s="95">
        <v>3.1</v>
      </c>
      <c r="H40" s="95">
        <v>2.68</v>
      </c>
      <c r="I40" s="95">
        <v>-0.01</v>
      </c>
      <c r="J40" s="95">
        <v>17267929.719999999</v>
      </c>
      <c r="K40" s="95">
        <v>10185546.720000001</v>
      </c>
      <c r="L40" s="95">
        <v>2.5</v>
      </c>
      <c r="M40" s="95">
        <v>121.18</v>
      </c>
      <c r="N40" s="95">
        <v>0</v>
      </c>
      <c r="O40" s="95">
        <v>0</v>
      </c>
      <c r="P40" s="95">
        <v>0</v>
      </c>
      <c r="Q40" s="95">
        <v>92.65</v>
      </c>
      <c r="R40" s="95">
        <v>11.4</v>
      </c>
      <c r="S40" s="95">
        <v>6.47</v>
      </c>
      <c r="T40" s="95">
        <v>-27.83</v>
      </c>
      <c r="U40" s="95">
        <v>-32.909999999999997</v>
      </c>
      <c r="V40" s="95">
        <v>-19.25</v>
      </c>
      <c r="W40" s="95">
        <v>-23.93</v>
      </c>
      <c r="X40" s="95">
        <v>134.65</v>
      </c>
      <c r="Y40" s="95">
        <v>-69.459999999999994</v>
      </c>
      <c r="Z40" s="95">
        <v>-29.24</v>
      </c>
      <c r="AA40" s="95">
        <v>-57.89</v>
      </c>
      <c r="AB40" s="95">
        <v>-3.48</v>
      </c>
      <c r="AC40" s="95">
        <v>-4.32</v>
      </c>
      <c r="AD40" s="95">
        <v>0.81</v>
      </c>
      <c r="AE40" s="95">
        <v>-20.92</v>
      </c>
      <c r="AF40" s="96">
        <v>-4.32</v>
      </c>
      <c r="AG40" s="96">
        <v>-1381260.36</v>
      </c>
      <c r="AH40" s="96">
        <v>-1716551.26</v>
      </c>
      <c r="AI40" s="97"/>
      <c r="AK40" s="99">
        <f t="shared" si="1"/>
        <v>-20.92</v>
      </c>
      <c r="AL40" s="100">
        <v>6.72</v>
      </c>
      <c r="AM40" s="101">
        <f t="shared" si="14"/>
        <v>0</v>
      </c>
      <c r="AN40" s="99">
        <f t="shared" si="2"/>
        <v>-4.32</v>
      </c>
      <c r="AO40" s="100">
        <v>4.1399999999999997</v>
      </c>
      <c r="AP40" s="101">
        <f t="shared" si="3"/>
        <v>0</v>
      </c>
      <c r="AQ40" s="102">
        <f t="shared" si="4"/>
        <v>2.68</v>
      </c>
      <c r="AR40" s="103">
        <f t="shared" si="5"/>
        <v>121.18</v>
      </c>
      <c r="AS40" s="101">
        <f t="shared" si="0"/>
        <v>0</v>
      </c>
      <c r="AT40" s="104">
        <f t="shared" si="6"/>
        <v>0</v>
      </c>
      <c r="AU40" s="105">
        <f t="shared" si="7"/>
        <v>1</v>
      </c>
      <c r="AV40" s="103">
        <f t="shared" si="8"/>
        <v>0</v>
      </c>
      <c r="AW40" s="105">
        <f t="shared" si="9"/>
        <v>1</v>
      </c>
      <c r="AX40" s="103">
        <f>สูตรข้อมูล!P40</f>
        <v>0</v>
      </c>
      <c r="AY40" s="105">
        <f t="shared" si="10"/>
        <v>1</v>
      </c>
      <c r="AZ40" s="103">
        <f t="shared" si="11"/>
        <v>92.65</v>
      </c>
      <c r="BA40" s="105">
        <f t="shared" si="12"/>
        <v>0</v>
      </c>
      <c r="BB40" s="98">
        <f t="shared" si="13"/>
        <v>3</v>
      </c>
    </row>
    <row r="41" spans="2:54" x14ac:dyDescent="0.2">
      <c r="B41" s="126"/>
      <c r="C41" s="127" t="s">
        <v>197</v>
      </c>
      <c r="D41" s="128" t="s">
        <v>198</v>
      </c>
      <c r="E41" s="130" t="s">
        <v>125</v>
      </c>
      <c r="F41" s="95">
        <v>1.39</v>
      </c>
      <c r="G41" s="95">
        <v>1.22</v>
      </c>
      <c r="H41" s="95">
        <v>1</v>
      </c>
      <c r="I41" s="95">
        <v>-0.06</v>
      </c>
      <c r="J41" s="95">
        <v>5590638.1200000001</v>
      </c>
      <c r="K41" s="95">
        <v>2073.58</v>
      </c>
      <c r="L41" s="95">
        <v>0.9</v>
      </c>
      <c r="M41" s="95">
        <v>103.62</v>
      </c>
      <c r="N41" s="95">
        <v>0</v>
      </c>
      <c r="O41" s="95">
        <v>0</v>
      </c>
      <c r="P41" s="95">
        <v>0</v>
      </c>
      <c r="Q41" s="95">
        <v>136</v>
      </c>
      <c r="R41" s="95">
        <v>-11.4</v>
      </c>
      <c r="S41" s="95">
        <v>-18.55</v>
      </c>
      <c r="T41" s="95">
        <v>-27.5</v>
      </c>
      <c r="U41" s="95">
        <v>-34.86</v>
      </c>
      <c r="V41" s="95">
        <v>-20.83</v>
      </c>
      <c r="W41" s="95">
        <v>-27.77</v>
      </c>
      <c r="X41" s="95">
        <v>135.54</v>
      </c>
      <c r="Y41" s="95">
        <v>-87.47</v>
      </c>
      <c r="Z41" s="95">
        <v>-12.03</v>
      </c>
      <c r="AA41" s="95">
        <v>-61.82</v>
      </c>
      <c r="AB41" s="95">
        <v>-4.4800000000000004</v>
      </c>
      <c r="AC41" s="95">
        <v>-5.97</v>
      </c>
      <c r="AD41" s="95">
        <v>0.78</v>
      </c>
      <c r="AE41" s="95">
        <v>-22.1</v>
      </c>
      <c r="AF41" s="96">
        <v>-5.97</v>
      </c>
      <c r="AG41" s="96">
        <v>-1245174.98</v>
      </c>
      <c r="AH41" s="96">
        <v>-1659792.14</v>
      </c>
      <c r="AI41" s="97"/>
      <c r="AK41" s="99">
        <f t="shared" si="1"/>
        <v>-22.1</v>
      </c>
      <c r="AL41" s="100">
        <v>5.88</v>
      </c>
      <c r="AM41" s="101">
        <f t="shared" si="14"/>
        <v>0</v>
      </c>
      <c r="AN41" s="99">
        <f t="shared" si="2"/>
        <v>-5.97</v>
      </c>
      <c r="AO41" s="100">
        <v>3.78</v>
      </c>
      <c r="AP41" s="101">
        <f t="shared" si="3"/>
        <v>0</v>
      </c>
      <c r="AQ41" s="102">
        <f t="shared" si="4"/>
        <v>1</v>
      </c>
      <c r="AR41" s="103">
        <f t="shared" si="5"/>
        <v>103.62</v>
      </c>
      <c r="AS41" s="101">
        <f t="shared" si="0"/>
        <v>0</v>
      </c>
      <c r="AT41" s="104">
        <f t="shared" si="6"/>
        <v>0</v>
      </c>
      <c r="AU41" s="105">
        <f t="shared" si="7"/>
        <v>1</v>
      </c>
      <c r="AV41" s="103">
        <f t="shared" si="8"/>
        <v>0</v>
      </c>
      <c r="AW41" s="105">
        <f t="shared" si="9"/>
        <v>1</v>
      </c>
      <c r="AX41" s="103">
        <f>สูตรข้อมูล!P41</f>
        <v>0</v>
      </c>
      <c r="AY41" s="105">
        <f t="shared" si="10"/>
        <v>1</v>
      </c>
      <c r="AZ41" s="103">
        <f t="shared" si="11"/>
        <v>136</v>
      </c>
      <c r="BA41" s="105">
        <f t="shared" si="12"/>
        <v>0</v>
      </c>
      <c r="BB41" s="98">
        <f t="shared" si="13"/>
        <v>3</v>
      </c>
    </row>
    <row r="42" spans="2:54" x14ac:dyDescent="0.2">
      <c r="B42" s="126"/>
      <c r="C42" s="127" t="s">
        <v>199</v>
      </c>
      <c r="D42" s="128" t="s">
        <v>200</v>
      </c>
      <c r="E42" s="129" t="s">
        <v>25</v>
      </c>
      <c r="F42" s="95">
        <v>2.79</v>
      </c>
      <c r="G42" s="95">
        <v>2.5499999999999998</v>
      </c>
      <c r="H42" s="95">
        <v>1.94</v>
      </c>
      <c r="I42" s="95">
        <v>-0.14000000000000001</v>
      </c>
      <c r="J42" s="95">
        <v>14543253.32</v>
      </c>
      <c r="K42" s="95">
        <v>8606702.8200000003</v>
      </c>
      <c r="L42" s="95">
        <v>1.94</v>
      </c>
      <c r="M42" s="95">
        <v>116.35</v>
      </c>
      <c r="N42" s="95">
        <v>0</v>
      </c>
      <c r="O42" s="95">
        <v>0</v>
      </c>
      <c r="P42" s="95">
        <v>0</v>
      </c>
      <c r="Q42" s="95">
        <v>94.21</v>
      </c>
      <c r="R42" s="95">
        <v>-3.56</v>
      </c>
      <c r="S42" s="95">
        <v>-9.67</v>
      </c>
      <c r="T42" s="95">
        <v>-17.22</v>
      </c>
      <c r="U42" s="95">
        <v>-23.58</v>
      </c>
      <c r="V42" s="95">
        <v>-5.69</v>
      </c>
      <c r="W42" s="95">
        <v>-11.41</v>
      </c>
      <c r="X42" s="95">
        <v>122.68</v>
      </c>
      <c r="Y42" s="95">
        <v>-88.61</v>
      </c>
      <c r="Z42" s="95">
        <v>-11.24</v>
      </c>
      <c r="AA42" s="95">
        <v>-63.02</v>
      </c>
      <c r="AB42" s="95">
        <v>-1.22</v>
      </c>
      <c r="AC42" s="95">
        <v>-2.44</v>
      </c>
      <c r="AD42" s="95">
        <v>0.9</v>
      </c>
      <c r="AE42" s="95">
        <v>-11.83</v>
      </c>
      <c r="AF42" s="96">
        <v>-2.44</v>
      </c>
      <c r="AG42" s="96">
        <v>-691304.13</v>
      </c>
      <c r="AH42" s="96">
        <v>-734474.6</v>
      </c>
      <c r="AI42" s="97"/>
      <c r="AK42" s="99">
        <f t="shared" si="1"/>
        <v>-11.83</v>
      </c>
      <c r="AL42" s="100">
        <v>6.72</v>
      </c>
      <c r="AM42" s="101">
        <f t="shared" si="14"/>
        <v>0</v>
      </c>
      <c r="AN42" s="99">
        <f t="shared" si="2"/>
        <v>-2.44</v>
      </c>
      <c r="AO42" s="100">
        <v>4.1399999999999997</v>
      </c>
      <c r="AP42" s="101">
        <f t="shared" si="3"/>
        <v>0</v>
      </c>
      <c r="AQ42" s="102">
        <f t="shared" si="4"/>
        <v>1.94</v>
      </c>
      <c r="AR42" s="103">
        <f t="shared" si="5"/>
        <v>116.35</v>
      </c>
      <c r="AS42" s="101">
        <f t="shared" si="0"/>
        <v>0</v>
      </c>
      <c r="AT42" s="104">
        <f t="shared" si="6"/>
        <v>0</v>
      </c>
      <c r="AU42" s="105">
        <f t="shared" si="7"/>
        <v>1</v>
      </c>
      <c r="AV42" s="103">
        <f t="shared" si="8"/>
        <v>0</v>
      </c>
      <c r="AW42" s="105">
        <f t="shared" si="9"/>
        <v>1</v>
      </c>
      <c r="AX42" s="103">
        <f>สูตรข้อมูล!P42</f>
        <v>0</v>
      </c>
      <c r="AY42" s="105">
        <f t="shared" si="10"/>
        <v>1</v>
      </c>
      <c r="AZ42" s="103">
        <f t="shared" si="11"/>
        <v>94.21</v>
      </c>
      <c r="BA42" s="105">
        <f t="shared" si="12"/>
        <v>0</v>
      </c>
      <c r="BB42" s="98">
        <f t="shared" si="13"/>
        <v>3</v>
      </c>
    </row>
    <row r="43" spans="2:54" x14ac:dyDescent="0.2">
      <c r="B43" s="126"/>
      <c r="C43" s="127" t="s">
        <v>201</v>
      </c>
      <c r="D43" s="128" t="s">
        <v>202</v>
      </c>
      <c r="E43" s="129" t="s">
        <v>25</v>
      </c>
      <c r="F43" s="95">
        <v>4.37</v>
      </c>
      <c r="G43" s="95">
        <v>3.97</v>
      </c>
      <c r="H43" s="95">
        <v>3.2</v>
      </c>
      <c r="I43" s="95">
        <v>-0.03</v>
      </c>
      <c r="J43" s="95">
        <v>15932805.99</v>
      </c>
      <c r="K43" s="95">
        <v>11322604.1</v>
      </c>
      <c r="L43" s="95">
        <v>3.2</v>
      </c>
      <c r="M43" s="95">
        <v>2060.88</v>
      </c>
      <c r="N43" s="95">
        <v>0</v>
      </c>
      <c r="O43" s="95">
        <v>0</v>
      </c>
      <c r="P43" s="95">
        <v>0</v>
      </c>
      <c r="Q43" s="95">
        <v>76.94</v>
      </c>
      <c r="R43" s="95">
        <v>-7.59</v>
      </c>
      <c r="S43" s="95">
        <v>-12.12</v>
      </c>
      <c r="T43" s="95">
        <v>-20.6</v>
      </c>
      <c r="U43" s="95">
        <v>-25.21</v>
      </c>
      <c r="V43" s="95">
        <v>-20.2</v>
      </c>
      <c r="W43" s="95">
        <v>-24.73</v>
      </c>
      <c r="X43" s="95">
        <v>126.92</v>
      </c>
      <c r="Y43" s="95">
        <v>-88.34</v>
      </c>
      <c r="Z43" s="95">
        <v>-10.31</v>
      </c>
      <c r="AA43" s="95">
        <v>-66.81</v>
      </c>
      <c r="AB43" s="95">
        <v>-3.97</v>
      </c>
      <c r="AC43" s="95">
        <v>-4.8600000000000003</v>
      </c>
      <c r="AD43" s="95">
        <v>0.8</v>
      </c>
      <c r="AE43" s="95">
        <v>-20.55</v>
      </c>
      <c r="AF43" s="96">
        <v>-4.8600000000000003</v>
      </c>
      <c r="AG43" s="96">
        <v>-1038245.84</v>
      </c>
      <c r="AH43" s="96">
        <v>-1271130.4099999999</v>
      </c>
      <c r="AI43" s="97"/>
      <c r="AK43" s="99">
        <f t="shared" si="1"/>
        <v>-20.55</v>
      </c>
      <c r="AL43" s="100">
        <v>6.72</v>
      </c>
      <c r="AM43" s="101">
        <f t="shared" si="14"/>
        <v>0</v>
      </c>
      <c r="AN43" s="99">
        <f t="shared" si="2"/>
        <v>-4.8600000000000003</v>
      </c>
      <c r="AO43" s="100">
        <v>4.1399999999999997</v>
      </c>
      <c r="AP43" s="101">
        <f t="shared" si="3"/>
        <v>0</v>
      </c>
      <c r="AQ43" s="102">
        <f t="shared" si="4"/>
        <v>3.2</v>
      </c>
      <c r="AR43" s="103">
        <f t="shared" si="5"/>
        <v>2060.88</v>
      </c>
      <c r="AS43" s="101">
        <f t="shared" si="0"/>
        <v>0</v>
      </c>
      <c r="AT43" s="104">
        <f t="shared" si="6"/>
        <v>0</v>
      </c>
      <c r="AU43" s="105">
        <f t="shared" si="7"/>
        <v>1</v>
      </c>
      <c r="AV43" s="103">
        <f t="shared" si="8"/>
        <v>0</v>
      </c>
      <c r="AW43" s="105">
        <f t="shared" si="9"/>
        <v>1</v>
      </c>
      <c r="AX43" s="103">
        <f>สูตรข้อมูล!P43</f>
        <v>0</v>
      </c>
      <c r="AY43" s="105">
        <f t="shared" si="10"/>
        <v>1</v>
      </c>
      <c r="AZ43" s="103">
        <f t="shared" si="11"/>
        <v>76.94</v>
      </c>
      <c r="BA43" s="105">
        <f t="shared" si="12"/>
        <v>0</v>
      </c>
      <c r="BB43" s="98">
        <f t="shared" si="13"/>
        <v>3</v>
      </c>
    </row>
    <row r="44" spans="2:54" x14ac:dyDescent="0.2">
      <c r="B44" s="126"/>
      <c r="C44" s="127" t="s">
        <v>203</v>
      </c>
      <c r="D44" s="128" t="s">
        <v>204</v>
      </c>
      <c r="E44" s="129" t="s">
        <v>164</v>
      </c>
      <c r="F44" s="95">
        <v>6.39</v>
      </c>
      <c r="G44" s="95">
        <v>6.16</v>
      </c>
      <c r="H44" s="95">
        <v>5.62</v>
      </c>
      <c r="I44" s="95">
        <v>0.01</v>
      </c>
      <c r="J44" s="95">
        <v>10618812.710000001</v>
      </c>
      <c r="K44" s="95">
        <v>9235981.1300000008</v>
      </c>
      <c r="L44" s="95">
        <v>5.27</v>
      </c>
      <c r="M44" s="95">
        <v>540.45000000000005</v>
      </c>
      <c r="N44" s="95">
        <v>0</v>
      </c>
      <c r="O44" s="95">
        <v>0</v>
      </c>
      <c r="P44" s="95">
        <v>0</v>
      </c>
      <c r="Q44" s="95">
        <v>117.22</v>
      </c>
      <c r="R44" s="95">
        <v>-47.35</v>
      </c>
      <c r="S44" s="95">
        <v>-54.45</v>
      </c>
      <c r="T44" s="95">
        <v>-86.61</v>
      </c>
      <c r="U44" s="95">
        <v>-94.14</v>
      </c>
      <c r="V44" s="95">
        <v>-72.69</v>
      </c>
      <c r="W44" s="95">
        <v>-79.650000000000006</v>
      </c>
      <c r="X44" s="95">
        <v>194.14</v>
      </c>
      <c r="Y44" s="95">
        <v>-79.56</v>
      </c>
      <c r="Z44" s="95">
        <v>-20.440000000000001</v>
      </c>
      <c r="AA44" s="95">
        <v>-82</v>
      </c>
      <c r="AB44" s="95">
        <v>-5.13</v>
      </c>
      <c r="AC44" s="95">
        <v>-5.62</v>
      </c>
      <c r="AD44" s="95">
        <v>0.56000000000000005</v>
      </c>
      <c r="AE44" s="95">
        <v>-78.55</v>
      </c>
      <c r="AF44" s="96">
        <v>-5.62</v>
      </c>
      <c r="AG44" s="96">
        <v>-978845.93</v>
      </c>
      <c r="AH44" s="96">
        <v>-1072587.1299999999</v>
      </c>
      <c r="AI44" s="97"/>
      <c r="AK44" s="99">
        <f t="shared" si="1"/>
        <v>-78.55</v>
      </c>
      <c r="AL44" s="100">
        <v>6.45</v>
      </c>
      <c r="AM44" s="101">
        <f t="shared" si="14"/>
        <v>0</v>
      </c>
      <c r="AN44" s="99">
        <f t="shared" si="2"/>
        <v>-5.62</v>
      </c>
      <c r="AO44" s="100">
        <v>2.56</v>
      </c>
      <c r="AP44" s="101">
        <f t="shared" si="3"/>
        <v>0</v>
      </c>
      <c r="AQ44" s="102">
        <f t="shared" si="4"/>
        <v>5.62</v>
      </c>
      <c r="AR44" s="103">
        <f t="shared" si="5"/>
        <v>540.45000000000005</v>
      </c>
      <c r="AS44" s="101">
        <f t="shared" si="0"/>
        <v>0</v>
      </c>
      <c r="AT44" s="104">
        <f t="shared" si="6"/>
        <v>0</v>
      </c>
      <c r="AU44" s="105">
        <f t="shared" si="7"/>
        <v>1</v>
      </c>
      <c r="AV44" s="103">
        <f t="shared" si="8"/>
        <v>0</v>
      </c>
      <c r="AW44" s="105">
        <f t="shared" si="9"/>
        <v>1</v>
      </c>
      <c r="AX44" s="103">
        <f>สูตรข้อมูล!P44</f>
        <v>0</v>
      </c>
      <c r="AY44" s="105">
        <f t="shared" si="10"/>
        <v>1</v>
      </c>
      <c r="AZ44" s="103">
        <f t="shared" si="11"/>
        <v>117.22</v>
      </c>
      <c r="BA44" s="105">
        <f t="shared" si="12"/>
        <v>0</v>
      </c>
      <c r="BB44" s="98">
        <f t="shared" si="13"/>
        <v>3</v>
      </c>
    </row>
    <row r="45" spans="2:54" x14ac:dyDescent="0.2">
      <c r="B45" s="126"/>
      <c r="C45" s="127" t="s">
        <v>205</v>
      </c>
      <c r="D45" s="128" t="s">
        <v>206</v>
      </c>
      <c r="E45" s="129" t="s">
        <v>25</v>
      </c>
      <c r="F45" s="95">
        <v>7.63</v>
      </c>
      <c r="G45" s="95">
        <v>7.15</v>
      </c>
      <c r="H45" s="95">
        <v>5.91</v>
      </c>
      <c r="I45" s="95">
        <v>-0.09</v>
      </c>
      <c r="J45" s="95">
        <v>18461180</v>
      </c>
      <c r="K45" s="95">
        <v>14308073.859999999</v>
      </c>
      <c r="L45" s="95">
        <v>5.9</v>
      </c>
      <c r="M45" s="95">
        <v>341.29</v>
      </c>
      <c r="N45" s="95">
        <v>0</v>
      </c>
      <c r="O45" s="95">
        <v>0</v>
      </c>
      <c r="P45" s="95">
        <v>0</v>
      </c>
      <c r="Q45" s="95">
        <v>348.68</v>
      </c>
      <c r="R45" s="95">
        <v>10.73</v>
      </c>
      <c r="S45" s="95">
        <v>0.87</v>
      </c>
      <c r="T45" s="95">
        <v>-9.82</v>
      </c>
      <c r="U45" s="95">
        <v>-19.899999999999999</v>
      </c>
      <c r="V45" s="95">
        <v>-3.94</v>
      </c>
      <c r="W45" s="95">
        <v>-13.36</v>
      </c>
      <c r="X45" s="95">
        <v>121.4</v>
      </c>
      <c r="Y45" s="95">
        <v>-81.66</v>
      </c>
      <c r="Z45" s="95">
        <v>-17.11</v>
      </c>
      <c r="AA45" s="95">
        <v>-74.430000000000007</v>
      </c>
      <c r="AB45" s="95">
        <v>-0.41</v>
      </c>
      <c r="AC45" s="95">
        <v>-1.37</v>
      </c>
      <c r="AD45" s="95">
        <v>0.88</v>
      </c>
      <c r="AE45" s="95">
        <v>-4.22</v>
      </c>
      <c r="AF45" s="96">
        <v>-1.37</v>
      </c>
      <c r="AG45" s="96">
        <v>-132556.81</v>
      </c>
      <c r="AH45" s="96">
        <v>-449352.9</v>
      </c>
      <c r="AI45" s="97"/>
      <c r="AK45" s="99">
        <f t="shared" si="1"/>
        <v>-4.22</v>
      </c>
      <c r="AL45" s="100">
        <v>6.72</v>
      </c>
      <c r="AM45" s="101">
        <f t="shared" si="14"/>
        <v>0</v>
      </c>
      <c r="AN45" s="99">
        <f t="shared" si="2"/>
        <v>-1.37</v>
      </c>
      <c r="AO45" s="100">
        <v>4.1399999999999997</v>
      </c>
      <c r="AP45" s="101">
        <f t="shared" si="3"/>
        <v>0</v>
      </c>
      <c r="AQ45" s="102">
        <f t="shared" si="4"/>
        <v>5.91</v>
      </c>
      <c r="AR45" s="103">
        <f t="shared" si="5"/>
        <v>341.29</v>
      </c>
      <c r="AS45" s="101">
        <f t="shared" si="0"/>
        <v>0</v>
      </c>
      <c r="AT45" s="104">
        <f t="shared" si="6"/>
        <v>0</v>
      </c>
      <c r="AU45" s="105">
        <f t="shared" si="7"/>
        <v>1</v>
      </c>
      <c r="AV45" s="103">
        <f t="shared" si="8"/>
        <v>0</v>
      </c>
      <c r="AW45" s="105">
        <f t="shared" si="9"/>
        <v>1</v>
      </c>
      <c r="AX45" s="103">
        <f>สูตรข้อมูล!P45</f>
        <v>0</v>
      </c>
      <c r="AY45" s="105">
        <f t="shared" si="10"/>
        <v>1</v>
      </c>
      <c r="AZ45" s="103">
        <f t="shared" si="11"/>
        <v>348.68</v>
      </c>
      <c r="BA45" s="105">
        <f t="shared" si="12"/>
        <v>0</v>
      </c>
      <c r="BB45" s="98">
        <f t="shared" si="13"/>
        <v>3</v>
      </c>
    </row>
    <row r="46" spans="2:54" x14ac:dyDescent="0.2">
      <c r="B46" s="131" t="s">
        <v>207</v>
      </c>
      <c r="C46" s="132" t="s">
        <v>208</v>
      </c>
      <c r="D46" s="133" t="s">
        <v>209</v>
      </c>
      <c r="E46" s="134" t="s">
        <v>142</v>
      </c>
      <c r="F46" s="95">
        <v>1.71</v>
      </c>
      <c r="G46" s="95">
        <v>1.53</v>
      </c>
      <c r="H46" s="95">
        <v>0.93</v>
      </c>
      <c r="I46" s="95">
        <v>0.02</v>
      </c>
      <c r="J46" s="95">
        <v>268409633.91</v>
      </c>
      <c r="K46" s="95">
        <v>-10156557.52</v>
      </c>
      <c r="L46" s="95">
        <v>0.84</v>
      </c>
      <c r="M46" s="95">
        <v>156.96</v>
      </c>
      <c r="N46" s="95">
        <v>0</v>
      </c>
      <c r="O46" s="95">
        <v>0</v>
      </c>
      <c r="P46" s="95">
        <v>0</v>
      </c>
      <c r="Q46" s="95">
        <v>65.75</v>
      </c>
      <c r="R46" s="95">
        <v>38.29</v>
      </c>
      <c r="S46" s="95">
        <v>31.64</v>
      </c>
      <c r="T46" s="95">
        <v>-26.5</v>
      </c>
      <c r="U46" s="95">
        <v>-33.67</v>
      </c>
      <c r="V46" s="95">
        <v>20.97</v>
      </c>
      <c r="W46" s="95">
        <v>16.55</v>
      </c>
      <c r="X46" s="95">
        <v>134.41</v>
      </c>
      <c r="Y46" s="95">
        <v>-50.85</v>
      </c>
      <c r="Z46" s="95">
        <v>-48.59</v>
      </c>
      <c r="AA46" s="95">
        <v>-24.84</v>
      </c>
      <c r="AB46" s="95">
        <v>3.34</v>
      </c>
      <c r="AC46" s="95">
        <v>2.64</v>
      </c>
      <c r="AD46" s="95">
        <v>1.21</v>
      </c>
      <c r="AE46" s="95">
        <v>33.94</v>
      </c>
      <c r="AF46" s="96">
        <v>2.64</v>
      </c>
      <c r="AG46" s="96">
        <v>52909983.700000003</v>
      </c>
      <c r="AH46" s="96">
        <v>43480966.640000001</v>
      </c>
      <c r="AI46" s="97"/>
      <c r="AK46" s="99">
        <f t="shared" si="1"/>
        <v>33.94</v>
      </c>
      <c r="AL46" s="100">
        <v>6.2</v>
      </c>
      <c r="AM46" s="101">
        <f t="shared" si="14"/>
        <v>1</v>
      </c>
      <c r="AN46" s="99">
        <v>3.71</v>
      </c>
      <c r="AO46" s="100">
        <v>1.91</v>
      </c>
      <c r="AP46" s="101">
        <f t="shared" si="3"/>
        <v>1</v>
      </c>
      <c r="AQ46" s="102">
        <f t="shared" si="4"/>
        <v>0.93</v>
      </c>
      <c r="AR46" s="103">
        <f t="shared" si="5"/>
        <v>156.96</v>
      </c>
      <c r="AS46" s="101">
        <f t="shared" si="0"/>
        <v>0</v>
      </c>
      <c r="AT46" s="104">
        <f t="shared" si="6"/>
        <v>0</v>
      </c>
      <c r="AU46" s="105">
        <f t="shared" si="7"/>
        <v>1</v>
      </c>
      <c r="AV46" s="103">
        <f t="shared" si="8"/>
        <v>0</v>
      </c>
      <c r="AW46" s="105">
        <f t="shared" si="9"/>
        <v>1</v>
      </c>
      <c r="AX46" s="103">
        <f>สูตรข้อมูล!P46</f>
        <v>0</v>
      </c>
      <c r="AY46" s="105">
        <f t="shared" si="10"/>
        <v>1</v>
      </c>
      <c r="AZ46" s="103">
        <f t="shared" si="11"/>
        <v>65.75</v>
      </c>
      <c r="BA46" s="105">
        <f t="shared" si="12"/>
        <v>0</v>
      </c>
      <c r="BB46" s="98">
        <f t="shared" si="13"/>
        <v>5</v>
      </c>
    </row>
    <row r="47" spans="2:54" x14ac:dyDescent="0.2">
      <c r="B47" s="131"/>
      <c r="C47" s="132" t="s">
        <v>210</v>
      </c>
      <c r="D47" s="133" t="s">
        <v>211</v>
      </c>
      <c r="E47" s="134" t="s">
        <v>212</v>
      </c>
      <c r="F47" s="95">
        <v>2.0299999999999998</v>
      </c>
      <c r="G47" s="95">
        <v>1.85</v>
      </c>
      <c r="H47" s="95">
        <v>1.0900000000000001</v>
      </c>
      <c r="I47" s="95">
        <v>-0.02</v>
      </c>
      <c r="J47" s="95">
        <v>140234878.09</v>
      </c>
      <c r="K47" s="95">
        <v>6577867.3700000001</v>
      </c>
      <c r="L47" s="95">
        <v>1.03</v>
      </c>
      <c r="M47" s="95">
        <v>437.69</v>
      </c>
      <c r="N47" s="95">
        <v>0</v>
      </c>
      <c r="O47" s="95">
        <v>0</v>
      </c>
      <c r="P47" s="95">
        <v>0</v>
      </c>
      <c r="Q47" s="95">
        <v>72.900000000000006</v>
      </c>
      <c r="R47" s="95">
        <v>27.89</v>
      </c>
      <c r="S47" s="95">
        <v>20.16</v>
      </c>
      <c r="T47" s="95">
        <v>21.27</v>
      </c>
      <c r="U47" s="95">
        <v>13.49</v>
      </c>
      <c r="V47" s="95">
        <v>25.87</v>
      </c>
      <c r="W47" s="95">
        <v>18.55</v>
      </c>
      <c r="X47" s="95">
        <v>86.51</v>
      </c>
      <c r="Y47" s="95">
        <v>-92.29</v>
      </c>
      <c r="Z47" s="95">
        <v>-7.71</v>
      </c>
      <c r="AA47" s="95">
        <v>-28.97</v>
      </c>
      <c r="AB47" s="95">
        <v>2.4500000000000002</v>
      </c>
      <c r="AC47" s="95">
        <v>1.76</v>
      </c>
      <c r="AD47" s="95">
        <v>1.23</v>
      </c>
      <c r="AE47" s="95">
        <v>27.48</v>
      </c>
      <c r="AF47" s="96">
        <v>1.76</v>
      </c>
      <c r="AG47" s="96">
        <v>9412292.1400000006</v>
      </c>
      <c r="AH47" s="96">
        <v>6746553.96</v>
      </c>
      <c r="AI47" s="97"/>
      <c r="AK47" s="99">
        <f t="shared" si="1"/>
        <v>27.48</v>
      </c>
      <c r="AL47" s="100">
        <v>8.0299999999999994</v>
      </c>
      <c r="AM47" s="101">
        <f t="shared" si="14"/>
        <v>1</v>
      </c>
      <c r="AN47" s="99">
        <f t="shared" si="2"/>
        <v>1.76</v>
      </c>
      <c r="AO47" s="100">
        <v>2.73</v>
      </c>
      <c r="AP47" s="101">
        <f t="shared" si="3"/>
        <v>0</v>
      </c>
      <c r="AQ47" s="102">
        <f t="shared" si="4"/>
        <v>1.0900000000000001</v>
      </c>
      <c r="AR47" s="103">
        <f t="shared" si="5"/>
        <v>437.69</v>
      </c>
      <c r="AS47" s="101">
        <f t="shared" si="0"/>
        <v>0</v>
      </c>
      <c r="AT47" s="104">
        <f t="shared" si="6"/>
        <v>0</v>
      </c>
      <c r="AU47" s="105">
        <f t="shared" si="7"/>
        <v>1</v>
      </c>
      <c r="AV47" s="103">
        <f t="shared" si="8"/>
        <v>0</v>
      </c>
      <c r="AW47" s="105">
        <f t="shared" si="9"/>
        <v>1</v>
      </c>
      <c r="AX47" s="103">
        <f>สูตรข้อมูล!P47</f>
        <v>0</v>
      </c>
      <c r="AY47" s="105">
        <f t="shared" si="10"/>
        <v>1</v>
      </c>
      <c r="AZ47" s="103">
        <f t="shared" si="11"/>
        <v>72.900000000000006</v>
      </c>
      <c r="BA47" s="105">
        <f t="shared" si="12"/>
        <v>0</v>
      </c>
      <c r="BB47" s="98">
        <f t="shared" si="13"/>
        <v>4</v>
      </c>
    </row>
    <row r="48" spans="2:54" x14ac:dyDescent="0.2">
      <c r="B48" s="131"/>
      <c r="C48" s="132" t="s">
        <v>213</v>
      </c>
      <c r="D48" s="133" t="s">
        <v>214</v>
      </c>
      <c r="E48" s="135" t="s">
        <v>125</v>
      </c>
      <c r="F48" s="95">
        <v>2.62</v>
      </c>
      <c r="G48" s="95">
        <v>2.4</v>
      </c>
      <c r="H48" s="95">
        <v>1.76</v>
      </c>
      <c r="I48" s="95">
        <v>-0.13</v>
      </c>
      <c r="J48" s="95">
        <v>20807504.23</v>
      </c>
      <c r="K48" s="95">
        <v>9514327.1199999992</v>
      </c>
      <c r="L48" s="95">
        <v>1.55</v>
      </c>
      <c r="M48" s="95">
        <v>68.37</v>
      </c>
      <c r="N48" s="95">
        <v>0</v>
      </c>
      <c r="O48" s="95">
        <v>0</v>
      </c>
      <c r="P48" s="95">
        <v>0</v>
      </c>
      <c r="Q48" s="95">
        <v>79.239999999999995</v>
      </c>
      <c r="R48" s="95">
        <v>-20.48</v>
      </c>
      <c r="S48" s="95">
        <v>-25.21</v>
      </c>
      <c r="T48" s="95">
        <v>-32.76</v>
      </c>
      <c r="U48" s="95">
        <v>-37.630000000000003</v>
      </c>
      <c r="V48" s="95">
        <v>-19.23</v>
      </c>
      <c r="W48" s="95">
        <v>-23.6</v>
      </c>
      <c r="X48" s="95">
        <v>137.97999999999999</v>
      </c>
      <c r="Y48" s="95">
        <v>-90.75</v>
      </c>
      <c r="Z48" s="95">
        <v>-9</v>
      </c>
      <c r="AA48" s="95">
        <v>-67.98</v>
      </c>
      <c r="AB48" s="95">
        <v>-2.36</v>
      </c>
      <c r="AC48" s="95">
        <v>-2.89</v>
      </c>
      <c r="AD48" s="95">
        <v>0.81</v>
      </c>
      <c r="AE48" s="95">
        <v>-21.47</v>
      </c>
      <c r="AF48" s="96">
        <v>-2.89</v>
      </c>
      <c r="AG48" s="96">
        <v>-1363539.84</v>
      </c>
      <c r="AH48" s="96">
        <v>-1672794.34</v>
      </c>
      <c r="AI48" s="97"/>
      <c r="AK48" s="99">
        <f t="shared" si="1"/>
        <v>-21.47</v>
      </c>
      <c r="AL48" s="100">
        <v>5.88</v>
      </c>
      <c r="AM48" s="101">
        <f t="shared" si="14"/>
        <v>0</v>
      </c>
      <c r="AN48" s="99">
        <f t="shared" si="2"/>
        <v>-2.89</v>
      </c>
      <c r="AO48" s="100">
        <v>3.78</v>
      </c>
      <c r="AP48" s="101">
        <f t="shared" si="3"/>
        <v>0</v>
      </c>
      <c r="AQ48" s="102">
        <f t="shared" si="4"/>
        <v>1.76</v>
      </c>
      <c r="AR48" s="103">
        <f t="shared" si="5"/>
        <v>68.37</v>
      </c>
      <c r="AS48" s="101">
        <f t="shared" si="0"/>
        <v>1</v>
      </c>
      <c r="AT48" s="104">
        <f t="shared" si="6"/>
        <v>0</v>
      </c>
      <c r="AU48" s="105">
        <f t="shared" si="7"/>
        <v>1</v>
      </c>
      <c r="AV48" s="103">
        <f t="shared" si="8"/>
        <v>0</v>
      </c>
      <c r="AW48" s="105">
        <f t="shared" si="9"/>
        <v>1</v>
      </c>
      <c r="AX48" s="103">
        <f>สูตรข้อมูล!P48</f>
        <v>0</v>
      </c>
      <c r="AY48" s="105">
        <f t="shared" si="10"/>
        <v>1</v>
      </c>
      <c r="AZ48" s="103">
        <f t="shared" si="11"/>
        <v>79.239999999999995</v>
      </c>
      <c r="BA48" s="105">
        <f t="shared" si="12"/>
        <v>0</v>
      </c>
      <c r="BB48" s="98">
        <f t="shared" si="13"/>
        <v>4</v>
      </c>
    </row>
    <row r="49" spans="2:54" x14ac:dyDescent="0.2">
      <c r="B49" s="131"/>
      <c r="C49" s="132" t="s">
        <v>215</v>
      </c>
      <c r="D49" s="133" t="s">
        <v>216</v>
      </c>
      <c r="E49" s="134" t="s">
        <v>25</v>
      </c>
      <c r="F49" s="95">
        <v>0</v>
      </c>
      <c r="G49" s="95">
        <v>0</v>
      </c>
      <c r="H49" s="95">
        <v>0</v>
      </c>
      <c r="I49" s="95">
        <v>0</v>
      </c>
      <c r="J49" s="95">
        <v>0</v>
      </c>
      <c r="K49" s="95">
        <v>0</v>
      </c>
      <c r="L49" s="95">
        <v>0</v>
      </c>
      <c r="M49" s="95">
        <v>0</v>
      </c>
      <c r="N49" s="95">
        <v>0</v>
      </c>
      <c r="O49" s="95">
        <v>0</v>
      </c>
      <c r="P49" s="95">
        <v>0</v>
      </c>
      <c r="Q49" s="95">
        <v>0</v>
      </c>
      <c r="R49" s="95">
        <v>0</v>
      </c>
      <c r="S49" s="95">
        <v>0</v>
      </c>
      <c r="T49" s="95">
        <v>0</v>
      </c>
      <c r="U49" s="95">
        <v>0</v>
      </c>
      <c r="V49" s="95">
        <v>0</v>
      </c>
      <c r="W49" s="95">
        <v>0</v>
      </c>
      <c r="X49" s="95">
        <v>0</v>
      </c>
      <c r="Y49" s="95">
        <v>0</v>
      </c>
      <c r="Z49" s="95">
        <v>0</v>
      </c>
      <c r="AA49" s="95">
        <v>0</v>
      </c>
      <c r="AB49" s="95">
        <v>0</v>
      </c>
      <c r="AC49" s="95">
        <v>0</v>
      </c>
      <c r="AD49" s="95">
        <v>0</v>
      </c>
      <c r="AE49" s="95">
        <v>0</v>
      </c>
      <c r="AF49" s="96">
        <v>0</v>
      </c>
      <c r="AG49" s="96">
        <v>0</v>
      </c>
      <c r="AH49" s="96">
        <v>0</v>
      </c>
      <c r="AI49" s="97"/>
      <c r="AK49" s="99">
        <f t="shared" si="1"/>
        <v>0</v>
      </c>
      <c r="AL49" s="100">
        <v>6.72</v>
      </c>
      <c r="AM49" s="101">
        <f t="shared" si="14"/>
        <v>0</v>
      </c>
      <c r="AN49" s="99">
        <f t="shared" si="2"/>
        <v>0</v>
      </c>
      <c r="AO49" s="100">
        <v>4.1399999999999997</v>
      </c>
      <c r="AP49" s="101">
        <f t="shared" si="3"/>
        <v>0</v>
      </c>
      <c r="AQ49" s="102">
        <f t="shared" si="4"/>
        <v>0</v>
      </c>
      <c r="AR49" s="103">
        <f t="shared" si="5"/>
        <v>0</v>
      </c>
      <c r="AS49" s="101">
        <f t="shared" si="0"/>
        <v>1</v>
      </c>
      <c r="AT49" s="104">
        <f t="shared" si="6"/>
        <v>0</v>
      </c>
      <c r="AU49" s="105">
        <f t="shared" si="7"/>
        <v>1</v>
      </c>
      <c r="AV49" s="103">
        <f t="shared" si="8"/>
        <v>0</v>
      </c>
      <c r="AW49" s="105">
        <f t="shared" si="9"/>
        <v>1</v>
      </c>
      <c r="AX49" s="103">
        <f>สูตรข้อมูล!P49</f>
        <v>0</v>
      </c>
      <c r="AY49" s="105">
        <f t="shared" si="10"/>
        <v>1</v>
      </c>
      <c r="AZ49" s="103">
        <f t="shared" si="11"/>
        <v>0</v>
      </c>
      <c r="BA49" s="105">
        <f t="shared" si="12"/>
        <v>1</v>
      </c>
      <c r="BB49" s="98">
        <f t="shared" si="13"/>
        <v>5</v>
      </c>
    </row>
    <row r="50" spans="2:54" x14ac:dyDescent="0.2">
      <c r="B50" s="131"/>
      <c r="C50" s="132" t="s">
        <v>217</v>
      </c>
      <c r="D50" s="133" t="s">
        <v>218</v>
      </c>
      <c r="E50" s="135" t="s">
        <v>125</v>
      </c>
      <c r="F50" s="95">
        <v>2.2799999999999998</v>
      </c>
      <c r="G50" s="95">
        <v>2.15</v>
      </c>
      <c r="H50" s="95">
        <v>1.7</v>
      </c>
      <c r="I50" s="95">
        <v>0.1</v>
      </c>
      <c r="J50" s="95">
        <v>16953298.199999999</v>
      </c>
      <c r="K50" s="95">
        <v>9215754.6999999993</v>
      </c>
      <c r="L50" s="95">
        <v>1.7</v>
      </c>
      <c r="M50" s="95">
        <v>76.78</v>
      </c>
      <c r="N50" s="95">
        <v>0</v>
      </c>
      <c r="O50" s="95">
        <v>0</v>
      </c>
      <c r="P50" s="95">
        <v>0</v>
      </c>
      <c r="Q50" s="95">
        <v>41.24</v>
      </c>
      <c r="R50" s="95">
        <v>5.65</v>
      </c>
      <c r="S50" s="95">
        <v>1.95</v>
      </c>
      <c r="T50" s="95">
        <v>-0.45</v>
      </c>
      <c r="U50" s="95">
        <v>-4.03</v>
      </c>
      <c r="V50" s="95">
        <v>4.26</v>
      </c>
      <c r="W50" s="95">
        <v>1.04</v>
      </c>
      <c r="X50" s="95">
        <v>109.97</v>
      </c>
      <c r="Y50" s="95">
        <v>-88.98</v>
      </c>
      <c r="Z50" s="95">
        <v>-5.44</v>
      </c>
      <c r="AA50" s="95">
        <v>-58.02</v>
      </c>
      <c r="AB50" s="95">
        <v>0.75</v>
      </c>
      <c r="AC50" s="95">
        <v>0.18</v>
      </c>
      <c r="AD50" s="95">
        <v>1.01</v>
      </c>
      <c r="AE50" s="95">
        <v>4.9400000000000004</v>
      </c>
      <c r="AF50" s="96">
        <v>0.18</v>
      </c>
      <c r="AG50" s="96">
        <v>435180.75</v>
      </c>
      <c r="AH50" s="96">
        <v>101784.13</v>
      </c>
      <c r="AI50" s="97"/>
      <c r="AK50" s="99">
        <f t="shared" si="1"/>
        <v>4.9400000000000004</v>
      </c>
      <c r="AL50" s="100">
        <v>5.88</v>
      </c>
      <c r="AM50" s="101">
        <f t="shared" si="14"/>
        <v>0</v>
      </c>
      <c r="AN50" s="99">
        <f t="shared" si="2"/>
        <v>0.18</v>
      </c>
      <c r="AO50" s="100">
        <v>3.78</v>
      </c>
      <c r="AP50" s="101">
        <f t="shared" si="3"/>
        <v>0</v>
      </c>
      <c r="AQ50" s="102">
        <f t="shared" si="4"/>
        <v>1.7</v>
      </c>
      <c r="AR50" s="103">
        <f t="shared" si="5"/>
        <v>76.78</v>
      </c>
      <c r="AS50" s="101">
        <f t="shared" si="0"/>
        <v>1</v>
      </c>
      <c r="AT50" s="104">
        <f t="shared" si="6"/>
        <v>0</v>
      </c>
      <c r="AU50" s="105">
        <f t="shared" si="7"/>
        <v>1</v>
      </c>
      <c r="AV50" s="103">
        <f t="shared" si="8"/>
        <v>0</v>
      </c>
      <c r="AW50" s="105">
        <f t="shared" si="9"/>
        <v>1</v>
      </c>
      <c r="AX50" s="103">
        <f>สูตรข้อมูล!P50</f>
        <v>0</v>
      </c>
      <c r="AY50" s="105">
        <f t="shared" si="10"/>
        <v>1</v>
      </c>
      <c r="AZ50" s="103">
        <f t="shared" si="11"/>
        <v>41.24</v>
      </c>
      <c r="BA50" s="105">
        <f t="shared" si="12"/>
        <v>1</v>
      </c>
      <c r="BB50" s="98">
        <f t="shared" si="13"/>
        <v>5</v>
      </c>
    </row>
    <row r="51" spans="2:54" x14ac:dyDescent="0.2">
      <c r="B51" s="131"/>
      <c r="C51" s="132" t="s">
        <v>219</v>
      </c>
      <c r="D51" s="133" t="s">
        <v>220</v>
      </c>
      <c r="E51" s="135" t="s">
        <v>125</v>
      </c>
      <c r="F51" s="95">
        <v>1.1200000000000001</v>
      </c>
      <c r="G51" s="95">
        <v>0.96</v>
      </c>
      <c r="H51" s="95">
        <v>0.62</v>
      </c>
      <c r="I51" s="95">
        <v>0</v>
      </c>
      <c r="J51" s="95">
        <v>3123745.13</v>
      </c>
      <c r="K51" s="95">
        <v>-10901565.67</v>
      </c>
      <c r="L51" s="95">
        <v>0.59</v>
      </c>
      <c r="M51" s="95">
        <v>82.57</v>
      </c>
      <c r="N51" s="95">
        <v>0</v>
      </c>
      <c r="O51" s="95">
        <v>0</v>
      </c>
      <c r="P51" s="95">
        <v>0</v>
      </c>
      <c r="Q51" s="95">
        <v>78.61</v>
      </c>
      <c r="R51" s="95">
        <v>-4.8099999999999996</v>
      </c>
      <c r="S51" s="95">
        <v>-14.31</v>
      </c>
      <c r="T51" s="95">
        <v>-29.3</v>
      </c>
      <c r="U51" s="95">
        <v>-39.549999999999997</v>
      </c>
      <c r="V51" s="95">
        <v>-21.09</v>
      </c>
      <c r="W51" s="95">
        <v>-30.67</v>
      </c>
      <c r="X51" s="95">
        <v>139.77000000000001</v>
      </c>
      <c r="Y51" s="95">
        <v>-81.790000000000006</v>
      </c>
      <c r="Z51" s="95">
        <v>-18.05</v>
      </c>
      <c r="AA51" s="95">
        <v>-60.9</v>
      </c>
      <c r="AB51" s="95">
        <v>-1.67</v>
      </c>
      <c r="AC51" s="95">
        <v>-2.42</v>
      </c>
      <c r="AD51" s="95">
        <v>0.77</v>
      </c>
      <c r="AE51" s="95">
        <v>-22.56</v>
      </c>
      <c r="AF51" s="96">
        <v>-2.42</v>
      </c>
      <c r="AG51" s="96">
        <v>-1952279.31</v>
      </c>
      <c r="AH51" s="96">
        <v>-2839288.72</v>
      </c>
      <c r="AI51" s="97"/>
      <c r="AK51" s="99">
        <f t="shared" si="1"/>
        <v>-22.56</v>
      </c>
      <c r="AL51" s="100">
        <v>5.88</v>
      </c>
      <c r="AM51" s="101">
        <f t="shared" si="14"/>
        <v>0</v>
      </c>
      <c r="AN51" s="99">
        <f t="shared" si="2"/>
        <v>-2.42</v>
      </c>
      <c r="AO51" s="100">
        <v>3.78</v>
      </c>
      <c r="AP51" s="101">
        <f t="shared" si="3"/>
        <v>0</v>
      </c>
      <c r="AQ51" s="102">
        <f t="shared" si="4"/>
        <v>0.62</v>
      </c>
      <c r="AR51" s="103">
        <f t="shared" si="5"/>
        <v>82.57</v>
      </c>
      <c r="AS51" s="101">
        <f t="shared" si="0"/>
        <v>1</v>
      </c>
      <c r="AT51" s="104">
        <f t="shared" si="6"/>
        <v>0</v>
      </c>
      <c r="AU51" s="105">
        <f t="shared" si="7"/>
        <v>1</v>
      </c>
      <c r="AV51" s="103">
        <f t="shared" si="8"/>
        <v>0</v>
      </c>
      <c r="AW51" s="105">
        <f t="shared" si="9"/>
        <v>1</v>
      </c>
      <c r="AX51" s="103">
        <f>สูตรข้อมูล!P51</f>
        <v>0</v>
      </c>
      <c r="AY51" s="105">
        <f t="shared" si="10"/>
        <v>1</v>
      </c>
      <c r="AZ51" s="103">
        <f t="shared" si="11"/>
        <v>78.61</v>
      </c>
      <c r="BA51" s="105">
        <f t="shared" si="12"/>
        <v>0</v>
      </c>
      <c r="BB51" s="98">
        <f t="shared" si="13"/>
        <v>4</v>
      </c>
    </row>
    <row r="52" spans="2:54" x14ac:dyDescent="0.2">
      <c r="B52" s="131"/>
      <c r="C52" s="132" t="s">
        <v>221</v>
      </c>
      <c r="D52" s="133" t="s">
        <v>222</v>
      </c>
      <c r="E52" s="134" t="s">
        <v>25</v>
      </c>
      <c r="F52" s="95">
        <v>1.4</v>
      </c>
      <c r="G52" s="95">
        <v>1.27</v>
      </c>
      <c r="H52" s="95">
        <v>0.99</v>
      </c>
      <c r="I52" s="95">
        <v>-0.05</v>
      </c>
      <c r="J52" s="95">
        <v>4938522.0999999996</v>
      </c>
      <c r="K52" s="95">
        <v>-85072.51</v>
      </c>
      <c r="L52" s="95">
        <v>0.99</v>
      </c>
      <c r="M52" s="95">
        <v>185.95</v>
      </c>
      <c r="N52" s="95">
        <v>0</v>
      </c>
      <c r="O52" s="95">
        <v>0</v>
      </c>
      <c r="P52" s="95">
        <v>0</v>
      </c>
      <c r="Q52" s="95">
        <v>107.03</v>
      </c>
      <c r="R52" s="95">
        <v>-26.14</v>
      </c>
      <c r="S52" s="95">
        <v>-40.14</v>
      </c>
      <c r="T52" s="95">
        <v>-62.93</v>
      </c>
      <c r="U52" s="95">
        <v>-77.08</v>
      </c>
      <c r="V52" s="95">
        <v>-31.71</v>
      </c>
      <c r="W52" s="95">
        <v>-43.15</v>
      </c>
      <c r="X52" s="95">
        <v>177.08</v>
      </c>
      <c r="Y52" s="95">
        <v>-79.14</v>
      </c>
      <c r="Z52" s="95">
        <v>-20.86</v>
      </c>
      <c r="AA52" s="95">
        <v>-49.7</v>
      </c>
      <c r="AB52" s="95">
        <v>-1.99</v>
      </c>
      <c r="AC52" s="95">
        <v>-2.71</v>
      </c>
      <c r="AD52" s="95">
        <v>0.7</v>
      </c>
      <c r="AE52" s="95">
        <v>-39.22</v>
      </c>
      <c r="AF52" s="96">
        <v>-2.71</v>
      </c>
      <c r="AG52" s="96">
        <v>-604779.68000000005</v>
      </c>
      <c r="AH52" s="96">
        <v>-822972.3</v>
      </c>
      <c r="AI52" s="97"/>
      <c r="AK52" s="99">
        <f t="shared" si="1"/>
        <v>-39.22</v>
      </c>
      <c r="AL52" s="100">
        <v>6.72</v>
      </c>
      <c r="AM52" s="101">
        <f t="shared" si="14"/>
        <v>0</v>
      </c>
      <c r="AN52" s="99">
        <f t="shared" si="2"/>
        <v>-2.71</v>
      </c>
      <c r="AO52" s="100">
        <v>4.1399999999999997</v>
      </c>
      <c r="AP52" s="101">
        <f t="shared" si="3"/>
        <v>0</v>
      </c>
      <c r="AQ52" s="102">
        <f t="shared" si="4"/>
        <v>0.99</v>
      </c>
      <c r="AR52" s="103">
        <f t="shared" si="5"/>
        <v>185.95</v>
      </c>
      <c r="AS52" s="101">
        <f t="shared" si="0"/>
        <v>0</v>
      </c>
      <c r="AT52" s="104">
        <f t="shared" si="6"/>
        <v>0</v>
      </c>
      <c r="AU52" s="105">
        <f t="shared" si="7"/>
        <v>1</v>
      </c>
      <c r="AV52" s="103">
        <f t="shared" si="8"/>
        <v>0</v>
      </c>
      <c r="AW52" s="105">
        <f t="shared" si="9"/>
        <v>1</v>
      </c>
      <c r="AX52" s="103">
        <f>สูตรข้อมูล!P52</f>
        <v>0</v>
      </c>
      <c r="AY52" s="105">
        <f t="shared" si="10"/>
        <v>1</v>
      </c>
      <c r="AZ52" s="103">
        <f t="shared" si="11"/>
        <v>107.03</v>
      </c>
      <c r="BA52" s="105">
        <f t="shared" si="12"/>
        <v>0</v>
      </c>
      <c r="BB52" s="98">
        <f t="shared" si="13"/>
        <v>3</v>
      </c>
    </row>
    <row r="53" spans="2:54" x14ac:dyDescent="0.2">
      <c r="B53" s="136" t="s">
        <v>223</v>
      </c>
      <c r="C53" s="137" t="s">
        <v>224</v>
      </c>
      <c r="D53" s="138" t="s">
        <v>225</v>
      </c>
      <c r="E53" s="139" t="s">
        <v>142</v>
      </c>
      <c r="F53" s="95">
        <v>2.72</v>
      </c>
      <c r="G53" s="95">
        <v>2.5</v>
      </c>
      <c r="H53" s="95">
        <v>2.14</v>
      </c>
      <c r="I53" s="95">
        <v>0</v>
      </c>
      <c r="J53" s="95">
        <v>718734711.53999996</v>
      </c>
      <c r="K53" s="95">
        <v>544790527.63999999</v>
      </c>
      <c r="L53" s="95">
        <v>2.13</v>
      </c>
      <c r="M53" s="95">
        <v>27.95</v>
      </c>
      <c r="N53" s="95">
        <v>0</v>
      </c>
      <c r="O53" s="95">
        <v>0</v>
      </c>
      <c r="P53" s="95">
        <v>0</v>
      </c>
      <c r="Q53" s="95">
        <v>51.69</v>
      </c>
      <c r="R53" s="95">
        <v>-18.86</v>
      </c>
      <c r="S53" s="95">
        <v>-24.46</v>
      </c>
      <c r="T53" s="95">
        <v>-31.92</v>
      </c>
      <c r="U53" s="95">
        <v>-38.450000000000003</v>
      </c>
      <c r="V53" s="95">
        <v>-23.14</v>
      </c>
      <c r="W53" s="95">
        <v>-29.12</v>
      </c>
      <c r="X53" s="95">
        <v>140.63</v>
      </c>
      <c r="Y53" s="95">
        <v>-88.5</v>
      </c>
      <c r="Z53" s="95">
        <v>-9.9499999999999993</v>
      </c>
      <c r="AA53" s="95">
        <v>-41.98</v>
      </c>
      <c r="AB53" s="95">
        <v>-1.21</v>
      </c>
      <c r="AC53" s="95">
        <v>-1.53</v>
      </c>
      <c r="AD53" s="95">
        <v>0.78</v>
      </c>
      <c r="AE53" s="95">
        <v>-29.65</v>
      </c>
      <c r="AF53" s="96">
        <v>-1.53</v>
      </c>
      <c r="AG53" s="96">
        <v>-32025068.140000001</v>
      </c>
      <c r="AH53" s="96">
        <v>-33949065.770000003</v>
      </c>
      <c r="AI53" s="97"/>
      <c r="AK53" s="99">
        <f t="shared" si="1"/>
        <v>-29.65</v>
      </c>
      <c r="AL53" s="100">
        <v>6.2</v>
      </c>
      <c r="AM53" s="101">
        <f t="shared" si="14"/>
        <v>0</v>
      </c>
      <c r="AN53" s="99">
        <v>3.71</v>
      </c>
      <c r="AO53" s="100">
        <v>1.91</v>
      </c>
      <c r="AP53" s="101">
        <f t="shared" si="3"/>
        <v>1</v>
      </c>
      <c r="AQ53" s="102">
        <f t="shared" si="4"/>
        <v>2.14</v>
      </c>
      <c r="AR53" s="103">
        <f t="shared" si="5"/>
        <v>27.95</v>
      </c>
      <c r="AS53" s="101">
        <f t="shared" si="0"/>
        <v>1</v>
      </c>
      <c r="AT53" s="104">
        <f t="shared" si="6"/>
        <v>0</v>
      </c>
      <c r="AU53" s="105">
        <f t="shared" si="7"/>
        <v>1</v>
      </c>
      <c r="AV53" s="103">
        <f t="shared" si="8"/>
        <v>0</v>
      </c>
      <c r="AW53" s="105">
        <f t="shared" si="9"/>
        <v>1</v>
      </c>
      <c r="AX53" s="103">
        <f>สูตรข้อมูล!P53</f>
        <v>0</v>
      </c>
      <c r="AY53" s="105">
        <f t="shared" si="10"/>
        <v>1</v>
      </c>
      <c r="AZ53" s="103">
        <f t="shared" si="11"/>
        <v>51.69</v>
      </c>
      <c r="BA53" s="105">
        <f t="shared" si="12"/>
        <v>1</v>
      </c>
      <c r="BB53" s="98">
        <f t="shared" si="13"/>
        <v>6</v>
      </c>
    </row>
    <row r="54" spans="2:54" ht="38.25" x14ac:dyDescent="0.2">
      <c r="B54" s="136"/>
      <c r="C54" s="137" t="s">
        <v>226</v>
      </c>
      <c r="D54" s="138" t="s">
        <v>227</v>
      </c>
      <c r="E54" s="139" t="s">
        <v>35</v>
      </c>
      <c r="F54" s="95">
        <v>0.65</v>
      </c>
      <c r="G54" s="95">
        <v>0.6</v>
      </c>
      <c r="H54" s="95">
        <v>0.25</v>
      </c>
      <c r="I54" s="95">
        <v>-0.04</v>
      </c>
      <c r="J54" s="95">
        <v>-54315232.890000001</v>
      </c>
      <c r="K54" s="95">
        <v>-103184223.56999999</v>
      </c>
      <c r="L54" s="95">
        <v>0.17</v>
      </c>
      <c r="M54" s="95">
        <v>760.85</v>
      </c>
      <c r="N54" s="95">
        <v>0</v>
      </c>
      <c r="O54" s="95">
        <v>0</v>
      </c>
      <c r="P54" s="95">
        <v>0</v>
      </c>
      <c r="Q54" s="95">
        <v>70.33</v>
      </c>
      <c r="R54" s="95">
        <v>26.38</v>
      </c>
      <c r="S54" s="95">
        <v>9.5399999999999991</v>
      </c>
      <c r="T54" s="95">
        <v>20.04</v>
      </c>
      <c r="U54" s="95">
        <v>2.95</v>
      </c>
      <c r="V54" s="95">
        <v>20.48</v>
      </c>
      <c r="W54" s="95">
        <v>3.91</v>
      </c>
      <c r="X54" s="95">
        <v>98.3</v>
      </c>
      <c r="Y54" s="95">
        <v>-91.68</v>
      </c>
      <c r="Z54" s="95">
        <v>-6.68</v>
      </c>
      <c r="AA54" s="95">
        <v>-54.26</v>
      </c>
      <c r="AB54" s="95">
        <v>1</v>
      </c>
      <c r="AC54" s="95">
        <v>0.19</v>
      </c>
      <c r="AD54" s="95">
        <v>1.04</v>
      </c>
      <c r="AE54" s="95">
        <v>21.04</v>
      </c>
      <c r="AF54" s="96">
        <v>0.19</v>
      </c>
      <c r="AG54" s="96">
        <v>5783366.1500000004</v>
      </c>
      <c r="AH54" s="96">
        <v>1209343.78</v>
      </c>
      <c r="AI54" s="97"/>
      <c r="AK54" s="99">
        <f t="shared" si="1"/>
        <v>21.04</v>
      </c>
      <c r="AL54" s="100">
        <v>8.3000000000000007</v>
      </c>
      <c r="AM54" s="101">
        <f t="shared" si="14"/>
        <v>1</v>
      </c>
      <c r="AN54" s="99">
        <f t="shared" si="2"/>
        <v>0.19</v>
      </c>
      <c r="AO54" s="100">
        <v>5.0999999999999996</v>
      </c>
      <c r="AP54" s="101">
        <f t="shared" si="3"/>
        <v>0</v>
      </c>
      <c r="AQ54" s="102">
        <f t="shared" si="4"/>
        <v>0.25</v>
      </c>
      <c r="AR54" s="103">
        <f t="shared" si="5"/>
        <v>760.85</v>
      </c>
      <c r="AS54" s="101">
        <f t="shared" si="0"/>
        <v>0</v>
      </c>
      <c r="AT54" s="104">
        <f t="shared" si="6"/>
        <v>0</v>
      </c>
      <c r="AU54" s="105">
        <f t="shared" si="7"/>
        <v>1</v>
      </c>
      <c r="AV54" s="103">
        <f t="shared" si="8"/>
        <v>0</v>
      </c>
      <c r="AW54" s="105">
        <f t="shared" si="9"/>
        <v>1</v>
      </c>
      <c r="AX54" s="103">
        <f>สูตรข้อมูล!P54</f>
        <v>0</v>
      </c>
      <c r="AY54" s="105">
        <f t="shared" si="10"/>
        <v>1</v>
      </c>
      <c r="AZ54" s="103">
        <f t="shared" si="11"/>
        <v>70.33</v>
      </c>
      <c r="BA54" s="105">
        <f t="shared" si="12"/>
        <v>0</v>
      </c>
      <c r="BB54" s="98">
        <f t="shared" si="13"/>
        <v>4</v>
      </c>
    </row>
    <row r="55" spans="2:54" x14ac:dyDescent="0.2">
      <c r="B55" s="136"/>
      <c r="C55" s="137" t="s">
        <v>228</v>
      </c>
      <c r="D55" s="138" t="s">
        <v>229</v>
      </c>
      <c r="E55" s="139" t="s">
        <v>116</v>
      </c>
      <c r="F55" s="95">
        <v>1.89</v>
      </c>
      <c r="G55" s="95">
        <v>1.77</v>
      </c>
      <c r="H55" s="95">
        <v>1.45</v>
      </c>
      <c r="I55" s="95">
        <v>0</v>
      </c>
      <c r="J55" s="95">
        <v>31129697.170000002</v>
      </c>
      <c r="K55" s="95">
        <v>21333099.760000002</v>
      </c>
      <c r="L55" s="95">
        <v>1.1100000000000001</v>
      </c>
      <c r="M55" s="95">
        <v>61.09</v>
      </c>
      <c r="N55" s="95">
        <v>0</v>
      </c>
      <c r="O55" s="95">
        <v>0</v>
      </c>
      <c r="P55" s="95">
        <v>0</v>
      </c>
      <c r="Q55" s="95">
        <v>39.94</v>
      </c>
      <c r="R55" s="95">
        <v>-8.69</v>
      </c>
      <c r="S55" s="95">
        <v>-24.72</v>
      </c>
      <c r="T55" s="95">
        <v>-18.760000000000002</v>
      </c>
      <c r="U55" s="95">
        <v>-34.99</v>
      </c>
      <c r="V55" s="95">
        <v>-6.62</v>
      </c>
      <c r="W55" s="95">
        <v>-21.19</v>
      </c>
      <c r="X55" s="95">
        <v>135.03</v>
      </c>
      <c r="Y55" s="95">
        <v>-92.37</v>
      </c>
      <c r="Z55" s="95">
        <v>-7.61</v>
      </c>
      <c r="AA55" s="95">
        <v>-53.19</v>
      </c>
      <c r="AB55" s="95">
        <v>-0.28999999999999998</v>
      </c>
      <c r="AC55" s="95">
        <v>-0.93</v>
      </c>
      <c r="AD55" s="95">
        <v>0.83</v>
      </c>
      <c r="AE55" s="95">
        <v>-7.38</v>
      </c>
      <c r="AF55" s="96">
        <v>-0.93</v>
      </c>
      <c r="AG55" s="96">
        <v>-745989.03</v>
      </c>
      <c r="AH55" s="96">
        <v>-2386493.62</v>
      </c>
      <c r="AI55" s="97"/>
      <c r="AK55" s="99">
        <f t="shared" si="1"/>
        <v>-7.38</v>
      </c>
      <c r="AL55" s="100">
        <v>6.44</v>
      </c>
      <c r="AM55" s="101">
        <f>IF(AK55&gt;=AL55,1,0)</f>
        <v>0</v>
      </c>
      <c r="AN55" s="99">
        <f t="shared" si="2"/>
        <v>-0.93</v>
      </c>
      <c r="AO55" s="100">
        <v>3.51</v>
      </c>
      <c r="AP55" s="101">
        <f t="shared" si="3"/>
        <v>0</v>
      </c>
      <c r="AQ55" s="102">
        <f t="shared" si="4"/>
        <v>1.45</v>
      </c>
      <c r="AR55" s="103">
        <f t="shared" si="5"/>
        <v>61.09</v>
      </c>
      <c r="AS55" s="101">
        <f t="shared" si="0"/>
        <v>1</v>
      </c>
      <c r="AT55" s="104">
        <f t="shared" si="6"/>
        <v>0</v>
      </c>
      <c r="AU55" s="105">
        <f t="shared" si="7"/>
        <v>1</v>
      </c>
      <c r="AV55" s="103">
        <f t="shared" si="8"/>
        <v>0</v>
      </c>
      <c r="AW55" s="105">
        <f t="shared" si="9"/>
        <v>1</v>
      </c>
      <c r="AX55" s="103">
        <f>สูตรข้อมูล!P55</f>
        <v>0</v>
      </c>
      <c r="AY55" s="105">
        <f t="shared" si="10"/>
        <v>1</v>
      </c>
      <c r="AZ55" s="103">
        <f t="shared" si="11"/>
        <v>39.94</v>
      </c>
      <c r="BA55" s="105">
        <f t="shared" si="12"/>
        <v>1</v>
      </c>
      <c r="BB55" s="98">
        <f t="shared" si="13"/>
        <v>5</v>
      </c>
    </row>
    <row r="56" spans="2:54" x14ac:dyDescent="0.2">
      <c r="B56" s="136"/>
      <c r="C56" s="137" t="s">
        <v>230</v>
      </c>
      <c r="D56" s="138" t="s">
        <v>231</v>
      </c>
      <c r="E56" s="140" t="s">
        <v>212</v>
      </c>
      <c r="F56" s="95">
        <v>1.82</v>
      </c>
      <c r="G56" s="95">
        <v>1.67</v>
      </c>
      <c r="H56" s="95">
        <v>0.5</v>
      </c>
      <c r="I56" s="95">
        <v>-0.08</v>
      </c>
      <c r="J56" s="95">
        <v>107161789.59999999</v>
      </c>
      <c r="K56" s="95">
        <v>-62947394.020000003</v>
      </c>
      <c r="L56" s="95">
        <v>0.4</v>
      </c>
      <c r="M56" s="95">
        <v>223.35</v>
      </c>
      <c r="N56" s="95">
        <v>0</v>
      </c>
      <c r="O56" s="95">
        <v>0</v>
      </c>
      <c r="P56" s="95">
        <v>0</v>
      </c>
      <c r="Q56" s="95">
        <v>84.82</v>
      </c>
      <c r="R56" s="95">
        <v>63.06</v>
      </c>
      <c r="S56" s="95">
        <v>51.35</v>
      </c>
      <c r="T56" s="95">
        <v>52.18</v>
      </c>
      <c r="U56" s="95">
        <v>40.03</v>
      </c>
      <c r="V56" s="95">
        <v>51.23</v>
      </c>
      <c r="W56" s="95">
        <v>39.229999999999997</v>
      </c>
      <c r="X56" s="95">
        <v>61.44</v>
      </c>
      <c r="Y56" s="95">
        <v>-79.150000000000006</v>
      </c>
      <c r="Z56" s="95">
        <v>-18.420000000000002</v>
      </c>
      <c r="AA56" s="95">
        <v>-16.489999999999998</v>
      </c>
      <c r="AB56" s="95">
        <v>7.57</v>
      </c>
      <c r="AC56" s="95">
        <v>5.8</v>
      </c>
      <c r="AD56" s="95">
        <v>1.65</v>
      </c>
      <c r="AE56" s="95">
        <v>51.83</v>
      </c>
      <c r="AF56" s="96">
        <v>5.8</v>
      </c>
      <c r="AG56" s="96">
        <v>17312113.719999999</v>
      </c>
      <c r="AH56" s="96">
        <v>13268501.890000001</v>
      </c>
      <c r="AI56" s="97"/>
      <c r="AK56" s="99">
        <f t="shared" si="1"/>
        <v>51.83</v>
      </c>
      <c r="AL56" s="100">
        <v>8.0299999999999994</v>
      </c>
      <c r="AM56" s="101">
        <f>IF(AK56&gt;=AL56,1,0)</f>
        <v>1</v>
      </c>
      <c r="AN56" s="99">
        <f t="shared" si="2"/>
        <v>5.8</v>
      </c>
      <c r="AO56" s="100">
        <v>2.73</v>
      </c>
      <c r="AP56" s="101">
        <f t="shared" si="3"/>
        <v>1</v>
      </c>
      <c r="AQ56" s="102">
        <f t="shared" si="4"/>
        <v>0.5</v>
      </c>
      <c r="AR56" s="103">
        <f t="shared" si="5"/>
        <v>223.35</v>
      </c>
      <c r="AS56" s="101">
        <f t="shared" si="0"/>
        <v>0</v>
      </c>
      <c r="AT56" s="104">
        <f t="shared" si="6"/>
        <v>0</v>
      </c>
      <c r="AU56" s="105">
        <f t="shared" si="7"/>
        <v>1</v>
      </c>
      <c r="AV56" s="103">
        <f t="shared" si="8"/>
        <v>0</v>
      </c>
      <c r="AW56" s="105">
        <f t="shared" si="9"/>
        <v>1</v>
      </c>
      <c r="AX56" s="103">
        <f>สูตรข้อมูล!P56</f>
        <v>0</v>
      </c>
      <c r="AY56" s="105">
        <f t="shared" si="10"/>
        <v>1</v>
      </c>
      <c r="AZ56" s="103">
        <f t="shared" si="11"/>
        <v>84.82</v>
      </c>
      <c r="BA56" s="105">
        <f t="shared" si="12"/>
        <v>0</v>
      </c>
      <c r="BB56" s="98">
        <f t="shared" si="13"/>
        <v>5</v>
      </c>
    </row>
    <row r="57" spans="2:54" x14ac:dyDescent="0.2">
      <c r="B57" s="136"/>
      <c r="C57" s="137" t="s">
        <v>232</v>
      </c>
      <c r="D57" s="138" t="s">
        <v>233</v>
      </c>
      <c r="E57" s="139" t="s">
        <v>25</v>
      </c>
      <c r="F57" s="95">
        <v>1.34</v>
      </c>
      <c r="G57" s="95">
        <v>1.22</v>
      </c>
      <c r="H57" s="95">
        <v>0.73</v>
      </c>
      <c r="I57" s="95">
        <v>-0.08</v>
      </c>
      <c r="J57" s="95">
        <v>9912005.5700000003</v>
      </c>
      <c r="K57" s="95">
        <v>-7074068.5599999996</v>
      </c>
      <c r="L57" s="95">
        <v>0.59</v>
      </c>
      <c r="M57" s="95">
        <v>147.28</v>
      </c>
      <c r="N57" s="95">
        <v>0</v>
      </c>
      <c r="O57" s="95">
        <v>0</v>
      </c>
      <c r="P57" s="95">
        <v>0</v>
      </c>
      <c r="Q57" s="95">
        <v>70.44</v>
      </c>
      <c r="R57" s="95">
        <v>-3.85</v>
      </c>
      <c r="S57" s="95">
        <v>-10.75</v>
      </c>
      <c r="T57" s="95">
        <v>-17.87</v>
      </c>
      <c r="U57" s="95">
        <v>-25.16</v>
      </c>
      <c r="V57" s="95">
        <v>-7.07</v>
      </c>
      <c r="W57" s="95">
        <v>-13.65</v>
      </c>
      <c r="X57" s="95">
        <v>125.94</v>
      </c>
      <c r="Y57" s="95">
        <v>-87.94</v>
      </c>
      <c r="Z57" s="95">
        <v>-11.44</v>
      </c>
      <c r="AA57" s="95">
        <v>-61.62</v>
      </c>
      <c r="AB57" s="95">
        <v>-1.0900000000000001</v>
      </c>
      <c r="AC57" s="95">
        <v>-2.1</v>
      </c>
      <c r="AD57" s="95">
        <v>0.88</v>
      </c>
      <c r="AE57" s="95">
        <v>-7.84</v>
      </c>
      <c r="AF57" s="96">
        <v>-2.1</v>
      </c>
      <c r="AG57" s="96">
        <v>-578076.19999999995</v>
      </c>
      <c r="AH57" s="96">
        <v>-1115802.1100000001</v>
      </c>
      <c r="AI57" s="97"/>
      <c r="AK57" s="99">
        <f t="shared" si="1"/>
        <v>-7.84</v>
      </c>
      <c r="AL57" s="100">
        <v>6.72</v>
      </c>
      <c r="AM57" s="101">
        <f t="shared" si="14"/>
        <v>0</v>
      </c>
      <c r="AN57" s="99">
        <f t="shared" si="2"/>
        <v>-2.1</v>
      </c>
      <c r="AO57" s="100">
        <v>4.1399999999999997</v>
      </c>
      <c r="AP57" s="101">
        <f t="shared" si="3"/>
        <v>0</v>
      </c>
      <c r="AQ57" s="102">
        <f t="shared" si="4"/>
        <v>0.73</v>
      </c>
      <c r="AR57" s="103">
        <f t="shared" si="5"/>
        <v>147.28</v>
      </c>
      <c r="AS57" s="101">
        <f t="shared" si="0"/>
        <v>1</v>
      </c>
      <c r="AT57" s="104">
        <f t="shared" si="6"/>
        <v>0</v>
      </c>
      <c r="AU57" s="105">
        <f t="shared" si="7"/>
        <v>1</v>
      </c>
      <c r="AV57" s="103">
        <f t="shared" si="8"/>
        <v>0</v>
      </c>
      <c r="AW57" s="105">
        <f t="shared" si="9"/>
        <v>1</v>
      </c>
      <c r="AX57" s="103">
        <f>สูตรข้อมูล!P57</f>
        <v>0</v>
      </c>
      <c r="AY57" s="105">
        <f t="shared" si="10"/>
        <v>1</v>
      </c>
      <c r="AZ57" s="103">
        <f t="shared" si="11"/>
        <v>70.44</v>
      </c>
      <c r="BA57" s="105">
        <f t="shared" si="12"/>
        <v>0</v>
      </c>
      <c r="BB57" s="98">
        <f t="shared" si="13"/>
        <v>4</v>
      </c>
    </row>
    <row r="58" spans="2:54" x14ac:dyDescent="0.2">
      <c r="B58" s="136"/>
      <c r="C58" s="137" t="s">
        <v>234</v>
      </c>
      <c r="D58" s="138">
        <v>10831</v>
      </c>
      <c r="E58" s="141" t="s">
        <v>125</v>
      </c>
      <c r="F58" s="95">
        <v>3.75</v>
      </c>
      <c r="G58" s="95">
        <v>3.51</v>
      </c>
      <c r="H58" s="95">
        <v>2.83</v>
      </c>
      <c r="I58" s="95">
        <v>-0.04</v>
      </c>
      <c r="J58" s="95">
        <v>68520620.459999993</v>
      </c>
      <c r="K58" s="95">
        <v>44860751.079999998</v>
      </c>
      <c r="L58" s="95">
        <v>2.64</v>
      </c>
      <c r="M58" s="95">
        <v>239.79</v>
      </c>
      <c r="N58" s="95">
        <v>0</v>
      </c>
      <c r="O58" s="95">
        <v>0</v>
      </c>
      <c r="P58" s="95">
        <v>0</v>
      </c>
      <c r="Q58" s="95">
        <v>107.35</v>
      </c>
      <c r="R58" s="95">
        <v>-8.27</v>
      </c>
      <c r="S58" s="95">
        <v>-13.03</v>
      </c>
      <c r="T58" s="95">
        <v>-17.91</v>
      </c>
      <c r="U58" s="95">
        <v>-22.72</v>
      </c>
      <c r="V58" s="95">
        <v>-17.440000000000001</v>
      </c>
      <c r="W58" s="95">
        <v>-22.17</v>
      </c>
      <c r="X58" s="95">
        <v>124.12</v>
      </c>
      <c r="Y58" s="95">
        <v>-91.07</v>
      </c>
      <c r="Z58" s="95">
        <v>-7.81</v>
      </c>
      <c r="AA58" s="95">
        <v>-70.75</v>
      </c>
      <c r="AB58" s="95">
        <v>-1.69</v>
      </c>
      <c r="AC58" s="95">
        <v>-2.15</v>
      </c>
      <c r="AD58" s="95">
        <v>0.82</v>
      </c>
      <c r="AE58" s="95">
        <v>-17.72</v>
      </c>
      <c r="AF58" s="96">
        <v>-2.15</v>
      </c>
      <c r="AG58" s="96">
        <v>-2073819.84</v>
      </c>
      <c r="AH58" s="96">
        <v>-2636275.85</v>
      </c>
      <c r="AI58" s="97"/>
      <c r="AK58" s="99">
        <f t="shared" si="1"/>
        <v>-17.72</v>
      </c>
      <c r="AL58" s="100">
        <v>5.88</v>
      </c>
      <c r="AM58" s="101">
        <f t="shared" si="14"/>
        <v>0</v>
      </c>
      <c r="AN58" s="99">
        <f t="shared" si="2"/>
        <v>-2.15</v>
      </c>
      <c r="AO58" s="100">
        <v>3.78</v>
      </c>
      <c r="AP58" s="101">
        <f t="shared" si="3"/>
        <v>0</v>
      </c>
      <c r="AQ58" s="102">
        <f t="shared" si="4"/>
        <v>2.83</v>
      </c>
      <c r="AR58" s="103">
        <f t="shared" si="5"/>
        <v>239.79</v>
      </c>
      <c r="AS58" s="101">
        <f t="shared" si="0"/>
        <v>0</v>
      </c>
      <c r="AT58" s="104">
        <f t="shared" si="6"/>
        <v>0</v>
      </c>
      <c r="AU58" s="105">
        <f t="shared" si="7"/>
        <v>1</v>
      </c>
      <c r="AV58" s="103">
        <f t="shared" si="8"/>
        <v>0</v>
      </c>
      <c r="AW58" s="105">
        <f t="shared" si="9"/>
        <v>1</v>
      </c>
      <c r="AX58" s="103">
        <f>สูตรข้อมูล!P58</f>
        <v>0</v>
      </c>
      <c r="AY58" s="105">
        <f t="shared" si="10"/>
        <v>1</v>
      </c>
      <c r="AZ58" s="103">
        <f t="shared" si="11"/>
        <v>107.35</v>
      </c>
      <c r="BA58" s="105">
        <f t="shared" si="12"/>
        <v>0</v>
      </c>
      <c r="BB58" s="98">
        <f t="shared" si="13"/>
        <v>3</v>
      </c>
    </row>
    <row r="59" spans="2:54" x14ac:dyDescent="0.2">
      <c r="B59" s="136"/>
      <c r="C59" s="137" t="s">
        <v>235</v>
      </c>
      <c r="D59" s="138" t="s">
        <v>236</v>
      </c>
      <c r="E59" s="141" t="s">
        <v>125</v>
      </c>
      <c r="F59" s="95">
        <v>1.28</v>
      </c>
      <c r="G59" s="95">
        <v>1.23</v>
      </c>
      <c r="H59" s="95">
        <v>0.62</v>
      </c>
      <c r="I59" s="95">
        <v>0</v>
      </c>
      <c r="J59" s="95">
        <v>23418705.449999999</v>
      </c>
      <c r="K59" s="95">
        <v>-34447315.5</v>
      </c>
      <c r="L59" s="95">
        <v>0.56000000000000005</v>
      </c>
      <c r="M59" s="95">
        <v>1449.29</v>
      </c>
      <c r="N59" s="95">
        <v>0</v>
      </c>
      <c r="O59" s="95">
        <v>0</v>
      </c>
      <c r="P59" s="95">
        <v>0</v>
      </c>
      <c r="Q59" s="95">
        <v>88.98</v>
      </c>
      <c r="R59" s="95">
        <v>32.86</v>
      </c>
      <c r="S59" s="95">
        <v>28.03</v>
      </c>
      <c r="T59" s="95">
        <v>21.42</v>
      </c>
      <c r="U59" s="95">
        <v>16.43</v>
      </c>
      <c r="V59" s="95">
        <v>22.71</v>
      </c>
      <c r="W59" s="95">
        <v>17.809999999999999</v>
      </c>
      <c r="X59" s="95">
        <v>83.69</v>
      </c>
      <c r="Y59" s="95">
        <v>-86.01</v>
      </c>
      <c r="Z59" s="95">
        <v>-13.86</v>
      </c>
      <c r="AA59" s="95">
        <v>-63.41</v>
      </c>
      <c r="AB59" s="95">
        <v>2.62</v>
      </c>
      <c r="AC59" s="95">
        <v>2.0499999999999998</v>
      </c>
      <c r="AD59" s="95">
        <v>1.22</v>
      </c>
      <c r="AE59" s="95">
        <v>23.13</v>
      </c>
      <c r="AF59" s="96">
        <v>2.0499999999999998</v>
      </c>
      <c r="AG59" s="96">
        <v>3025366.99</v>
      </c>
      <c r="AH59" s="96">
        <v>2372298.77</v>
      </c>
      <c r="AI59" s="97"/>
      <c r="AK59" s="99">
        <f t="shared" si="1"/>
        <v>23.13</v>
      </c>
      <c r="AL59" s="100">
        <v>5.88</v>
      </c>
      <c r="AM59" s="101">
        <f t="shared" si="14"/>
        <v>1</v>
      </c>
      <c r="AN59" s="99">
        <f t="shared" si="2"/>
        <v>2.0499999999999998</v>
      </c>
      <c r="AO59" s="100">
        <v>3.78</v>
      </c>
      <c r="AP59" s="101">
        <f t="shared" si="3"/>
        <v>0</v>
      </c>
      <c r="AQ59" s="102">
        <f t="shared" si="4"/>
        <v>0.62</v>
      </c>
      <c r="AR59" s="103">
        <f t="shared" si="5"/>
        <v>1449.29</v>
      </c>
      <c r="AS59" s="101">
        <f t="shared" si="0"/>
        <v>0</v>
      </c>
      <c r="AT59" s="104">
        <f t="shared" si="6"/>
        <v>0</v>
      </c>
      <c r="AU59" s="105">
        <f t="shared" si="7"/>
        <v>1</v>
      </c>
      <c r="AV59" s="103">
        <f t="shared" si="8"/>
        <v>0</v>
      </c>
      <c r="AW59" s="105">
        <f t="shared" si="9"/>
        <v>1</v>
      </c>
      <c r="AX59" s="103">
        <f>สูตรข้อมูล!P59</f>
        <v>0</v>
      </c>
      <c r="AY59" s="105">
        <f t="shared" si="10"/>
        <v>1</v>
      </c>
      <c r="AZ59" s="103">
        <f t="shared" si="11"/>
        <v>88.98</v>
      </c>
      <c r="BA59" s="105">
        <f t="shared" si="12"/>
        <v>0</v>
      </c>
      <c r="BB59" s="98">
        <f t="shared" si="13"/>
        <v>4</v>
      </c>
    </row>
    <row r="60" spans="2:54" ht="25.5" x14ac:dyDescent="0.2">
      <c r="B60" s="136"/>
      <c r="C60" s="137" t="s">
        <v>237</v>
      </c>
      <c r="D60" s="138" t="s">
        <v>238</v>
      </c>
      <c r="E60" s="139" t="s">
        <v>25</v>
      </c>
      <c r="F60" s="95">
        <v>1.92</v>
      </c>
      <c r="G60" s="95">
        <v>1.77</v>
      </c>
      <c r="H60" s="95">
        <v>1.02</v>
      </c>
      <c r="I60" s="95">
        <v>0</v>
      </c>
      <c r="J60" s="95">
        <v>13561181.33</v>
      </c>
      <c r="K60" s="95">
        <v>-476667.68</v>
      </c>
      <c r="L60" s="95">
        <v>0.97</v>
      </c>
      <c r="M60" s="95">
        <v>1616.05</v>
      </c>
      <c r="N60" s="95">
        <v>0</v>
      </c>
      <c r="O60" s="95">
        <v>0</v>
      </c>
      <c r="P60" s="95">
        <v>0</v>
      </c>
      <c r="Q60" s="95">
        <v>31268.97</v>
      </c>
      <c r="R60" s="95">
        <v>-77.989999999999995</v>
      </c>
      <c r="S60" s="95">
        <v>-84.53</v>
      </c>
      <c r="T60" s="95">
        <v>-104.39</v>
      </c>
      <c r="U60" s="95">
        <v>-110.98</v>
      </c>
      <c r="V60" s="95">
        <v>-83.74</v>
      </c>
      <c r="W60" s="95">
        <v>-89.62</v>
      </c>
      <c r="X60" s="95">
        <v>212.46</v>
      </c>
      <c r="Y60" s="95">
        <v>-86.85</v>
      </c>
      <c r="Z60" s="95">
        <v>-12.45</v>
      </c>
      <c r="AA60" s="95">
        <v>-70.73</v>
      </c>
      <c r="AB60" s="95">
        <v>-3.08</v>
      </c>
      <c r="AC60" s="95">
        <v>-3.3</v>
      </c>
      <c r="AD60" s="95">
        <v>0.53</v>
      </c>
      <c r="AE60" s="95">
        <v>-93.82</v>
      </c>
      <c r="AF60" s="96">
        <v>-3.3</v>
      </c>
      <c r="AG60" s="96">
        <v>-2087765.92</v>
      </c>
      <c r="AH60" s="96">
        <v>-2234455.48</v>
      </c>
      <c r="AI60" s="97"/>
      <c r="AK60" s="99">
        <f t="shared" si="1"/>
        <v>-93.82</v>
      </c>
      <c r="AL60" s="100">
        <v>6.72</v>
      </c>
      <c r="AM60" s="101">
        <f t="shared" si="14"/>
        <v>0</v>
      </c>
      <c r="AN60" s="99">
        <f t="shared" si="2"/>
        <v>-3.3</v>
      </c>
      <c r="AO60" s="100">
        <v>4.1399999999999997</v>
      </c>
      <c r="AP60" s="101">
        <f t="shared" si="3"/>
        <v>0</v>
      </c>
      <c r="AQ60" s="102">
        <f t="shared" si="4"/>
        <v>1.02</v>
      </c>
      <c r="AR60" s="103">
        <f t="shared" si="5"/>
        <v>1616.05</v>
      </c>
      <c r="AS60" s="101">
        <f t="shared" si="0"/>
        <v>0</v>
      </c>
      <c r="AT60" s="104">
        <f t="shared" si="6"/>
        <v>0</v>
      </c>
      <c r="AU60" s="105">
        <f t="shared" si="7"/>
        <v>1</v>
      </c>
      <c r="AV60" s="103">
        <f t="shared" si="8"/>
        <v>0</v>
      </c>
      <c r="AW60" s="105">
        <f t="shared" si="9"/>
        <v>1</v>
      </c>
      <c r="AX60" s="103">
        <f>สูตรข้อมูล!P60</f>
        <v>0</v>
      </c>
      <c r="AY60" s="105">
        <f t="shared" si="10"/>
        <v>1</v>
      </c>
      <c r="AZ60" s="103">
        <f t="shared" si="11"/>
        <v>31268.97</v>
      </c>
      <c r="BA60" s="105">
        <f t="shared" si="12"/>
        <v>0</v>
      </c>
      <c r="BB60" s="98">
        <f t="shared" si="13"/>
        <v>3</v>
      </c>
    </row>
    <row r="61" spans="2:54" x14ac:dyDescent="0.2">
      <c r="B61" s="136"/>
      <c r="C61" s="137" t="s">
        <v>239</v>
      </c>
      <c r="D61" s="138" t="s">
        <v>240</v>
      </c>
      <c r="E61" s="139" t="s">
        <v>25</v>
      </c>
      <c r="F61" s="95">
        <v>5.22</v>
      </c>
      <c r="G61" s="95">
        <v>5.07</v>
      </c>
      <c r="H61" s="95">
        <v>4.58</v>
      </c>
      <c r="I61" s="95">
        <v>-0.02</v>
      </c>
      <c r="J61" s="95">
        <v>91773725.099999994</v>
      </c>
      <c r="K61" s="95">
        <v>78706000.510000005</v>
      </c>
      <c r="L61" s="95">
        <v>4.5599999999999996</v>
      </c>
      <c r="M61" s="95">
        <v>668.87</v>
      </c>
      <c r="N61" s="95">
        <v>0</v>
      </c>
      <c r="O61" s="95">
        <v>0</v>
      </c>
      <c r="P61" s="95">
        <v>0</v>
      </c>
      <c r="Q61" s="95">
        <v>129.44</v>
      </c>
      <c r="R61" s="95">
        <v>-17.59</v>
      </c>
      <c r="S61" s="95">
        <v>-26.31</v>
      </c>
      <c r="T61" s="95">
        <v>-42.53</v>
      </c>
      <c r="U61" s="95">
        <v>-51.25</v>
      </c>
      <c r="V61" s="95">
        <v>-39.200000000000003</v>
      </c>
      <c r="W61" s="95">
        <v>-47.71</v>
      </c>
      <c r="X61" s="95">
        <v>151.25</v>
      </c>
      <c r="Y61" s="95">
        <v>-83.51</v>
      </c>
      <c r="Z61" s="95">
        <v>-16.489999999999998</v>
      </c>
      <c r="AA61" s="95">
        <v>-56.64</v>
      </c>
      <c r="AB61" s="95">
        <v>-0.89</v>
      </c>
      <c r="AC61" s="95">
        <v>-1.08</v>
      </c>
      <c r="AD61" s="95">
        <v>0.68</v>
      </c>
      <c r="AE61" s="95">
        <v>-40.14</v>
      </c>
      <c r="AF61" s="96">
        <v>-1.08</v>
      </c>
      <c r="AG61" s="96">
        <v>-1508167.33</v>
      </c>
      <c r="AH61" s="96">
        <v>-1835710.44</v>
      </c>
      <c r="AI61" s="97"/>
      <c r="AK61" s="99">
        <f t="shared" si="1"/>
        <v>-40.14</v>
      </c>
      <c r="AL61" s="100">
        <v>6.72</v>
      </c>
      <c r="AM61" s="101">
        <f t="shared" si="14"/>
        <v>0</v>
      </c>
      <c r="AN61" s="99">
        <f t="shared" si="2"/>
        <v>-1.08</v>
      </c>
      <c r="AO61" s="100">
        <v>4.1399999999999997</v>
      </c>
      <c r="AP61" s="101">
        <f t="shared" si="3"/>
        <v>0</v>
      </c>
      <c r="AQ61" s="102">
        <f t="shared" si="4"/>
        <v>4.58</v>
      </c>
      <c r="AR61" s="103">
        <f t="shared" si="5"/>
        <v>668.87</v>
      </c>
      <c r="AS61" s="101">
        <f t="shared" si="0"/>
        <v>0</v>
      </c>
      <c r="AT61" s="104">
        <f t="shared" si="6"/>
        <v>0</v>
      </c>
      <c r="AU61" s="105">
        <f t="shared" si="7"/>
        <v>1</v>
      </c>
      <c r="AV61" s="103">
        <f t="shared" si="8"/>
        <v>0</v>
      </c>
      <c r="AW61" s="105">
        <f t="shared" si="9"/>
        <v>1</v>
      </c>
      <c r="AX61" s="103">
        <f>สูตรข้อมูล!P61</f>
        <v>0</v>
      </c>
      <c r="AY61" s="105">
        <f t="shared" si="10"/>
        <v>1</v>
      </c>
      <c r="AZ61" s="103">
        <f t="shared" si="11"/>
        <v>129.44</v>
      </c>
      <c r="BA61" s="105">
        <f t="shared" si="12"/>
        <v>0</v>
      </c>
      <c r="BB61" s="98">
        <f t="shared" si="13"/>
        <v>3</v>
      </c>
    </row>
    <row r="62" spans="2:54" x14ac:dyDescent="0.2">
      <c r="B62" s="142" t="s">
        <v>241</v>
      </c>
      <c r="C62" s="143" t="s">
        <v>242</v>
      </c>
      <c r="D62" s="144" t="s">
        <v>243</v>
      </c>
      <c r="E62" s="145" t="s">
        <v>142</v>
      </c>
      <c r="F62" s="95">
        <v>1.04</v>
      </c>
      <c r="G62" s="95">
        <v>0.89</v>
      </c>
      <c r="H62" s="95">
        <v>0.35</v>
      </c>
      <c r="I62" s="95">
        <v>0</v>
      </c>
      <c r="J62" s="95">
        <v>20978997.600000001</v>
      </c>
      <c r="K62" s="95">
        <v>-326085300.73000002</v>
      </c>
      <c r="L62" s="95">
        <v>0.24</v>
      </c>
      <c r="M62" s="95">
        <v>159.25</v>
      </c>
      <c r="N62" s="95">
        <v>0</v>
      </c>
      <c r="O62" s="95">
        <v>0</v>
      </c>
      <c r="P62" s="95">
        <v>0</v>
      </c>
      <c r="Q62" s="95">
        <v>37.450000000000003</v>
      </c>
      <c r="R62" s="95">
        <v>22.63</v>
      </c>
      <c r="S62" s="95">
        <v>15.77</v>
      </c>
      <c r="T62" s="95">
        <v>14.11</v>
      </c>
      <c r="U62" s="95">
        <v>6.69</v>
      </c>
      <c r="V62" s="95">
        <v>19.02</v>
      </c>
      <c r="W62" s="95">
        <v>12.25</v>
      </c>
      <c r="X62" s="95">
        <v>96.08</v>
      </c>
      <c r="Y62" s="95">
        <v>-87.67</v>
      </c>
      <c r="Z62" s="95">
        <v>-9.4499999999999993</v>
      </c>
      <c r="AA62" s="95">
        <v>-43.47</v>
      </c>
      <c r="AB62" s="95">
        <v>2.58</v>
      </c>
      <c r="AC62" s="95">
        <v>1.66</v>
      </c>
      <c r="AD62" s="95">
        <v>1.1399999999999999</v>
      </c>
      <c r="AE62" s="95">
        <v>17.850000000000001</v>
      </c>
      <c r="AF62" s="96">
        <v>1.66</v>
      </c>
      <c r="AG62" s="96">
        <v>25491061.059999999</v>
      </c>
      <c r="AH62" s="96">
        <v>19578264.989999998</v>
      </c>
      <c r="AI62" s="97"/>
      <c r="AK62" s="99">
        <f t="shared" si="1"/>
        <v>17.850000000000001</v>
      </c>
      <c r="AL62" s="100">
        <v>6.2</v>
      </c>
      <c r="AM62" s="101">
        <f t="shared" si="14"/>
        <v>1</v>
      </c>
      <c r="AN62" s="99">
        <v>3.71</v>
      </c>
      <c r="AO62" s="100">
        <v>1.91</v>
      </c>
      <c r="AP62" s="101">
        <f t="shared" si="3"/>
        <v>1</v>
      </c>
      <c r="AQ62" s="102">
        <f t="shared" si="4"/>
        <v>0.35</v>
      </c>
      <c r="AR62" s="103">
        <f t="shared" si="5"/>
        <v>159.25</v>
      </c>
      <c r="AS62" s="101">
        <f t="shared" si="0"/>
        <v>1</v>
      </c>
      <c r="AT62" s="104">
        <f t="shared" si="6"/>
        <v>0</v>
      </c>
      <c r="AU62" s="105">
        <f t="shared" si="7"/>
        <v>1</v>
      </c>
      <c r="AV62" s="103">
        <f t="shared" si="8"/>
        <v>0</v>
      </c>
      <c r="AW62" s="105">
        <f t="shared" si="9"/>
        <v>1</v>
      </c>
      <c r="AX62" s="103">
        <f>สูตรข้อมูล!P62</f>
        <v>0</v>
      </c>
      <c r="AY62" s="105">
        <f t="shared" si="10"/>
        <v>1</v>
      </c>
      <c r="AZ62" s="103">
        <f t="shared" si="11"/>
        <v>37.450000000000003</v>
      </c>
      <c r="BA62" s="105">
        <f t="shared" si="12"/>
        <v>1</v>
      </c>
      <c r="BB62" s="98">
        <f t="shared" si="13"/>
        <v>7</v>
      </c>
    </row>
    <row r="63" spans="2:54" x14ac:dyDescent="0.2">
      <c r="B63" s="142"/>
      <c r="C63" s="143" t="s">
        <v>244</v>
      </c>
      <c r="D63" s="144" t="s">
        <v>245</v>
      </c>
      <c r="E63" s="145" t="s">
        <v>155</v>
      </c>
      <c r="F63" s="95">
        <v>2.57</v>
      </c>
      <c r="G63" s="95">
        <v>2.4700000000000002</v>
      </c>
      <c r="H63" s="95">
        <v>1.1599999999999999</v>
      </c>
      <c r="I63" s="95">
        <v>-0.01</v>
      </c>
      <c r="J63" s="95">
        <v>150537048.47999999</v>
      </c>
      <c r="K63" s="95">
        <v>16013413.810000001</v>
      </c>
      <c r="L63" s="95">
        <v>1.01</v>
      </c>
      <c r="M63" s="95">
        <v>152.34</v>
      </c>
      <c r="N63" s="95">
        <v>0</v>
      </c>
      <c r="O63" s="95">
        <v>0</v>
      </c>
      <c r="P63" s="95">
        <v>0</v>
      </c>
      <c r="Q63" s="95">
        <v>52.63</v>
      </c>
      <c r="R63" s="95">
        <v>-12.76</v>
      </c>
      <c r="S63" s="95">
        <v>-20.350000000000001</v>
      </c>
      <c r="T63" s="95">
        <v>-28.26</v>
      </c>
      <c r="U63" s="95">
        <v>-36.36</v>
      </c>
      <c r="V63" s="95">
        <v>-18.850000000000001</v>
      </c>
      <c r="W63" s="95">
        <v>-26.33</v>
      </c>
      <c r="X63" s="95">
        <v>136.77000000000001</v>
      </c>
      <c r="Y63" s="95">
        <v>-88</v>
      </c>
      <c r="Z63" s="95">
        <v>-11.71</v>
      </c>
      <c r="AA63" s="95">
        <v>-60.16</v>
      </c>
      <c r="AB63" s="95">
        <v>-1.31</v>
      </c>
      <c r="AC63" s="95">
        <v>-1.83</v>
      </c>
      <c r="AD63" s="95">
        <v>0.79</v>
      </c>
      <c r="AE63" s="95">
        <v>-20.399999999999999</v>
      </c>
      <c r="AF63" s="96">
        <v>-1.83</v>
      </c>
      <c r="AG63" s="96">
        <v>-4761932.03</v>
      </c>
      <c r="AH63" s="96">
        <v>-6651827.9400000004</v>
      </c>
      <c r="AI63" s="97"/>
      <c r="AK63" s="99">
        <f t="shared" si="1"/>
        <v>-20.399999999999999</v>
      </c>
      <c r="AL63" s="100">
        <v>8.0299999999999994</v>
      </c>
      <c r="AM63" s="101">
        <f t="shared" si="14"/>
        <v>0</v>
      </c>
      <c r="AN63" s="99">
        <f t="shared" si="2"/>
        <v>-1.83</v>
      </c>
      <c r="AO63" s="100">
        <v>4.8499999999999996</v>
      </c>
      <c r="AP63" s="101">
        <f t="shared" si="3"/>
        <v>0</v>
      </c>
      <c r="AQ63" s="102">
        <f t="shared" si="4"/>
        <v>1.1599999999999999</v>
      </c>
      <c r="AR63" s="103">
        <f t="shared" si="5"/>
        <v>152.34</v>
      </c>
      <c r="AS63" s="101">
        <f t="shared" si="0"/>
        <v>0</v>
      </c>
      <c r="AT63" s="104">
        <f t="shared" si="6"/>
        <v>0</v>
      </c>
      <c r="AU63" s="105">
        <f t="shared" si="7"/>
        <v>1</v>
      </c>
      <c r="AV63" s="103">
        <f t="shared" si="8"/>
        <v>0</v>
      </c>
      <c r="AW63" s="105">
        <f t="shared" si="9"/>
        <v>1</v>
      </c>
      <c r="AX63" s="103">
        <f>สูตรข้อมูล!P63</f>
        <v>0</v>
      </c>
      <c r="AY63" s="105">
        <f t="shared" si="10"/>
        <v>1</v>
      </c>
      <c r="AZ63" s="103">
        <f t="shared" si="11"/>
        <v>52.63</v>
      </c>
      <c r="BA63" s="105">
        <f t="shared" si="12"/>
        <v>1</v>
      </c>
      <c r="BB63" s="98">
        <f t="shared" si="13"/>
        <v>4</v>
      </c>
    </row>
    <row r="64" spans="2:54" x14ac:dyDescent="0.2">
      <c r="B64" s="142"/>
      <c r="C64" s="143" t="s">
        <v>246</v>
      </c>
      <c r="D64" s="144" t="s">
        <v>247</v>
      </c>
      <c r="E64" s="146" t="s">
        <v>212</v>
      </c>
      <c r="F64" s="95">
        <v>3.12</v>
      </c>
      <c r="G64" s="95">
        <v>3.05</v>
      </c>
      <c r="H64" s="95">
        <v>2.8</v>
      </c>
      <c r="I64" s="95">
        <v>0</v>
      </c>
      <c r="J64" s="95">
        <v>500773092.83999997</v>
      </c>
      <c r="K64" s="95">
        <v>433144095.38</v>
      </c>
      <c r="L64" s="95">
        <v>2.71</v>
      </c>
      <c r="M64" s="95">
        <v>140</v>
      </c>
      <c r="N64" s="95">
        <v>0</v>
      </c>
      <c r="O64" s="95">
        <v>0</v>
      </c>
      <c r="P64" s="95">
        <v>0</v>
      </c>
      <c r="Q64" s="95">
        <v>39.53</v>
      </c>
      <c r="R64" s="95">
        <v>-3.32</v>
      </c>
      <c r="S64" s="95">
        <v>-13.87</v>
      </c>
      <c r="T64" s="95">
        <v>-11.62</v>
      </c>
      <c r="U64" s="95">
        <v>-22.44</v>
      </c>
      <c r="V64" s="95">
        <v>-2.4300000000000002</v>
      </c>
      <c r="W64" s="95">
        <v>-12.19</v>
      </c>
      <c r="X64" s="95">
        <v>131.16</v>
      </c>
      <c r="Y64" s="95">
        <v>-86.81</v>
      </c>
      <c r="Z64" s="95">
        <v>-6.53</v>
      </c>
      <c r="AA64" s="95">
        <v>-41.98</v>
      </c>
      <c r="AB64" s="95">
        <v>-0.1</v>
      </c>
      <c r="AC64" s="95">
        <v>-0.52</v>
      </c>
      <c r="AD64" s="95">
        <v>0.85</v>
      </c>
      <c r="AE64" s="95">
        <v>-2.7</v>
      </c>
      <c r="AF64" s="96">
        <v>-0.52</v>
      </c>
      <c r="AG64" s="96">
        <v>-1062973.2</v>
      </c>
      <c r="AH64" s="96">
        <v>-8006050.5099999998</v>
      </c>
      <c r="AI64" s="97"/>
      <c r="AK64" s="99">
        <f t="shared" si="1"/>
        <v>-2.7</v>
      </c>
      <c r="AL64" s="100">
        <v>8.0299999999999994</v>
      </c>
      <c r="AM64" s="101">
        <f t="shared" si="14"/>
        <v>0</v>
      </c>
      <c r="AN64" s="99">
        <f t="shared" si="2"/>
        <v>-0.52</v>
      </c>
      <c r="AO64" s="100">
        <v>2.73</v>
      </c>
      <c r="AP64" s="101">
        <f t="shared" si="3"/>
        <v>0</v>
      </c>
      <c r="AQ64" s="102">
        <f t="shared" si="4"/>
        <v>2.8</v>
      </c>
      <c r="AR64" s="103">
        <f t="shared" si="5"/>
        <v>140</v>
      </c>
      <c r="AS64" s="101">
        <f t="shared" si="0"/>
        <v>0</v>
      </c>
      <c r="AT64" s="104">
        <f t="shared" si="6"/>
        <v>0</v>
      </c>
      <c r="AU64" s="105">
        <f t="shared" si="7"/>
        <v>1</v>
      </c>
      <c r="AV64" s="103">
        <f t="shared" si="8"/>
        <v>0</v>
      </c>
      <c r="AW64" s="105">
        <f t="shared" si="9"/>
        <v>1</v>
      </c>
      <c r="AX64" s="103">
        <f>สูตรข้อมูล!P64</f>
        <v>0</v>
      </c>
      <c r="AY64" s="105">
        <f t="shared" si="10"/>
        <v>1</v>
      </c>
      <c r="AZ64" s="103">
        <f t="shared" si="11"/>
        <v>39.53</v>
      </c>
      <c r="BA64" s="105">
        <f t="shared" si="12"/>
        <v>1</v>
      </c>
      <c r="BB64" s="98">
        <f t="shared" si="13"/>
        <v>4</v>
      </c>
    </row>
    <row r="65" spans="2:54" x14ac:dyDescent="0.2">
      <c r="B65" s="142"/>
      <c r="C65" s="143" t="s">
        <v>248</v>
      </c>
      <c r="D65" s="144" t="s">
        <v>249</v>
      </c>
      <c r="E65" s="145" t="s">
        <v>132</v>
      </c>
      <c r="F65" s="95">
        <v>2.35</v>
      </c>
      <c r="G65" s="95">
        <v>2.12</v>
      </c>
      <c r="H65" s="95">
        <v>1.62</v>
      </c>
      <c r="I65" s="95">
        <v>0</v>
      </c>
      <c r="J65" s="95">
        <v>38892538.82</v>
      </c>
      <c r="K65" s="95">
        <v>19482694.800000001</v>
      </c>
      <c r="L65" s="95">
        <v>1.59</v>
      </c>
      <c r="M65" s="95">
        <v>72.72</v>
      </c>
      <c r="N65" s="95">
        <v>0</v>
      </c>
      <c r="O65" s="95">
        <v>0</v>
      </c>
      <c r="P65" s="95">
        <v>0</v>
      </c>
      <c r="Q65" s="95">
        <v>54.96</v>
      </c>
      <c r="R65" s="95">
        <v>22.87</v>
      </c>
      <c r="S65" s="95">
        <v>19.11</v>
      </c>
      <c r="T65" s="95">
        <v>17.95</v>
      </c>
      <c r="U65" s="95">
        <v>14.03</v>
      </c>
      <c r="V65" s="95">
        <v>21.95</v>
      </c>
      <c r="W65" s="95">
        <v>18.37</v>
      </c>
      <c r="X65" s="95">
        <v>86.51</v>
      </c>
      <c r="Y65" s="95">
        <v>-93.51</v>
      </c>
      <c r="Z65" s="95">
        <v>-5.87</v>
      </c>
      <c r="AA65" s="95">
        <v>-63.36</v>
      </c>
      <c r="AB65" s="95">
        <v>3.49</v>
      </c>
      <c r="AC65" s="95">
        <v>2.92</v>
      </c>
      <c r="AD65" s="95">
        <v>1.27</v>
      </c>
      <c r="AE65" s="95">
        <v>24.07</v>
      </c>
      <c r="AF65" s="96">
        <v>2.92</v>
      </c>
      <c r="AG65" s="96">
        <v>4414552.12</v>
      </c>
      <c r="AH65" s="96">
        <v>4250352.1100000003</v>
      </c>
      <c r="AI65" s="97"/>
      <c r="AK65" s="99">
        <f t="shared" si="1"/>
        <v>24.07</v>
      </c>
      <c r="AL65" s="100">
        <v>5.34</v>
      </c>
      <c r="AM65" s="101">
        <f t="shared" si="14"/>
        <v>1</v>
      </c>
      <c r="AN65" s="99">
        <f t="shared" si="2"/>
        <v>2.92</v>
      </c>
      <c r="AO65" s="100">
        <v>3.24</v>
      </c>
      <c r="AP65" s="101">
        <f t="shared" si="3"/>
        <v>0</v>
      </c>
      <c r="AQ65" s="102">
        <f t="shared" si="4"/>
        <v>1.62</v>
      </c>
      <c r="AR65" s="103">
        <f t="shared" si="5"/>
        <v>72.72</v>
      </c>
      <c r="AS65" s="101">
        <f t="shared" si="0"/>
        <v>1</v>
      </c>
      <c r="AT65" s="104">
        <f t="shared" si="6"/>
        <v>0</v>
      </c>
      <c r="AU65" s="105">
        <f t="shared" si="7"/>
        <v>1</v>
      </c>
      <c r="AV65" s="103">
        <f t="shared" si="8"/>
        <v>0</v>
      </c>
      <c r="AW65" s="105">
        <f t="shared" si="9"/>
        <v>1</v>
      </c>
      <c r="AX65" s="103">
        <f>สูตรข้อมูล!P65</f>
        <v>0</v>
      </c>
      <c r="AY65" s="105">
        <f t="shared" si="10"/>
        <v>1</v>
      </c>
      <c r="AZ65" s="103">
        <f t="shared" si="11"/>
        <v>54.96</v>
      </c>
      <c r="BA65" s="105">
        <f t="shared" si="12"/>
        <v>1</v>
      </c>
      <c r="BB65" s="98">
        <f t="shared" si="13"/>
        <v>6</v>
      </c>
    </row>
    <row r="66" spans="2:54" x14ac:dyDescent="0.2">
      <c r="B66" s="142"/>
      <c r="C66" s="143" t="s">
        <v>250</v>
      </c>
      <c r="D66" s="144" t="s">
        <v>251</v>
      </c>
      <c r="E66" s="145" t="s">
        <v>252</v>
      </c>
      <c r="F66" s="95">
        <v>1.1499999999999999</v>
      </c>
      <c r="G66" s="95">
        <v>0.92</v>
      </c>
      <c r="H66" s="95">
        <v>0.71</v>
      </c>
      <c r="I66" s="95">
        <v>0</v>
      </c>
      <c r="J66" s="95">
        <v>4830705.66</v>
      </c>
      <c r="K66" s="95">
        <v>-7560865.1600000001</v>
      </c>
      <c r="L66" s="95">
        <v>0.7</v>
      </c>
      <c r="M66" s="95">
        <v>190.76</v>
      </c>
      <c r="N66" s="95">
        <v>0</v>
      </c>
      <c r="O66" s="95">
        <v>0</v>
      </c>
      <c r="P66" s="95">
        <v>0</v>
      </c>
      <c r="Q66" s="95">
        <v>349.89</v>
      </c>
      <c r="R66" s="95">
        <v>16.98</v>
      </c>
      <c r="S66" s="95">
        <v>7.67</v>
      </c>
      <c r="T66" s="95">
        <v>7.43</v>
      </c>
      <c r="U66" s="95">
        <v>-2</v>
      </c>
      <c r="V66" s="95">
        <v>10.72</v>
      </c>
      <c r="W66" s="95">
        <v>2.13</v>
      </c>
      <c r="X66" s="95">
        <v>102.09</v>
      </c>
      <c r="Y66" s="95">
        <v>-90.44</v>
      </c>
      <c r="Z66" s="95">
        <v>-9.4700000000000006</v>
      </c>
      <c r="AA66" s="95">
        <v>-71.58</v>
      </c>
      <c r="AB66" s="95">
        <v>1.02</v>
      </c>
      <c r="AC66" s="95">
        <v>0.2</v>
      </c>
      <c r="AD66" s="95">
        <v>1.08</v>
      </c>
      <c r="AE66" s="95">
        <v>11.77</v>
      </c>
      <c r="AF66" s="96">
        <v>0.2</v>
      </c>
      <c r="AG66" s="96">
        <v>1028543.94</v>
      </c>
      <c r="AH66" s="96">
        <v>677161.04</v>
      </c>
      <c r="AI66" s="97"/>
      <c r="AK66" s="99">
        <f t="shared" si="1"/>
        <v>11.77</v>
      </c>
      <c r="AL66" s="100">
        <v>5.62</v>
      </c>
      <c r="AM66" s="101">
        <f t="shared" si="14"/>
        <v>1</v>
      </c>
      <c r="AN66" s="99">
        <f t="shared" si="2"/>
        <v>0.2</v>
      </c>
      <c r="AO66" s="100">
        <v>3.91</v>
      </c>
      <c r="AP66" s="101">
        <f t="shared" si="3"/>
        <v>0</v>
      </c>
      <c r="AQ66" s="102">
        <f t="shared" si="4"/>
        <v>0.71</v>
      </c>
      <c r="AR66" s="103">
        <f t="shared" si="5"/>
        <v>190.76</v>
      </c>
      <c r="AS66" s="101">
        <f t="shared" si="0"/>
        <v>0</v>
      </c>
      <c r="AT66" s="104">
        <f t="shared" si="6"/>
        <v>0</v>
      </c>
      <c r="AU66" s="105">
        <f t="shared" si="7"/>
        <v>1</v>
      </c>
      <c r="AV66" s="103">
        <f t="shared" si="8"/>
        <v>0</v>
      </c>
      <c r="AW66" s="105">
        <f t="shared" si="9"/>
        <v>1</v>
      </c>
      <c r="AX66" s="103">
        <f>สูตรข้อมูล!P66</f>
        <v>0</v>
      </c>
      <c r="AY66" s="105">
        <f t="shared" si="10"/>
        <v>1</v>
      </c>
      <c r="AZ66" s="103">
        <f t="shared" si="11"/>
        <v>349.89</v>
      </c>
      <c r="BA66" s="105">
        <f t="shared" si="12"/>
        <v>0</v>
      </c>
      <c r="BB66" s="98">
        <f t="shared" si="13"/>
        <v>4</v>
      </c>
    </row>
    <row r="67" spans="2:54" x14ac:dyDescent="0.2">
      <c r="B67" s="142"/>
      <c r="C67" s="143" t="s">
        <v>253</v>
      </c>
      <c r="D67" s="144" t="s">
        <v>254</v>
      </c>
      <c r="E67" s="145" t="s">
        <v>40</v>
      </c>
      <c r="F67" s="95">
        <v>1.55</v>
      </c>
      <c r="G67" s="95">
        <v>1.49</v>
      </c>
      <c r="H67" s="95">
        <v>1.47</v>
      </c>
      <c r="I67" s="95">
        <v>0</v>
      </c>
      <c r="J67" s="95">
        <v>44285693.920000002</v>
      </c>
      <c r="K67" s="95">
        <v>66535807.149999999</v>
      </c>
      <c r="L67" s="95">
        <v>1.45</v>
      </c>
      <c r="M67" s="95">
        <v>109.91</v>
      </c>
      <c r="N67" s="95">
        <v>0</v>
      </c>
      <c r="O67" s="95">
        <v>0</v>
      </c>
      <c r="P67" s="95">
        <v>0</v>
      </c>
      <c r="Q67" s="95">
        <v>167.01</v>
      </c>
      <c r="R67" s="95">
        <v>-96.21</v>
      </c>
      <c r="S67" s="95">
        <v>-116.9</v>
      </c>
      <c r="T67" s="95">
        <v>-126.28</v>
      </c>
      <c r="U67" s="95">
        <v>-147.69999999999999</v>
      </c>
      <c r="V67" s="95">
        <v>-90.74</v>
      </c>
      <c r="W67" s="95">
        <v>-108.55</v>
      </c>
      <c r="X67" s="95">
        <v>247.7</v>
      </c>
      <c r="Y67" s="95">
        <v>-87.57</v>
      </c>
      <c r="Z67" s="95">
        <v>-12.43</v>
      </c>
      <c r="AA67" s="95">
        <v>-52.89</v>
      </c>
      <c r="AB67" s="95">
        <v>-1.41</v>
      </c>
      <c r="AC67" s="95">
        <v>-1.68</v>
      </c>
      <c r="AD67" s="95">
        <v>0.49</v>
      </c>
      <c r="AE67" s="95">
        <v>-109.07</v>
      </c>
      <c r="AF67" s="96">
        <v>-1.68</v>
      </c>
      <c r="AG67" s="96">
        <v>-2936435</v>
      </c>
      <c r="AH67" s="96">
        <v>-3432206.38</v>
      </c>
      <c r="AI67" s="97"/>
      <c r="AK67" s="99">
        <f t="shared" si="1"/>
        <v>-109.07</v>
      </c>
      <c r="AL67" s="100">
        <v>23.44</v>
      </c>
      <c r="AM67" s="101">
        <f t="shared" si="14"/>
        <v>0</v>
      </c>
      <c r="AN67" s="99">
        <f t="shared" si="2"/>
        <v>-1.68</v>
      </c>
      <c r="AO67" s="100">
        <v>13.35</v>
      </c>
      <c r="AP67" s="101">
        <f t="shared" si="3"/>
        <v>0</v>
      </c>
      <c r="AQ67" s="102">
        <f t="shared" si="4"/>
        <v>1.47</v>
      </c>
      <c r="AR67" s="103">
        <f t="shared" si="5"/>
        <v>109.91</v>
      </c>
      <c r="AS67" s="101">
        <f t="shared" si="0"/>
        <v>0</v>
      </c>
      <c r="AT67" s="104">
        <f t="shared" si="6"/>
        <v>0</v>
      </c>
      <c r="AU67" s="105">
        <f t="shared" si="7"/>
        <v>1</v>
      </c>
      <c r="AV67" s="103">
        <f t="shared" si="8"/>
        <v>0</v>
      </c>
      <c r="AW67" s="105">
        <f t="shared" si="9"/>
        <v>1</v>
      </c>
      <c r="AX67" s="103">
        <f>สูตรข้อมูล!P67</f>
        <v>0</v>
      </c>
      <c r="AY67" s="105">
        <f t="shared" si="10"/>
        <v>1</v>
      </c>
      <c r="AZ67" s="103">
        <f t="shared" si="11"/>
        <v>167.01</v>
      </c>
      <c r="BA67" s="105">
        <f t="shared" si="12"/>
        <v>0</v>
      </c>
      <c r="BB67" s="98">
        <f t="shared" si="13"/>
        <v>3</v>
      </c>
    </row>
    <row r="68" spans="2:54" x14ac:dyDescent="0.2">
      <c r="B68" s="147" t="s">
        <v>255</v>
      </c>
      <c r="C68" s="148" t="s">
        <v>20</v>
      </c>
      <c r="D68" s="149" t="s">
        <v>256</v>
      </c>
      <c r="E68" s="150" t="s">
        <v>22</v>
      </c>
      <c r="F68" s="95">
        <v>3.41</v>
      </c>
      <c r="G68" s="95">
        <v>3.12</v>
      </c>
      <c r="H68" s="95">
        <v>2.34</v>
      </c>
      <c r="I68" s="95">
        <v>-0.06</v>
      </c>
      <c r="J68" s="95">
        <v>390779017.67000002</v>
      </c>
      <c r="K68" s="95">
        <v>209779229.05000001</v>
      </c>
      <c r="L68" s="95">
        <v>2.17</v>
      </c>
      <c r="M68" s="95">
        <v>93.02</v>
      </c>
      <c r="N68" s="95">
        <v>0</v>
      </c>
      <c r="O68" s="95">
        <v>0</v>
      </c>
      <c r="P68" s="95">
        <v>0</v>
      </c>
      <c r="Q68" s="95">
        <v>82.02</v>
      </c>
      <c r="R68" s="95">
        <v>42.23</v>
      </c>
      <c r="S68" s="95">
        <v>34.6</v>
      </c>
      <c r="T68" s="95">
        <v>34.08</v>
      </c>
      <c r="U68" s="95">
        <v>27.63</v>
      </c>
      <c r="V68" s="95">
        <v>39.979999999999997</v>
      </c>
      <c r="W68" s="95">
        <v>34.14</v>
      </c>
      <c r="X68" s="95">
        <v>72.81</v>
      </c>
      <c r="Y68" s="95">
        <v>-87.86</v>
      </c>
      <c r="Z68" s="95">
        <v>-9.57</v>
      </c>
      <c r="AA68" s="95">
        <v>-53.21</v>
      </c>
      <c r="AB68" s="95">
        <v>4.93</v>
      </c>
      <c r="AC68" s="95">
        <v>4.21</v>
      </c>
      <c r="AD68" s="95">
        <v>1.52</v>
      </c>
      <c r="AE68" s="95">
        <v>38.21</v>
      </c>
      <c r="AF68" s="96">
        <v>4.21</v>
      </c>
      <c r="AG68" s="96">
        <v>36705758.869999997</v>
      </c>
      <c r="AH68" s="96">
        <v>36264454.240000002</v>
      </c>
      <c r="AI68" s="97"/>
      <c r="AK68" s="99">
        <f t="shared" si="1"/>
        <v>38.21</v>
      </c>
      <c r="AL68" s="100">
        <v>5.6</v>
      </c>
      <c r="AM68" s="101">
        <f t="shared" si="14"/>
        <v>1</v>
      </c>
      <c r="AN68" s="99">
        <f t="shared" si="2"/>
        <v>4.21</v>
      </c>
      <c r="AO68" s="100">
        <v>4.87</v>
      </c>
      <c r="AP68" s="101">
        <f t="shared" si="3"/>
        <v>0</v>
      </c>
      <c r="AQ68" s="102">
        <f t="shared" si="4"/>
        <v>2.34</v>
      </c>
      <c r="AR68" s="103">
        <f t="shared" si="5"/>
        <v>93.02</v>
      </c>
      <c r="AS68" s="101">
        <f>IF(OR(AND((AQ68&lt;0.8),(AR68&gt;180)),AND((AQ68&gt;=0.8),(AR68&gt;90))),0,1)</f>
        <v>0</v>
      </c>
      <c r="AT68" s="104">
        <f t="shared" si="6"/>
        <v>0</v>
      </c>
      <c r="AU68" s="105">
        <f t="shared" si="7"/>
        <v>1</v>
      </c>
      <c r="AV68" s="103">
        <f t="shared" si="8"/>
        <v>0</v>
      </c>
      <c r="AW68" s="105">
        <f t="shared" si="9"/>
        <v>1</v>
      </c>
      <c r="AX68" s="103">
        <f>สูตรข้อมูล!P68</f>
        <v>0</v>
      </c>
      <c r="AY68" s="105">
        <f t="shared" si="10"/>
        <v>1</v>
      </c>
      <c r="AZ68" s="103">
        <f t="shared" si="11"/>
        <v>82.02</v>
      </c>
      <c r="BA68" s="105">
        <f t="shared" si="12"/>
        <v>0</v>
      </c>
      <c r="BB68" s="98">
        <f t="shared" si="13"/>
        <v>4</v>
      </c>
    </row>
    <row r="69" spans="2:54" x14ac:dyDescent="0.2">
      <c r="B69" s="147"/>
      <c r="C69" s="148" t="s">
        <v>23</v>
      </c>
      <c r="D69" s="149" t="s">
        <v>257</v>
      </c>
      <c r="E69" s="151" t="s">
        <v>25</v>
      </c>
      <c r="F69" s="96">
        <v>1.65</v>
      </c>
      <c r="G69" s="95">
        <v>1.52</v>
      </c>
      <c r="H69" s="95">
        <v>1.35</v>
      </c>
      <c r="I69" s="95">
        <v>-0.01</v>
      </c>
      <c r="J69" s="95">
        <v>11540605.800000001</v>
      </c>
      <c r="K69" s="95">
        <v>6859511.4299999997</v>
      </c>
      <c r="L69" s="95">
        <v>1.29</v>
      </c>
      <c r="M69" s="95">
        <v>288.07</v>
      </c>
      <c r="N69" s="95">
        <v>0</v>
      </c>
      <c r="O69" s="95">
        <v>0</v>
      </c>
      <c r="P69" s="95">
        <v>0</v>
      </c>
      <c r="Q69" s="95">
        <v>83.28</v>
      </c>
      <c r="R69" s="95">
        <v>-4.8600000000000003</v>
      </c>
      <c r="S69" s="95">
        <v>-14.25</v>
      </c>
      <c r="T69" s="95">
        <v>-26.57</v>
      </c>
      <c r="U69" s="95">
        <v>-36.229999999999997</v>
      </c>
      <c r="V69" s="95">
        <v>-21.55</v>
      </c>
      <c r="W69" s="95">
        <v>-30.81</v>
      </c>
      <c r="X69" s="95">
        <v>136.32</v>
      </c>
      <c r="Y69" s="95">
        <v>-83.81</v>
      </c>
      <c r="Z69" s="95">
        <v>-16.12</v>
      </c>
      <c r="AA69" s="95">
        <v>-64.75</v>
      </c>
      <c r="AB69" s="95">
        <v>-2.13</v>
      </c>
      <c r="AC69" s="95">
        <v>-3.04</v>
      </c>
      <c r="AD69" s="95">
        <v>0.76</v>
      </c>
      <c r="AE69" s="95">
        <v>-22.46</v>
      </c>
      <c r="AF69" s="96">
        <v>-3.04</v>
      </c>
      <c r="AG69" s="96">
        <v>-1062205.1599999999</v>
      </c>
      <c r="AH69" s="96">
        <v>-1518802.02</v>
      </c>
      <c r="AI69" s="97"/>
      <c r="AK69" s="99">
        <f t="shared" ref="AK69:AK76" si="15">AE69</f>
        <v>-22.46</v>
      </c>
      <c r="AL69" s="100">
        <v>6.72</v>
      </c>
      <c r="AM69" s="101">
        <f t="shared" si="14"/>
        <v>0</v>
      </c>
      <c r="AN69" s="99">
        <f t="shared" ref="AN69:AN76" si="16">AF69</f>
        <v>-3.04</v>
      </c>
      <c r="AO69" s="100">
        <v>4.1399999999999997</v>
      </c>
      <c r="AP69" s="101">
        <f t="shared" ref="AP69:AP76" si="17">IF(AN69&gt;=AO69,1,0)</f>
        <v>0</v>
      </c>
      <c r="AQ69" s="102">
        <f t="shared" ref="AQ69:AQ76" si="18">H69</f>
        <v>1.35</v>
      </c>
      <c r="AR69" s="103">
        <f t="shared" ref="AR69:AR76" si="19">M69</f>
        <v>288.07</v>
      </c>
      <c r="AS69" s="101">
        <f t="shared" ref="AS69:AS76" si="20">IF(OR(AND((AQ69&lt;0.8),(AR69&gt;180)),AND((AQ69&gt;=0.8),(AR69&gt;90))),0,1)</f>
        <v>0</v>
      </c>
      <c r="AT69" s="104">
        <f t="shared" ref="AT69:AT76" si="21">N69</f>
        <v>0</v>
      </c>
      <c r="AU69" s="105">
        <f t="shared" ref="AU69:AU76" si="22">IF(AT69&lt;=60,1,0)</f>
        <v>1</v>
      </c>
      <c r="AV69" s="103">
        <f t="shared" ref="AV69:AV76" si="23">O69</f>
        <v>0</v>
      </c>
      <c r="AW69" s="105">
        <f t="shared" ref="AW69:AW75" si="24">IF(AV69&lt;=60,1,0)</f>
        <v>1</v>
      </c>
      <c r="AX69" s="103">
        <f>สูตรข้อมูล!P69</f>
        <v>0</v>
      </c>
      <c r="AY69" s="105">
        <f t="shared" ref="AY69:AY76" si="25">IF(AX69&lt;=90,1,0)</f>
        <v>1</v>
      </c>
      <c r="AZ69" s="103">
        <f t="shared" ref="AZ69:AZ76" si="26">Q69</f>
        <v>83.28</v>
      </c>
      <c r="BA69" s="105">
        <f t="shared" ref="BA69:BA76" si="27">IF(AZ69&lt;=60,1,0)</f>
        <v>0</v>
      </c>
      <c r="BB69" s="98">
        <f t="shared" ref="BB69:BB76" si="28">AM69+AP69+AS69+AU69+AW69+AY69+BA69</f>
        <v>3</v>
      </c>
    </row>
    <row r="70" spans="2:54" x14ac:dyDescent="0.2">
      <c r="B70" s="147"/>
      <c r="C70" s="148" t="s">
        <v>26</v>
      </c>
      <c r="D70" s="149" t="s">
        <v>258</v>
      </c>
      <c r="E70" s="152" t="s">
        <v>125</v>
      </c>
      <c r="F70" s="96">
        <v>6.88</v>
      </c>
      <c r="G70" s="95">
        <v>6.24</v>
      </c>
      <c r="H70" s="95">
        <v>5.0199999999999996</v>
      </c>
      <c r="I70" s="95">
        <v>-0.02</v>
      </c>
      <c r="J70" s="95">
        <v>59998848.25</v>
      </c>
      <c r="K70" s="95">
        <v>40984599.829999998</v>
      </c>
      <c r="L70" s="95">
        <v>4.99</v>
      </c>
      <c r="M70" s="95">
        <v>193.64</v>
      </c>
      <c r="N70" s="95">
        <v>0</v>
      </c>
      <c r="O70" s="95">
        <v>0</v>
      </c>
      <c r="P70" s="95">
        <v>0</v>
      </c>
      <c r="Q70" s="95">
        <v>164.19</v>
      </c>
      <c r="R70" s="95">
        <v>-9.4499999999999993</v>
      </c>
      <c r="S70" s="95">
        <v>-22.38</v>
      </c>
      <c r="T70" s="95">
        <v>-24.72</v>
      </c>
      <c r="U70" s="95">
        <v>-37.99</v>
      </c>
      <c r="V70" s="95">
        <v>-22.45</v>
      </c>
      <c r="W70" s="95">
        <v>-35.409999999999997</v>
      </c>
      <c r="X70" s="95">
        <v>138.66</v>
      </c>
      <c r="Y70" s="95">
        <v>-88.26</v>
      </c>
      <c r="Z70" s="95">
        <v>-11.26</v>
      </c>
      <c r="AA70" s="95">
        <v>-58.01</v>
      </c>
      <c r="AB70" s="95">
        <v>-1.33</v>
      </c>
      <c r="AC70" s="95">
        <v>-2.1</v>
      </c>
      <c r="AD70" s="95">
        <v>0.74</v>
      </c>
      <c r="AE70" s="95">
        <v>-22.98</v>
      </c>
      <c r="AF70" s="96">
        <v>-2.1</v>
      </c>
      <c r="AG70" s="96">
        <v>-1321228.0900000001</v>
      </c>
      <c r="AH70" s="96">
        <v>-2084197.31</v>
      </c>
      <c r="AI70" s="97"/>
      <c r="AK70" s="99">
        <f t="shared" si="15"/>
        <v>-22.98</v>
      </c>
      <c r="AL70" s="100">
        <v>5.88</v>
      </c>
      <c r="AM70" s="101">
        <f t="shared" ref="AM70:AM77" si="29">IF(AK70&gt;=AL70,1,0)</f>
        <v>0</v>
      </c>
      <c r="AN70" s="99">
        <f t="shared" si="16"/>
        <v>-2.1</v>
      </c>
      <c r="AO70" s="100">
        <v>3.78</v>
      </c>
      <c r="AP70" s="101">
        <f t="shared" si="17"/>
        <v>0</v>
      </c>
      <c r="AQ70" s="102">
        <f t="shared" si="18"/>
        <v>5.0199999999999996</v>
      </c>
      <c r="AR70" s="103">
        <f t="shared" si="19"/>
        <v>193.64</v>
      </c>
      <c r="AS70" s="101">
        <f t="shared" si="20"/>
        <v>0</v>
      </c>
      <c r="AT70" s="104">
        <f t="shared" si="21"/>
        <v>0</v>
      </c>
      <c r="AU70" s="105">
        <f t="shared" si="22"/>
        <v>1</v>
      </c>
      <c r="AV70" s="103">
        <f t="shared" si="23"/>
        <v>0</v>
      </c>
      <c r="AW70" s="105">
        <f t="shared" si="24"/>
        <v>1</v>
      </c>
      <c r="AX70" s="103">
        <f>สูตรข้อมูล!P70</f>
        <v>0</v>
      </c>
      <c r="AY70" s="105">
        <f t="shared" si="25"/>
        <v>1</v>
      </c>
      <c r="AZ70" s="103">
        <f t="shared" si="26"/>
        <v>164.19</v>
      </c>
      <c r="BA70" s="105">
        <f t="shared" si="27"/>
        <v>0</v>
      </c>
      <c r="BB70" s="98">
        <f t="shared" si="28"/>
        <v>3</v>
      </c>
    </row>
    <row r="71" spans="2:54" x14ac:dyDescent="0.2">
      <c r="B71" s="147"/>
      <c r="C71" s="148" t="s">
        <v>29</v>
      </c>
      <c r="D71" s="149" t="s">
        <v>259</v>
      </c>
      <c r="E71" s="152" t="s">
        <v>125</v>
      </c>
      <c r="F71" s="96">
        <v>1.39</v>
      </c>
      <c r="G71" s="95">
        <v>1.03</v>
      </c>
      <c r="H71" s="95">
        <v>0.56000000000000005</v>
      </c>
      <c r="I71" s="95">
        <v>-0.1</v>
      </c>
      <c r="J71" s="95">
        <v>9900829.1899999995</v>
      </c>
      <c r="K71" s="95">
        <v>-11428132.48</v>
      </c>
      <c r="L71" s="95">
        <v>0.55000000000000004</v>
      </c>
      <c r="M71" s="95">
        <v>237.04</v>
      </c>
      <c r="N71" s="95">
        <v>0</v>
      </c>
      <c r="O71" s="95">
        <v>0</v>
      </c>
      <c r="P71" s="95">
        <v>0</v>
      </c>
      <c r="Q71" s="95">
        <v>140.22999999999999</v>
      </c>
      <c r="R71" s="95">
        <v>7.74</v>
      </c>
      <c r="S71" s="95">
        <v>-2.13</v>
      </c>
      <c r="T71" s="95">
        <v>-2.19</v>
      </c>
      <c r="U71" s="95">
        <v>-12.55</v>
      </c>
      <c r="V71" s="95">
        <v>0.39</v>
      </c>
      <c r="W71" s="95">
        <v>-9.6300000000000008</v>
      </c>
      <c r="X71" s="95">
        <v>113.29</v>
      </c>
      <c r="Y71" s="95">
        <v>-90.15</v>
      </c>
      <c r="Z71" s="95">
        <v>-9.19</v>
      </c>
      <c r="AA71" s="95">
        <v>-64.14</v>
      </c>
      <c r="AB71" s="95">
        <v>0.03</v>
      </c>
      <c r="AC71" s="95">
        <v>-0.82</v>
      </c>
      <c r="AD71" s="95">
        <v>0.91</v>
      </c>
      <c r="AE71" s="95">
        <v>0.4</v>
      </c>
      <c r="AF71" s="96">
        <v>-0.82</v>
      </c>
      <c r="AG71" s="96">
        <v>41430.75</v>
      </c>
      <c r="AH71" s="96">
        <v>-1021565.45</v>
      </c>
      <c r="AI71" s="97"/>
      <c r="AK71" s="99">
        <f t="shared" si="15"/>
        <v>0.4</v>
      </c>
      <c r="AL71" s="100">
        <v>5.88</v>
      </c>
      <c r="AM71" s="101">
        <f t="shared" si="29"/>
        <v>0</v>
      </c>
      <c r="AN71" s="99">
        <f t="shared" si="16"/>
        <v>-0.82</v>
      </c>
      <c r="AO71" s="100">
        <v>3.78</v>
      </c>
      <c r="AP71" s="101">
        <f t="shared" si="17"/>
        <v>0</v>
      </c>
      <c r="AQ71" s="102">
        <f t="shared" si="18"/>
        <v>0.56000000000000005</v>
      </c>
      <c r="AR71" s="103">
        <f t="shared" si="19"/>
        <v>237.04</v>
      </c>
      <c r="AS71" s="101">
        <f t="shared" si="20"/>
        <v>0</v>
      </c>
      <c r="AT71" s="104">
        <f t="shared" si="21"/>
        <v>0</v>
      </c>
      <c r="AU71" s="105">
        <f t="shared" si="22"/>
        <v>1</v>
      </c>
      <c r="AV71" s="103">
        <f t="shared" si="23"/>
        <v>0</v>
      </c>
      <c r="AW71" s="105">
        <f t="shared" si="24"/>
        <v>1</v>
      </c>
      <c r="AX71" s="103">
        <f>สูตรข้อมูล!P71</f>
        <v>0</v>
      </c>
      <c r="AY71" s="105">
        <f t="shared" si="25"/>
        <v>1</v>
      </c>
      <c r="AZ71" s="103">
        <f t="shared" si="26"/>
        <v>140.22999999999999</v>
      </c>
      <c r="BA71" s="105">
        <f t="shared" si="27"/>
        <v>0</v>
      </c>
      <c r="BB71" s="98">
        <f t="shared" si="28"/>
        <v>3</v>
      </c>
    </row>
    <row r="72" spans="2:54" x14ac:dyDescent="0.2">
      <c r="B72" s="147"/>
      <c r="C72" s="148" t="s">
        <v>31</v>
      </c>
      <c r="D72" s="149" t="s">
        <v>260</v>
      </c>
      <c r="E72" s="152" t="s">
        <v>125</v>
      </c>
      <c r="F72" s="96">
        <v>2.4</v>
      </c>
      <c r="G72" s="95">
        <v>2.21</v>
      </c>
      <c r="H72" s="95">
        <v>1.81</v>
      </c>
      <c r="I72" s="95">
        <v>-0.01</v>
      </c>
      <c r="J72" s="95">
        <v>36765965.630000003</v>
      </c>
      <c r="K72" s="95">
        <v>21875450.890000001</v>
      </c>
      <c r="L72" s="95">
        <v>1.81</v>
      </c>
      <c r="M72" s="95">
        <v>133.55000000000001</v>
      </c>
      <c r="N72" s="95">
        <v>0</v>
      </c>
      <c r="O72" s="95">
        <v>0</v>
      </c>
      <c r="P72" s="95">
        <v>0</v>
      </c>
      <c r="Q72" s="95">
        <v>91.01</v>
      </c>
      <c r="R72" s="95">
        <v>14.91</v>
      </c>
      <c r="S72" s="95">
        <v>9.2100000000000009</v>
      </c>
      <c r="T72" s="95">
        <v>4.63</v>
      </c>
      <c r="U72" s="95">
        <v>-1.1399999999999999</v>
      </c>
      <c r="V72" s="95">
        <v>6.08</v>
      </c>
      <c r="W72" s="95">
        <v>0.41</v>
      </c>
      <c r="X72" s="95">
        <v>101.16</v>
      </c>
      <c r="Y72" s="95">
        <v>-89.75</v>
      </c>
      <c r="Z72" s="95">
        <v>-10.23</v>
      </c>
      <c r="AA72" s="95">
        <v>-59.54</v>
      </c>
      <c r="AB72" s="95">
        <v>0.94</v>
      </c>
      <c r="AC72" s="95">
        <v>0.06</v>
      </c>
      <c r="AD72" s="95">
        <v>1</v>
      </c>
      <c r="AE72" s="95">
        <v>6.18</v>
      </c>
      <c r="AF72" s="96">
        <v>0.06</v>
      </c>
      <c r="AG72" s="96">
        <v>781700.98</v>
      </c>
      <c r="AH72" s="96">
        <v>52523.82</v>
      </c>
      <c r="AI72" s="97"/>
      <c r="AK72" s="99">
        <f t="shared" si="15"/>
        <v>6.18</v>
      </c>
      <c r="AL72" s="100">
        <v>5.88</v>
      </c>
      <c r="AM72" s="101">
        <f t="shared" si="29"/>
        <v>1</v>
      </c>
      <c r="AN72" s="99">
        <f t="shared" si="16"/>
        <v>0.06</v>
      </c>
      <c r="AO72" s="100">
        <v>3.78</v>
      </c>
      <c r="AP72" s="101">
        <f t="shared" si="17"/>
        <v>0</v>
      </c>
      <c r="AQ72" s="102">
        <f t="shared" si="18"/>
        <v>1.81</v>
      </c>
      <c r="AR72" s="103">
        <f t="shared" si="19"/>
        <v>133.55000000000001</v>
      </c>
      <c r="AS72" s="101">
        <f t="shared" si="20"/>
        <v>0</v>
      </c>
      <c r="AT72" s="104">
        <f t="shared" si="21"/>
        <v>0</v>
      </c>
      <c r="AU72" s="105">
        <f t="shared" si="22"/>
        <v>1</v>
      </c>
      <c r="AV72" s="103">
        <f t="shared" si="23"/>
        <v>0</v>
      </c>
      <c r="AW72" s="105">
        <f t="shared" si="24"/>
        <v>1</v>
      </c>
      <c r="AX72" s="103">
        <f>สูตรข้อมูล!P72</f>
        <v>0</v>
      </c>
      <c r="AY72" s="105">
        <f t="shared" si="25"/>
        <v>1</v>
      </c>
      <c r="AZ72" s="103">
        <f t="shared" si="26"/>
        <v>91.01</v>
      </c>
      <c r="BA72" s="105">
        <f t="shared" si="27"/>
        <v>0</v>
      </c>
      <c r="BB72" s="98">
        <f t="shared" si="28"/>
        <v>4</v>
      </c>
    </row>
    <row r="73" spans="2:54" x14ac:dyDescent="0.2">
      <c r="B73" s="147"/>
      <c r="C73" s="148" t="s">
        <v>33</v>
      </c>
      <c r="D73" s="149" t="s">
        <v>261</v>
      </c>
      <c r="E73" s="151" t="s">
        <v>35</v>
      </c>
      <c r="F73" s="96">
        <v>2.0699999999999998</v>
      </c>
      <c r="G73" s="95">
        <v>1.85</v>
      </c>
      <c r="H73" s="95">
        <v>1.1599999999999999</v>
      </c>
      <c r="I73" s="95">
        <v>-0.04</v>
      </c>
      <c r="J73" s="95">
        <v>76591003.640000001</v>
      </c>
      <c r="K73" s="95">
        <v>11966079.109999999</v>
      </c>
      <c r="L73" s="95">
        <v>1.1599999999999999</v>
      </c>
      <c r="M73" s="95">
        <v>114.37</v>
      </c>
      <c r="N73" s="95">
        <v>0</v>
      </c>
      <c r="O73" s="95">
        <v>0</v>
      </c>
      <c r="P73" s="95">
        <v>0</v>
      </c>
      <c r="Q73" s="95">
        <v>79.78</v>
      </c>
      <c r="R73" s="95">
        <v>36.799999999999997</v>
      </c>
      <c r="S73" s="95">
        <v>32.04</v>
      </c>
      <c r="T73" s="95">
        <v>30.4</v>
      </c>
      <c r="U73" s="95">
        <v>25.39</v>
      </c>
      <c r="V73" s="95">
        <v>76.260000000000005</v>
      </c>
      <c r="W73" s="95">
        <v>74.72</v>
      </c>
      <c r="X73" s="95">
        <v>82.63</v>
      </c>
      <c r="Y73" s="95">
        <v>-82.25</v>
      </c>
      <c r="Z73" s="95">
        <v>-8.0399999999999991</v>
      </c>
      <c r="AA73" s="95">
        <v>-51.5</v>
      </c>
      <c r="AB73" s="95">
        <v>21.52</v>
      </c>
      <c r="AC73" s="95">
        <v>21.09</v>
      </c>
      <c r="AD73" s="95">
        <v>3.96</v>
      </c>
      <c r="AE73" s="95">
        <v>249.27</v>
      </c>
      <c r="AF73" s="96">
        <v>21.09</v>
      </c>
      <c r="AG73" s="96">
        <v>87938462.530000001</v>
      </c>
      <c r="AH73" s="96">
        <v>86172308.129999995</v>
      </c>
      <c r="AI73" s="97"/>
      <c r="AK73" s="99">
        <f t="shared" si="15"/>
        <v>249.27</v>
      </c>
      <c r="AL73" s="100">
        <v>8.3000000000000007</v>
      </c>
      <c r="AM73" s="101">
        <f t="shared" si="29"/>
        <v>1</v>
      </c>
      <c r="AN73" s="99">
        <f t="shared" si="16"/>
        <v>21.09</v>
      </c>
      <c r="AO73" s="100">
        <v>5.0999999999999996</v>
      </c>
      <c r="AP73" s="101">
        <f t="shared" si="17"/>
        <v>1</v>
      </c>
      <c r="AQ73" s="102">
        <f t="shared" si="18"/>
        <v>1.1599999999999999</v>
      </c>
      <c r="AR73" s="103">
        <f t="shared" si="19"/>
        <v>114.37</v>
      </c>
      <c r="AS73" s="101">
        <f t="shared" si="20"/>
        <v>0</v>
      </c>
      <c r="AT73" s="104">
        <f t="shared" si="21"/>
        <v>0</v>
      </c>
      <c r="AU73" s="105">
        <f t="shared" si="22"/>
        <v>1</v>
      </c>
      <c r="AV73" s="103">
        <f t="shared" si="23"/>
        <v>0</v>
      </c>
      <c r="AW73" s="105">
        <f t="shared" si="24"/>
        <v>1</v>
      </c>
      <c r="AX73" s="103">
        <f>สูตรข้อมูล!P73</f>
        <v>0</v>
      </c>
      <c r="AY73" s="105">
        <f t="shared" si="25"/>
        <v>1</v>
      </c>
      <c r="AZ73" s="103">
        <f t="shared" si="26"/>
        <v>79.78</v>
      </c>
      <c r="BA73" s="105">
        <f t="shared" si="27"/>
        <v>0</v>
      </c>
      <c r="BB73" s="98">
        <f t="shared" si="28"/>
        <v>5</v>
      </c>
    </row>
    <row r="74" spans="2:54" x14ac:dyDescent="0.2">
      <c r="B74" s="147"/>
      <c r="C74" s="148" t="s">
        <v>36</v>
      </c>
      <c r="D74" s="149" t="s">
        <v>262</v>
      </c>
      <c r="E74" s="152" t="s">
        <v>125</v>
      </c>
      <c r="F74" s="95">
        <v>3.2</v>
      </c>
      <c r="G74" s="95">
        <v>2.86</v>
      </c>
      <c r="H74" s="95">
        <v>2.4300000000000002</v>
      </c>
      <c r="I74" s="95">
        <v>0.01</v>
      </c>
      <c r="J74" s="95">
        <v>28799942.960000001</v>
      </c>
      <c r="K74" s="95">
        <v>18637938.859999999</v>
      </c>
      <c r="L74" s="95">
        <v>2.41</v>
      </c>
      <c r="M74" s="95">
        <v>16186.68</v>
      </c>
      <c r="N74" s="95">
        <v>0</v>
      </c>
      <c r="O74" s="95">
        <v>0</v>
      </c>
      <c r="P74" s="95">
        <v>0</v>
      </c>
      <c r="Q74" s="95">
        <v>278.83</v>
      </c>
      <c r="R74" s="95">
        <v>-2.91</v>
      </c>
      <c r="S74" s="95">
        <v>-14.65</v>
      </c>
      <c r="T74" s="95">
        <v>-19.89</v>
      </c>
      <c r="U74" s="95">
        <v>-31.94</v>
      </c>
      <c r="V74" s="95">
        <v>-14.24</v>
      </c>
      <c r="W74" s="95">
        <v>-25.38</v>
      </c>
      <c r="X74" s="95">
        <v>135.54</v>
      </c>
      <c r="Y74" s="95">
        <v>-84.59</v>
      </c>
      <c r="Z74" s="95">
        <v>-12.75</v>
      </c>
      <c r="AA74" s="95">
        <v>-67.03</v>
      </c>
      <c r="AB74" s="95">
        <v>-1.1299999999999999</v>
      </c>
      <c r="AC74" s="95">
        <v>-2.0099999999999998</v>
      </c>
      <c r="AD74" s="95">
        <v>0.8</v>
      </c>
      <c r="AE74" s="95">
        <v>-15.4</v>
      </c>
      <c r="AF74" s="96">
        <v>-2.0099999999999998</v>
      </c>
      <c r="AG74" s="96">
        <v>-813563.93</v>
      </c>
      <c r="AH74" s="96">
        <v>-1449970.57</v>
      </c>
      <c r="AI74" s="97"/>
      <c r="AK74" s="99">
        <f t="shared" si="15"/>
        <v>-15.4</v>
      </c>
      <c r="AL74" s="100">
        <v>5.88</v>
      </c>
      <c r="AM74" s="101">
        <f t="shared" si="29"/>
        <v>0</v>
      </c>
      <c r="AN74" s="99">
        <f t="shared" si="16"/>
        <v>-2.0099999999999998</v>
      </c>
      <c r="AO74" s="100">
        <v>3.78</v>
      </c>
      <c r="AP74" s="101">
        <f t="shared" si="17"/>
        <v>0</v>
      </c>
      <c r="AQ74" s="102">
        <f t="shared" si="18"/>
        <v>2.4300000000000002</v>
      </c>
      <c r="AR74" s="103">
        <f t="shared" si="19"/>
        <v>16186.68</v>
      </c>
      <c r="AS74" s="101">
        <f t="shared" si="20"/>
        <v>0</v>
      </c>
      <c r="AT74" s="104">
        <f t="shared" si="21"/>
        <v>0</v>
      </c>
      <c r="AU74" s="105">
        <f t="shared" si="22"/>
        <v>1</v>
      </c>
      <c r="AV74" s="103">
        <f t="shared" si="23"/>
        <v>0</v>
      </c>
      <c r="AW74" s="105">
        <f t="shared" si="24"/>
        <v>1</v>
      </c>
      <c r="AX74" s="103">
        <f>สูตรข้อมูล!P74</f>
        <v>0</v>
      </c>
      <c r="AY74" s="105">
        <f t="shared" si="25"/>
        <v>1</v>
      </c>
      <c r="AZ74" s="103">
        <f t="shared" si="26"/>
        <v>278.83</v>
      </c>
      <c r="BA74" s="105">
        <f t="shared" si="27"/>
        <v>0</v>
      </c>
      <c r="BB74" s="98">
        <f t="shared" si="28"/>
        <v>3</v>
      </c>
    </row>
    <row r="75" spans="2:54" x14ac:dyDescent="0.2">
      <c r="B75" s="147"/>
      <c r="C75" s="148" t="s">
        <v>38</v>
      </c>
      <c r="D75" s="149" t="s">
        <v>263</v>
      </c>
      <c r="E75" s="151" t="s">
        <v>40</v>
      </c>
      <c r="F75" s="95">
        <v>4.9800000000000004</v>
      </c>
      <c r="G75" s="95">
        <v>4.5199999999999996</v>
      </c>
      <c r="H75" s="95">
        <v>3.52</v>
      </c>
      <c r="I75" s="95">
        <v>-0.06</v>
      </c>
      <c r="J75" s="95">
        <v>26808147.530000001</v>
      </c>
      <c r="K75" s="95">
        <v>16984159.940000001</v>
      </c>
      <c r="L75" s="95">
        <v>3.52</v>
      </c>
      <c r="M75" s="95">
        <v>921.73</v>
      </c>
      <c r="N75" s="95">
        <v>0</v>
      </c>
      <c r="O75" s="95">
        <v>0</v>
      </c>
      <c r="P75" s="95">
        <v>0</v>
      </c>
      <c r="Q75" s="95">
        <v>131.87</v>
      </c>
      <c r="R75" s="95">
        <v>33.64</v>
      </c>
      <c r="S75" s="95">
        <v>24.08</v>
      </c>
      <c r="T75" s="95">
        <v>15.56</v>
      </c>
      <c r="U75" s="95">
        <v>5.71</v>
      </c>
      <c r="V75" s="95">
        <v>64.78</v>
      </c>
      <c r="W75" s="95">
        <v>60.82</v>
      </c>
      <c r="X75" s="95">
        <v>97.6</v>
      </c>
      <c r="Y75" s="95">
        <v>-77.790000000000006</v>
      </c>
      <c r="Z75" s="95">
        <v>-18.82</v>
      </c>
      <c r="AA75" s="95">
        <v>-54.98</v>
      </c>
      <c r="AB75" s="95">
        <v>11.2</v>
      </c>
      <c r="AC75" s="95">
        <v>10.51</v>
      </c>
      <c r="AD75" s="95">
        <v>2.5499999999999998</v>
      </c>
      <c r="AE75" s="95">
        <v>161.38</v>
      </c>
      <c r="AF75" s="96">
        <v>10.51</v>
      </c>
      <c r="AG75" s="96">
        <v>7739354.5800000001</v>
      </c>
      <c r="AH75" s="96">
        <v>7266791</v>
      </c>
      <c r="AI75" s="97"/>
      <c r="AK75" s="99">
        <f t="shared" si="15"/>
        <v>161.38</v>
      </c>
      <c r="AL75" s="100">
        <v>23.44</v>
      </c>
      <c r="AM75" s="101">
        <f t="shared" si="29"/>
        <v>1</v>
      </c>
      <c r="AN75" s="99">
        <f t="shared" si="16"/>
        <v>10.51</v>
      </c>
      <c r="AO75" s="100">
        <v>13.35</v>
      </c>
      <c r="AP75" s="101">
        <f t="shared" si="17"/>
        <v>0</v>
      </c>
      <c r="AQ75" s="102">
        <f t="shared" si="18"/>
        <v>3.52</v>
      </c>
      <c r="AR75" s="103">
        <f t="shared" si="19"/>
        <v>921.73</v>
      </c>
      <c r="AS75" s="101">
        <f t="shared" si="20"/>
        <v>0</v>
      </c>
      <c r="AT75" s="104">
        <f t="shared" si="21"/>
        <v>0</v>
      </c>
      <c r="AU75" s="105">
        <f t="shared" si="22"/>
        <v>1</v>
      </c>
      <c r="AV75" s="103">
        <f t="shared" si="23"/>
        <v>0</v>
      </c>
      <c r="AW75" s="105">
        <f t="shared" si="24"/>
        <v>1</v>
      </c>
      <c r="AX75" s="103">
        <f>สูตรข้อมูล!P75</f>
        <v>0</v>
      </c>
      <c r="AY75" s="105">
        <f t="shared" si="25"/>
        <v>1</v>
      </c>
      <c r="AZ75" s="103">
        <f t="shared" si="26"/>
        <v>131.87</v>
      </c>
      <c r="BA75" s="105">
        <f t="shared" si="27"/>
        <v>0</v>
      </c>
      <c r="BB75" s="98">
        <f t="shared" si="28"/>
        <v>4</v>
      </c>
    </row>
    <row r="76" spans="2:54" x14ac:dyDescent="0.2">
      <c r="B76" s="147"/>
      <c r="C76" s="148" t="s">
        <v>41</v>
      </c>
      <c r="D76" s="149" t="s">
        <v>264</v>
      </c>
      <c r="E76" s="151" t="s">
        <v>42</v>
      </c>
      <c r="F76" s="95">
        <v>3.42</v>
      </c>
      <c r="G76" s="95">
        <v>2.94</v>
      </c>
      <c r="H76" s="95">
        <v>2.4</v>
      </c>
      <c r="I76" s="95">
        <v>-0.02</v>
      </c>
      <c r="J76" s="95">
        <v>19755519</v>
      </c>
      <c r="K76" s="95">
        <v>11615919.85</v>
      </c>
      <c r="L76" s="95">
        <v>2.4</v>
      </c>
      <c r="M76" s="95">
        <v>439.68</v>
      </c>
      <c r="N76" s="95">
        <v>0</v>
      </c>
      <c r="O76" s="95">
        <v>0</v>
      </c>
      <c r="P76" s="95">
        <v>0</v>
      </c>
      <c r="Q76" s="95">
        <v>294.91000000000003</v>
      </c>
      <c r="R76" s="95">
        <v>32.950000000000003</v>
      </c>
      <c r="S76" s="95">
        <v>16.760000000000002</v>
      </c>
      <c r="T76" s="95">
        <v>25.25</v>
      </c>
      <c r="U76" s="95">
        <v>8.49</v>
      </c>
      <c r="V76" s="95">
        <v>32.979999999999997</v>
      </c>
      <c r="W76" s="95">
        <v>17.96</v>
      </c>
      <c r="X76" s="95">
        <v>91.51</v>
      </c>
      <c r="Y76" s="95">
        <v>-90.96</v>
      </c>
      <c r="Z76" s="95">
        <v>-9.0299999999999994</v>
      </c>
      <c r="AA76" s="95">
        <v>-54.93</v>
      </c>
      <c r="AB76" s="95">
        <v>2.19</v>
      </c>
      <c r="AC76" s="95">
        <v>1.19</v>
      </c>
      <c r="AD76" s="95">
        <v>1.22</v>
      </c>
      <c r="AE76" s="95">
        <v>36.79</v>
      </c>
      <c r="AF76" s="96">
        <v>1.19</v>
      </c>
      <c r="AG76" s="96">
        <v>1241761.47</v>
      </c>
      <c r="AH76" s="96">
        <v>676054.59</v>
      </c>
      <c r="AI76" s="97"/>
      <c r="AK76" s="99">
        <f t="shared" si="15"/>
        <v>36.79</v>
      </c>
      <c r="AL76" s="100">
        <v>12.63</v>
      </c>
      <c r="AM76" s="101">
        <f t="shared" si="29"/>
        <v>1</v>
      </c>
      <c r="AN76" s="99">
        <f t="shared" si="16"/>
        <v>1.19</v>
      </c>
      <c r="AO76" s="100">
        <v>5.89</v>
      </c>
      <c r="AP76" s="101">
        <f t="shared" si="17"/>
        <v>0</v>
      </c>
      <c r="AQ76" s="102">
        <f t="shared" si="18"/>
        <v>2.4</v>
      </c>
      <c r="AR76" s="103">
        <f t="shared" si="19"/>
        <v>439.68</v>
      </c>
      <c r="AS76" s="101">
        <f t="shared" si="20"/>
        <v>0</v>
      </c>
      <c r="AT76" s="104">
        <f t="shared" si="21"/>
        <v>0</v>
      </c>
      <c r="AU76" s="105">
        <f t="shared" si="22"/>
        <v>1</v>
      </c>
      <c r="AV76" s="103">
        <f t="shared" si="23"/>
        <v>0</v>
      </c>
      <c r="AW76" s="105">
        <f>IF(AV76&lt;=60,1,0)</f>
        <v>1</v>
      </c>
      <c r="AX76" s="103">
        <f>สูตรข้อมูล!P76</f>
        <v>0</v>
      </c>
      <c r="AY76" s="105">
        <f t="shared" si="25"/>
        <v>1</v>
      </c>
      <c r="AZ76" s="103">
        <f t="shared" si="26"/>
        <v>294.91000000000003</v>
      </c>
      <c r="BA76" s="105">
        <f t="shared" si="27"/>
        <v>0</v>
      </c>
      <c r="BB76" s="98">
        <f t="shared" si="28"/>
        <v>4</v>
      </c>
    </row>
    <row r="77" spans="2:54" x14ac:dyDescent="0.2">
      <c r="AO77" s="99"/>
    </row>
  </sheetData>
  <autoFilter ref="B3:BA76" xr:uid="{00000000-0009-0000-0000-000005000000}">
    <filterColumn colId="0" showButton="0"/>
    <filterColumn colId="1" showButton="0"/>
  </autoFilter>
  <mergeCells count="19">
    <mergeCell ref="B68:B76"/>
    <mergeCell ref="B16:B26"/>
    <mergeCell ref="B27:B38"/>
    <mergeCell ref="B39:B45"/>
    <mergeCell ref="B46:B52"/>
    <mergeCell ref="B53:B61"/>
    <mergeCell ref="B62:B67"/>
    <mergeCell ref="AV2:AW2"/>
    <mergeCell ref="AX2:AY2"/>
    <mergeCell ref="AZ2:BA2"/>
    <mergeCell ref="BB2:BB3"/>
    <mergeCell ref="B3:D3"/>
    <mergeCell ref="B4:B15"/>
    <mergeCell ref="B2:D2"/>
    <mergeCell ref="E2:E3"/>
    <mergeCell ref="AK2:AM2"/>
    <mergeCell ref="AN2:AP2"/>
    <mergeCell ref="AQ2:AS2"/>
    <mergeCell ref="AT2:AU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44A0D-9D83-472B-95AF-C158C10C3451}">
  <sheetPr>
    <tabColor rgb="FF92D050"/>
  </sheetPr>
  <dimension ref="A1:AA17"/>
  <sheetViews>
    <sheetView tabSelected="1" zoomScale="80" zoomScaleNormal="80" workbookViewId="0">
      <selection activeCell="J23" sqref="J23"/>
    </sheetView>
  </sheetViews>
  <sheetFormatPr defaultColWidth="9" defaultRowHeight="21" x14ac:dyDescent="0.35"/>
  <cols>
    <col min="1" max="1" width="3.625" style="2" bestFit="1" customWidth="1"/>
    <col min="2" max="2" width="10.75" style="2" customWidth="1"/>
    <col min="3" max="3" width="24.75" style="2" customWidth="1"/>
    <col min="4" max="4" width="8.125" style="2" customWidth="1"/>
    <col min="5" max="5" width="21" style="2" bestFit="1" customWidth="1"/>
    <col min="6" max="7" width="5" style="2" bestFit="1" customWidth="1"/>
    <col min="8" max="8" width="5.375" style="2" customWidth="1"/>
    <col min="9" max="9" width="14.75" style="2" bestFit="1" customWidth="1"/>
    <col min="10" max="10" width="13.75" style="2" bestFit="1" customWidth="1"/>
    <col min="11" max="12" width="4.875" style="2" bestFit="1" customWidth="1"/>
    <col min="13" max="13" width="6.125" style="2" bestFit="1" customWidth="1"/>
    <col min="14" max="14" width="5" style="2" bestFit="1" customWidth="1"/>
    <col min="15" max="15" width="4.875" style="2" bestFit="1" customWidth="1"/>
    <col min="16" max="16" width="13.625" style="30" customWidth="1"/>
    <col min="17" max="17" width="14.875" style="30" customWidth="1"/>
    <col min="18" max="16384" width="9" style="2"/>
  </cols>
  <sheetData>
    <row r="1" spans="1:17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3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x14ac:dyDescent="0.35"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s="10" customFormat="1" ht="230.25" customHeight="1" x14ac:dyDescent="0.35">
      <c r="A4" s="5" t="s">
        <v>2</v>
      </c>
      <c r="B4" s="6" t="s">
        <v>3</v>
      </c>
      <c r="C4" s="6" t="s">
        <v>4</v>
      </c>
      <c r="D4" s="7" t="s">
        <v>5</v>
      </c>
      <c r="E4" s="7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7" t="s">
        <v>12</v>
      </c>
      <c r="L4" s="7" t="s">
        <v>13</v>
      </c>
      <c r="M4" s="7" t="s">
        <v>14</v>
      </c>
      <c r="N4" s="7" t="s">
        <v>15</v>
      </c>
      <c r="O4" s="7" t="s">
        <v>16</v>
      </c>
      <c r="P4" s="9" t="s">
        <v>17</v>
      </c>
      <c r="Q4" s="9" t="s">
        <v>18</v>
      </c>
    </row>
    <row r="5" spans="1:17" x14ac:dyDescent="0.35">
      <c r="A5" s="11">
        <v>1</v>
      </c>
      <c r="B5" s="12">
        <v>10699</v>
      </c>
      <c r="C5" s="13" t="s">
        <v>20</v>
      </c>
      <c r="D5" s="14" t="s">
        <v>21</v>
      </c>
      <c r="E5" s="15" t="s">
        <v>22</v>
      </c>
      <c r="F5" s="16">
        <v>3.41</v>
      </c>
      <c r="G5" s="16">
        <v>3.12</v>
      </c>
      <c r="H5" s="16">
        <v>2.34</v>
      </c>
      <c r="I5" s="17">
        <v>390779017.67000002</v>
      </c>
      <c r="J5" s="17">
        <v>36264454.240000002</v>
      </c>
      <c r="K5" s="18">
        <f>(IF(F5&lt;1.5,1,0))+(IF(G5&lt;1,1,0))+(IF(H5&lt;0.8,1,0))</f>
        <v>0</v>
      </c>
      <c r="L5" s="18">
        <f t="shared" ref="L5:L11" si="0">IF(J5&lt;0,1,0)+IF(I5&lt;0,1,0)</f>
        <v>0</v>
      </c>
      <c r="M5" s="18">
        <f>IF(AND(J5&lt;0,I5&lt;0),2,IF(AND(J5&gt;0,I5&gt;0),0,IF(AND(I5&lt;0,J5&gt;0),IF(ABS((I5/(J5/1)))&lt;3,0,IF(ABS((I5/(J5/1)))&gt;6,2,1)),IF(AND(I5&gt;0,J5&lt;0),IF(ABS((I5/(J5/1)))&lt;3,2,IF(ABS((I5/(J5/1)))&gt;6,0,1))))))</f>
        <v>0</v>
      </c>
      <c r="N5" s="19" t="str">
        <f>IF(AND(I5&gt;0,J5&gt;0),"",IF(AND(I5&lt;0,J5&lt;0),"",TRUNC(ABS(I5/(J5/1)),1)))</f>
        <v/>
      </c>
      <c r="O5" s="20">
        <f>+K5+L5+M5</f>
        <v>0</v>
      </c>
      <c r="P5" s="21">
        <v>36705758.869999997</v>
      </c>
      <c r="Q5" s="21">
        <v>209779229.05000001</v>
      </c>
    </row>
    <row r="6" spans="1:17" x14ac:dyDescent="0.35">
      <c r="A6" s="11">
        <v>2</v>
      </c>
      <c r="B6" s="12">
        <v>10866</v>
      </c>
      <c r="C6" s="13" t="s">
        <v>23</v>
      </c>
      <c r="D6" s="14" t="s">
        <v>24</v>
      </c>
      <c r="E6" s="15" t="s">
        <v>25</v>
      </c>
      <c r="F6" s="16">
        <v>1.65</v>
      </c>
      <c r="G6" s="16">
        <v>1.52</v>
      </c>
      <c r="H6" s="16">
        <v>1.35</v>
      </c>
      <c r="I6" s="17">
        <v>11540605.800000001</v>
      </c>
      <c r="J6" s="17">
        <v>-1518802.02</v>
      </c>
      <c r="K6" s="18">
        <f t="shared" ref="K6:K11" si="1">(IF(F6&lt;1.5,1,0))+(IF(G6&lt;1,1,0))+(IF(H6&lt;0.8,1,0))</f>
        <v>0</v>
      </c>
      <c r="L6" s="18">
        <f t="shared" si="0"/>
        <v>1</v>
      </c>
      <c r="M6" s="18">
        <f>IF(AND(J6&lt;0,I6&lt;0),2,IF(AND(J6&gt;0,I6&gt;0),0,IF(AND(I6&lt;0,J6&gt;0),IF(ABS((I6/(J6/1)))&lt;3,0,IF(ABS((I6/(J6/1)))&gt;6,2,1)),IF(AND(I6&gt;0,J6&lt;0),IF(ABS((I6/(J6/1)))&lt;3,2,IF(ABS((I6/(J6/1)))&gt;6,0,1))))))</f>
        <v>0</v>
      </c>
      <c r="N6" s="19">
        <f t="shared" ref="N6:N13" si="2">IF(AND(I6&gt;0,J6&gt;0),"",IF(AND(I6&lt;0,J6&lt;0),"",TRUNC(ABS(I6/(J6/1)),1)))</f>
        <v>7.5</v>
      </c>
      <c r="O6" s="20">
        <f t="shared" ref="O6:O13" si="3">+K6+L6+M6</f>
        <v>1</v>
      </c>
      <c r="P6" s="21">
        <v>-1062205.1599999999</v>
      </c>
      <c r="Q6" s="21">
        <v>6859511.4299999997</v>
      </c>
    </row>
    <row r="7" spans="1:17" x14ac:dyDescent="0.35">
      <c r="A7" s="11">
        <v>3</v>
      </c>
      <c r="B7" s="12">
        <v>10867</v>
      </c>
      <c r="C7" s="13" t="s">
        <v>26</v>
      </c>
      <c r="D7" s="14" t="s">
        <v>27</v>
      </c>
      <c r="E7" s="15" t="s">
        <v>28</v>
      </c>
      <c r="F7" s="16">
        <v>6.88</v>
      </c>
      <c r="G7" s="16">
        <v>6.24</v>
      </c>
      <c r="H7" s="16">
        <v>5.0199999999999996</v>
      </c>
      <c r="I7" s="17">
        <v>59998848.25</v>
      </c>
      <c r="J7" s="17">
        <v>-2084197.31</v>
      </c>
      <c r="K7" s="18">
        <f t="shared" si="1"/>
        <v>0</v>
      </c>
      <c r="L7" s="18">
        <f t="shared" si="0"/>
        <v>1</v>
      </c>
      <c r="M7" s="18">
        <f>IF(AND(J7&lt;0,I7&lt;0),2,IF(AND(J7&gt;0,I7&gt;0),0,IF(AND(I7&lt;0,J7&gt;0),IF(ABS((I7/(J7/1)))&lt;3,0,IF(ABS((I7/(J7/1)))&gt;6,2,1)),IF(AND(I7&gt;0,J7&lt;0),IF(ABS((I7/(J7/1)))&lt;3,2,IF(ABS((I7/(J7/1)))&gt;6,0,1))))))</f>
        <v>0</v>
      </c>
      <c r="N7" s="19">
        <f t="shared" si="2"/>
        <v>28.7</v>
      </c>
      <c r="O7" s="20">
        <f t="shared" si="3"/>
        <v>1</v>
      </c>
      <c r="P7" s="21">
        <v>-1321228.0900000001</v>
      </c>
      <c r="Q7" s="21">
        <v>40984599.829999998</v>
      </c>
    </row>
    <row r="8" spans="1:17" x14ac:dyDescent="0.35">
      <c r="A8" s="11">
        <v>4</v>
      </c>
      <c r="B8" s="12">
        <v>10868</v>
      </c>
      <c r="C8" s="13" t="s">
        <v>29</v>
      </c>
      <c r="D8" s="14" t="s">
        <v>30</v>
      </c>
      <c r="E8" s="15" t="s">
        <v>28</v>
      </c>
      <c r="F8" s="16">
        <v>1.39</v>
      </c>
      <c r="G8" s="16">
        <v>1.03</v>
      </c>
      <c r="H8" s="16">
        <v>0.56000000000000005</v>
      </c>
      <c r="I8" s="17">
        <v>9900829.1899999995</v>
      </c>
      <c r="J8" s="17">
        <v>-1021565.45</v>
      </c>
      <c r="K8" s="18">
        <f t="shared" si="1"/>
        <v>2</v>
      </c>
      <c r="L8" s="18">
        <f t="shared" si="0"/>
        <v>1</v>
      </c>
      <c r="M8" s="18">
        <f t="shared" ref="M8:M12" si="4">IF(AND(J8&lt;0,I8&lt;0),2,IF(AND(J8&gt;0,I8&gt;0),0,IF(AND(I8&lt;0,J8&gt;0),IF(ABS((I8/(J8/1)))&lt;3,0,IF(ABS((I8/(J8/1)))&gt;6,2,1)),IF(AND(I8&gt;0,J8&lt;0),IF(ABS((I8/(J8/1)))&lt;3,2,IF(ABS((I8/(J8/1)))&gt;6,0,1))))))</f>
        <v>0</v>
      </c>
      <c r="N8" s="19">
        <f t="shared" si="2"/>
        <v>9.6</v>
      </c>
      <c r="O8" s="20">
        <f t="shared" si="3"/>
        <v>3</v>
      </c>
      <c r="P8" s="21">
        <v>41430.75</v>
      </c>
      <c r="Q8" s="21">
        <v>-11428132.48</v>
      </c>
    </row>
    <row r="9" spans="1:17" x14ac:dyDescent="0.35">
      <c r="A9" s="11">
        <v>5</v>
      </c>
      <c r="B9" s="12">
        <v>10869</v>
      </c>
      <c r="C9" s="13" t="s">
        <v>31</v>
      </c>
      <c r="D9" s="14" t="s">
        <v>32</v>
      </c>
      <c r="E9" s="15" t="s">
        <v>28</v>
      </c>
      <c r="F9" s="22">
        <v>2.4</v>
      </c>
      <c r="G9" s="22">
        <v>2.21</v>
      </c>
      <c r="H9" s="22">
        <v>1.81</v>
      </c>
      <c r="I9" s="23">
        <v>36765965.630000003</v>
      </c>
      <c r="J9" s="23">
        <v>52523.82</v>
      </c>
      <c r="K9" s="24">
        <f t="shared" si="1"/>
        <v>0</v>
      </c>
      <c r="L9" s="24">
        <f t="shared" si="0"/>
        <v>0</v>
      </c>
      <c r="M9" s="18">
        <f t="shared" si="4"/>
        <v>0</v>
      </c>
      <c r="N9" s="19" t="str">
        <f t="shared" si="2"/>
        <v/>
      </c>
      <c r="O9" s="20">
        <f t="shared" si="3"/>
        <v>0</v>
      </c>
      <c r="P9" s="21">
        <v>781700.98</v>
      </c>
      <c r="Q9" s="21">
        <v>21875450.890000001</v>
      </c>
    </row>
    <row r="10" spans="1:17" x14ac:dyDescent="0.35">
      <c r="A10" s="11">
        <v>6</v>
      </c>
      <c r="B10" s="12">
        <v>10870</v>
      </c>
      <c r="C10" s="13" t="s">
        <v>33</v>
      </c>
      <c r="D10" s="14" t="s">
        <v>34</v>
      </c>
      <c r="E10" s="15" t="s">
        <v>35</v>
      </c>
      <c r="F10" s="16">
        <v>2.0699999999999998</v>
      </c>
      <c r="G10" s="16">
        <v>1.85</v>
      </c>
      <c r="H10" s="16">
        <v>1.1599999999999999</v>
      </c>
      <c r="I10" s="17">
        <v>76591003.640000001</v>
      </c>
      <c r="J10" s="17">
        <v>86172308.129999995</v>
      </c>
      <c r="K10" s="18">
        <f t="shared" si="1"/>
        <v>0</v>
      </c>
      <c r="L10" s="18">
        <f t="shared" si="0"/>
        <v>0</v>
      </c>
      <c r="M10" s="18">
        <f t="shared" si="4"/>
        <v>0</v>
      </c>
      <c r="N10" s="19" t="str">
        <f t="shared" si="2"/>
        <v/>
      </c>
      <c r="O10" s="20">
        <f t="shared" si="3"/>
        <v>0</v>
      </c>
      <c r="P10" s="21">
        <v>87938462.530000001</v>
      </c>
      <c r="Q10" s="21">
        <v>11966079.109999999</v>
      </c>
    </row>
    <row r="11" spans="1:17" x14ac:dyDescent="0.35">
      <c r="A11" s="11">
        <v>7</v>
      </c>
      <c r="B11" s="12">
        <v>13817</v>
      </c>
      <c r="C11" s="13" t="s">
        <v>36</v>
      </c>
      <c r="D11" s="14" t="s">
        <v>37</v>
      </c>
      <c r="E11" s="15" t="s">
        <v>28</v>
      </c>
      <c r="F11" s="16">
        <v>3.2</v>
      </c>
      <c r="G11" s="16">
        <v>2.86</v>
      </c>
      <c r="H11" s="16">
        <v>2.4300000000000002</v>
      </c>
      <c r="I11" s="17">
        <v>28799942.960000001</v>
      </c>
      <c r="J11" s="17">
        <v>-1449970.57</v>
      </c>
      <c r="K11" s="18">
        <f t="shared" si="1"/>
        <v>0</v>
      </c>
      <c r="L11" s="18">
        <f t="shared" si="0"/>
        <v>1</v>
      </c>
      <c r="M11" s="18">
        <f t="shared" si="4"/>
        <v>0</v>
      </c>
      <c r="N11" s="19">
        <f t="shared" si="2"/>
        <v>19.8</v>
      </c>
      <c r="O11" s="20">
        <f t="shared" si="3"/>
        <v>1</v>
      </c>
      <c r="P11" s="21">
        <v>-813563.93</v>
      </c>
      <c r="Q11" s="21">
        <v>18637938.859999999</v>
      </c>
    </row>
    <row r="12" spans="1:17" x14ac:dyDescent="0.35">
      <c r="A12" s="11">
        <v>8</v>
      </c>
      <c r="B12" s="12">
        <v>28849</v>
      </c>
      <c r="C12" s="13" t="s">
        <v>38</v>
      </c>
      <c r="D12" s="14" t="s">
        <v>39</v>
      </c>
      <c r="E12" s="15" t="s">
        <v>40</v>
      </c>
      <c r="F12" s="16">
        <v>4.9800000000000004</v>
      </c>
      <c r="G12" s="16">
        <v>4.5199999999999996</v>
      </c>
      <c r="H12" s="16">
        <v>3.52</v>
      </c>
      <c r="I12" s="17">
        <v>26808147.530000001</v>
      </c>
      <c r="J12" s="17">
        <v>7266791</v>
      </c>
      <c r="K12" s="18">
        <f>(IF(F12&lt;1.5,1,0))+(IF(G12&lt;1,1,0))+(IF(H12&lt;0.8,1,0))</f>
        <v>0</v>
      </c>
      <c r="L12" s="18">
        <f>IF(J12&lt;0,1,0)+IF(I12&lt;0,1,0)</f>
        <v>0</v>
      </c>
      <c r="M12" s="18">
        <f t="shared" si="4"/>
        <v>0</v>
      </c>
      <c r="N12" s="19" t="str">
        <f t="shared" si="2"/>
        <v/>
      </c>
      <c r="O12" s="20">
        <f t="shared" si="3"/>
        <v>0</v>
      </c>
      <c r="P12" s="21">
        <v>7739354.5800000001</v>
      </c>
      <c r="Q12" s="21">
        <v>16984159.940000001</v>
      </c>
    </row>
    <row r="13" spans="1:17" x14ac:dyDescent="0.35">
      <c r="A13" s="11">
        <v>9</v>
      </c>
      <c r="B13" s="12">
        <v>28850</v>
      </c>
      <c r="C13" s="13" t="s">
        <v>41</v>
      </c>
      <c r="D13" s="14" t="s">
        <v>39</v>
      </c>
      <c r="E13" s="15" t="s">
        <v>42</v>
      </c>
      <c r="F13" s="16">
        <v>3.42</v>
      </c>
      <c r="G13" s="16">
        <v>2.94</v>
      </c>
      <c r="H13" s="16">
        <v>2.4</v>
      </c>
      <c r="I13" s="17">
        <v>19755519</v>
      </c>
      <c r="J13" s="17">
        <v>676054.59</v>
      </c>
      <c r="K13" s="18">
        <f>(IF(F13&lt;1.5,1,0))+(IF(G13&lt;1,1,0))+(IF(H13&lt;0.8,1,0))</f>
        <v>0</v>
      </c>
      <c r="L13" s="18">
        <f>IF(J13&lt;0,1,0)+IF(I13&lt;0,1,0)</f>
        <v>0</v>
      </c>
      <c r="M13" s="18">
        <f>IF(AND(J13&lt;0,I13&lt;0),2,IF(AND(J13&gt;0,I13&gt;0),0,IF(AND(I13&lt;0,J13&gt;0),IF(ABS((I13/(J13/1)))&lt;3,0,IF(ABS((I13/(J13/1)))&gt;6,2,1)),IF(AND(I13&gt;0,J13&lt;0),IF(ABS((I13/(J13/1)))&lt;3,2,IF(ABS((I13/(J13/1)))&gt;6,0,1))))))</f>
        <v>0</v>
      </c>
      <c r="N13" s="19" t="str">
        <f t="shared" si="2"/>
        <v/>
      </c>
      <c r="O13" s="20">
        <f t="shared" si="3"/>
        <v>0</v>
      </c>
      <c r="P13" s="21">
        <v>1241761.47</v>
      </c>
      <c r="Q13" s="21">
        <v>11615919.85</v>
      </c>
    </row>
    <row r="14" spans="1:17" x14ac:dyDescent="0.35">
      <c r="A14" s="25"/>
      <c r="B14" s="26"/>
      <c r="C14" s="27"/>
      <c r="D14" s="28"/>
      <c r="E14" s="29"/>
      <c r="N14" s="26"/>
    </row>
    <row r="15" spans="1:17" x14ac:dyDescent="0.35">
      <c r="A15" s="1" t="s">
        <v>43</v>
      </c>
      <c r="B15" s="1"/>
      <c r="C15" s="31" t="s">
        <v>44</v>
      </c>
      <c r="P15" s="2"/>
      <c r="Q15" s="2"/>
    </row>
    <row r="16" spans="1:17" x14ac:dyDescent="0.35">
      <c r="C16" s="31" t="s">
        <v>45</v>
      </c>
      <c r="P16" s="2"/>
      <c r="Q16" s="2"/>
    </row>
    <row r="17" spans="1:4" x14ac:dyDescent="0.35">
      <c r="A17" s="33" t="s">
        <v>46</v>
      </c>
      <c r="B17" s="33"/>
      <c r="C17" s="32" t="s">
        <v>47</v>
      </c>
      <c r="D17" s="34"/>
    </row>
  </sheetData>
  <mergeCells count="4">
    <mergeCell ref="A1:Q1"/>
    <mergeCell ref="A2:Q2"/>
    <mergeCell ref="A15:B15"/>
    <mergeCell ref="A17:B17"/>
  </mergeCells>
  <conditionalFormatting sqref="O5:O1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19685039370078741" right="0.15748031496062992" top="0.31496062992125984" bottom="0.39370078740157483" header="0.31496062992125984" footer="0.15748031496062992"/>
  <pageSetup paperSize="5" scale="73" orientation="landscape" blackAndWhite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สูตรข้อมูล</vt:lpstr>
      <vt:lpstr>ต.ค.63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</dc:creator>
  <cp:lastModifiedBy>mama</cp:lastModifiedBy>
  <dcterms:created xsi:type="dcterms:W3CDTF">2020-11-19T12:36:52Z</dcterms:created>
  <dcterms:modified xsi:type="dcterms:W3CDTF">2020-11-19T12:40:33Z</dcterms:modified>
</cp:coreProperties>
</file>