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169" documentId="11_53982DEFAE9E6EC1C79D3929126D7270878461DB" xr6:coauthVersionLast="47" xr6:coauthVersionMax="47" xr10:uidLastSave="{43B3F8D7-D38F-4801-9EBA-BCEA869AC054}"/>
  <bookViews>
    <workbookView xWindow="-108" yWindow="-108" windowWidth="23256" windowHeight="12576" activeTab="11" xr2:uid="{00000000-000D-0000-FFFF-FFFF00000000}"/>
  </bookViews>
  <sheets>
    <sheet name="สรุป" sheetId="12" r:id="rId1"/>
    <sheet name="ต.ค 65" sheetId="2" r:id="rId2"/>
    <sheet name="พ.ย 65" sheetId="3" r:id="rId3"/>
    <sheet name="ธ.ค 65" sheetId="5" r:id="rId4"/>
    <sheet name="ม.ค 66" sheetId="6" r:id="rId5"/>
    <sheet name="ก.พ 66" sheetId="7" r:id="rId6"/>
    <sheet name="มี.ค 66" sheetId="8" r:id="rId7"/>
    <sheet name="เม.ย 66" sheetId="9" r:id="rId8"/>
    <sheet name="พ.ค 66" sheetId="10" r:id="rId9"/>
    <sheet name="มิ.ย 66" sheetId="11" r:id="rId10"/>
    <sheet name="ก.ค 66" sheetId="4" r:id="rId11"/>
    <sheet name="กราฟรายรพ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Titles" localSheetId="10">'ก.ค 66'!$2:$2</definedName>
    <definedName name="_xlnm.Print_Titles" localSheetId="5">'ก.พ 66'!$2:$2</definedName>
    <definedName name="_xlnm.Print_Titles" localSheetId="1">'ต.ค 65'!$2:$2</definedName>
    <definedName name="_xlnm.Print_Titles" localSheetId="3">'ธ.ค 65'!$2:$2</definedName>
    <definedName name="_xlnm.Print_Titles" localSheetId="8">'พ.ค 66'!$2:$2</definedName>
    <definedName name="_xlnm.Print_Titles" localSheetId="2">'พ.ย 65'!$2:$2</definedName>
    <definedName name="_xlnm.Print_Titles" localSheetId="4">'ม.ค 66'!$2:$2</definedName>
    <definedName name="_xlnm.Print_Titles" localSheetId="9">'มิ.ย 66'!$2:$2</definedName>
    <definedName name="_xlnm.Print_Titles" localSheetId="6">'มี.ค 66'!$2:$2</definedName>
    <definedName name="_xlnm.Print_Titles" localSheetId="7">'เม.ย 66'!$2:$2</definedName>
    <definedName name="_xlnm.Print_Titles" localSheetId="0">สรุป!$A:$A,สรุป!$1:$3</definedName>
    <definedName name="Query2" localSheetId="10">#REF!</definedName>
    <definedName name="Query2" localSheetId="5">#REF!</definedName>
    <definedName name="Query2" localSheetId="3">#REF!</definedName>
    <definedName name="Query2" localSheetId="8">#REF!</definedName>
    <definedName name="Query2" localSheetId="2">#REF!</definedName>
    <definedName name="Query2" localSheetId="4">#REF!</definedName>
    <definedName name="Query2" localSheetId="9">#REF!</definedName>
    <definedName name="Query2" localSheetId="6">#REF!</definedName>
    <definedName name="Query2" localSheetId="7">#REF!</definedName>
    <definedName name="Query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9" i="12" l="1"/>
  <c r="D4" i="2"/>
  <c r="Z5" i="12" s="1"/>
  <c r="E4" i="2"/>
  <c r="AL5" i="12" s="1"/>
  <c r="F4" i="2"/>
  <c r="AX5" i="12" s="1"/>
  <c r="G4" i="2"/>
  <c r="BJ5" i="12" s="1"/>
  <c r="H4" i="2"/>
  <c r="BV5" i="12" s="1"/>
  <c r="I4" i="2"/>
  <c r="CH5" i="12" s="1"/>
  <c r="J4" i="2"/>
  <c r="CT5" i="12" s="1"/>
  <c r="DE26" i="12"/>
  <c r="DE27" i="12" s="1"/>
  <c r="DD26" i="12"/>
  <c r="DD27" i="12" s="1"/>
  <c r="DE18" i="12"/>
  <c r="DE19" i="12" s="1"/>
  <c r="DD18" i="12"/>
  <c r="DD19" i="12" s="1"/>
  <c r="DE10" i="12"/>
  <c r="DE11" i="12" s="1"/>
  <c r="DD10" i="12"/>
  <c r="DD11" i="12" s="1"/>
  <c r="CS26" i="12"/>
  <c r="CS27" i="12" s="1"/>
  <c r="CR26" i="12"/>
  <c r="CR27" i="12" s="1"/>
  <c r="CG26" i="12"/>
  <c r="CG27" i="12" s="1"/>
  <c r="CF26" i="12"/>
  <c r="CF27" i="12" s="1"/>
  <c r="CS18" i="12"/>
  <c r="CS19" i="12" s="1"/>
  <c r="CR18" i="12"/>
  <c r="CR19" i="12" s="1"/>
  <c r="CG18" i="12"/>
  <c r="CG19" i="12" s="1"/>
  <c r="CF18" i="12"/>
  <c r="CF19" i="12" s="1"/>
  <c r="CS10" i="12"/>
  <c r="CS11" i="12" s="1"/>
  <c r="CR10" i="12"/>
  <c r="CR11" i="12" s="1"/>
  <c r="CG10" i="12"/>
  <c r="CG11" i="12" s="1"/>
  <c r="CF10" i="12"/>
  <c r="CF11" i="12" s="1"/>
  <c r="BU26" i="12"/>
  <c r="BU27" i="12" s="1"/>
  <c r="BT26" i="12"/>
  <c r="BT27" i="12" s="1"/>
  <c r="BI26" i="12"/>
  <c r="BI27" i="12" s="1"/>
  <c r="BH26" i="12"/>
  <c r="BH27" i="12" s="1"/>
  <c r="BU18" i="12"/>
  <c r="BU19" i="12" s="1"/>
  <c r="BT18" i="12"/>
  <c r="BT19" i="12" s="1"/>
  <c r="BI18" i="12"/>
  <c r="BI19" i="12" s="1"/>
  <c r="BH18" i="12"/>
  <c r="BH19" i="12" s="1"/>
  <c r="BU10" i="12"/>
  <c r="BU11" i="12" s="1"/>
  <c r="BT10" i="12"/>
  <c r="BT11" i="12" s="1"/>
  <c r="BI10" i="12"/>
  <c r="BI11" i="12" s="1"/>
  <c r="BH10" i="12"/>
  <c r="BH11" i="12" s="1"/>
  <c r="AW26" i="12"/>
  <c r="AW27" i="12" s="1"/>
  <c r="AV26" i="12"/>
  <c r="AV27" i="12" s="1"/>
  <c r="AK26" i="12"/>
  <c r="AK27" i="12" s="1"/>
  <c r="AJ26" i="12"/>
  <c r="AJ27" i="12" s="1"/>
  <c r="AW18" i="12"/>
  <c r="AW19" i="12" s="1"/>
  <c r="AV18" i="12"/>
  <c r="AV19" i="12" s="1"/>
  <c r="AK18" i="12"/>
  <c r="AK19" i="12" s="1"/>
  <c r="AJ18" i="12"/>
  <c r="AJ19" i="12" s="1"/>
  <c r="AW10" i="12"/>
  <c r="AW11" i="12" s="1"/>
  <c r="AV10" i="12"/>
  <c r="AV11" i="12" s="1"/>
  <c r="AK10" i="12"/>
  <c r="AK11" i="12" s="1"/>
  <c r="AJ10" i="12"/>
  <c r="AJ11" i="12" s="1"/>
  <c r="Y26" i="12"/>
  <c r="Y27" i="12" s="1"/>
  <c r="X26" i="12"/>
  <c r="X27" i="12" s="1"/>
  <c r="Y18" i="12"/>
  <c r="Y19" i="12" s="1"/>
  <c r="X18" i="12"/>
  <c r="X19" i="12" s="1"/>
  <c r="Y10" i="12"/>
  <c r="Y11" i="12" s="1"/>
  <c r="X10" i="12"/>
  <c r="X11" i="12" s="1"/>
  <c r="M26" i="12"/>
  <c r="M27" i="12" s="1"/>
  <c r="L26" i="12"/>
  <c r="L27" i="12" s="1"/>
  <c r="M18" i="12"/>
  <c r="M19" i="12" s="1"/>
  <c r="L18" i="12"/>
  <c r="L19" i="12" s="1"/>
  <c r="M10" i="12"/>
  <c r="M11" i="12" s="1"/>
  <c r="L10" i="12"/>
  <c r="L11" i="12" s="1"/>
  <c r="J24" i="11"/>
  <c r="DB25" i="12" s="1"/>
  <c r="I24" i="11"/>
  <c r="CP25" i="12" s="1"/>
  <c r="H24" i="11"/>
  <c r="CD25" i="12" s="1"/>
  <c r="G24" i="11"/>
  <c r="BR25" i="12" s="1"/>
  <c r="F24" i="11"/>
  <c r="BF25" i="12" s="1"/>
  <c r="E24" i="11"/>
  <c r="AT25" i="12" s="1"/>
  <c r="D24" i="11"/>
  <c r="AH25" i="12" s="1"/>
  <c r="C24" i="11"/>
  <c r="V25" i="12" s="1"/>
  <c r="B24" i="11"/>
  <c r="J25" i="12" s="1"/>
  <c r="J23" i="11"/>
  <c r="DB24" i="12" s="1"/>
  <c r="I23" i="11"/>
  <c r="CP24" i="12" s="1"/>
  <c r="H23" i="11"/>
  <c r="CD24" i="12" s="1"/>
  <c r="G23" i="11"/>
  <c r="BR24" i="12" s="1"/>
  <c r="F23" i="11"/>
  <c r="BF24" i="12" s="1"/>
  <c r="E23" i="11"/>
  <c r="AT24" i="12" s="1"/>
  <c r="D23" i="11"/>
  <c r="AH24" i="12" s="1"/>
  <c r="C23" i="11"/>
  <c r="V24" i="12" s="1"/>
  <c r="B23" i="11"/>
  <c r="J24" i="12" s="1"/>
  <c r="J21" i="11"/>
  <c r="DB22" i="12" s="1"/>
  <c r="I21" i="11"/>
  <c r="CP22" i="12" s="1"/>
  <c r="H21" i="11"/>
  <c r="CD22" i="12" s="1"/>
  <c r="G21" i="11"/>
  <c r="BR22" i="12" s="1"/>
  <c r="F21" i="11"/>
  <c r="BF22" i="12" s="1"/>
  <c r="E21" i="11"/>
  <c r="AT22" i="12" s="1"/>
  <c r="D21" i="11"/>
  <c r="AH22" i="12" s="1"/>
  <c r="C21" i="11"/>
  <c r="V22" i="12" s="1"/>
  <c r="B21" i="11"/>
  <c r="J22" i="12" s="1"/>
  <c r="J20" i="11"/>
  <c r="DB21" i="12" s="1"/>
  <c r="I20" i="11"/>
  <c r="H20" i="11"/>
  <c r="G20" i="11"/>
  <c r="F20" i="11"/>
  <c r="E20" i="11"/>
  <c r="D20" i="11"/>
  <c r="C20" i="11"/>
  <c r="V21" i="12" s="1"/>
  <c r="B20" i="11"/>
  <c r="J21" i="12" s="1"/>
  <c r="J16" i="11"/>
  <c r="DB17" i="12" s="1"/>
  <c r="I16" i="11"/>
  <c r="CP17" i="12" s="1"/>
  <c r="H16" i="11"/>
  <c r="CD17" i="12" s="1"/>
  <c r="G16" i="11"/>
  <c r="BR17" i="12" s="1"/>
  <c r="F16" i="11"/>
  <c r="BF17" i="12" s="1"/>
  <c r="E16" i="11"/>
  <c r="AT17" i="12" s="1"/>
  <c r="D16" i="11"/>
  <c r="AH17" i="12" s="1"/>
  <c r="C16" i="11"/>
  <c r="V17" i="12" s="1"/>
  <c r="B16" i="11"/>
  <c r="J17" i="12" s="1"/>
  <c r="J15" i="11"/>
  <c r="DB16" i="12" s="1"/>
  <c r="I15" i="11"/>
  <c r="CP16" i="12" s="1"/>
  <c r="H15" i="11"/>
  <c r="CD16" i="12" s="1"/>
  <c r="G15" i="11"/>
  <c r="BR16" i="12" s="1"/>
  <c r="F15" i="11"/>
  <c r="BF16" i="12" s="1"/>
  <c r="E15" i="11"/>
  <c r="AT16" i="12" s="1"/>
  <c r="D15" i="11"/>
  <c r="AH16" i="12" s="1"/>
  <c r="C15" i="11"/>
  <c r="V16" i="12" s="1"/>
  <c r="B15" i="11"/>
  <c r="J16" i="12" s="1"/>
  <c r="J13" i="11"/>
  <c r="DB14" i="12" s="1"/>
  <c r="I13" i="11"/>
  <c r="CP14" i="12" s="1"/>
  <c r="H13" i="11"/>
  <c r="CD14" i="12" s="1"/>
  <c r="G13" i="11"/>
  <c r="BR14" i="12" s="1"/>
  <c r="F13" i="11"/>
  <c r="BF14" i="12" s="1"/>
  <c r="E13" i="11"/>
  <c r="AT14" i="12" s="1"/>
  <c r="D13" i="11"/>
  <c r="C13" i="11"/>
  <c r="V14" i="12" s="1"/>
  <c r="B13" i="11"/>
  <c r="J12" i="11"/>
  <c r="I12" i="11"/>
  <c r="H12" i="11"/>
  <c r="G12" i="11"/>
  <c r="F12" i="11"/>
  <c r="BF13" i="12" s="1"/>
  <c r="E12" i="11"/>
  <c r="D12" i="11"/>
  <c r="AH13" i="12" s="1"/>
  <c r="C12" i="11"/>
  <c r="B12" i="11"/>
  <c r="J13" i="12" s="1"/>
  <c r="J8" i="11"/>
  <c r="DB9" i="12" s="1"/>
  <c r="I8" i="11"/>
  <c r="H8" i="11"/>
  <c r="CD9" i="12" s="1"/>
  <c r="G8" i="11"/>
  <c r="BR9" i="12" s="1"/>
  <c r="F8" i="11"/>
  <c r="BF9" i="12" s="1"/>
  <c r="E8" i="11"/>
  <c r="AT9" i="12" s="1"/>
  <c r="D8" i="11"/>
  <c r="AH9" i="12" s="1"/>
  <c r="C8" i="11"/>
  <c r="V9" i="12" s="1"/>
  <c r="B8" i="11"/>
  <c r="J9" i="12" s="1"/>
  <c r="J7" i="11"/>
  <c r="DB8" i="12" s="1"/>
  <c r="I7" i="11"/>
  <c r="CP8" i="12" s="1"/>
  <c r="H7" i="11"/>
  <c r="CD8" i="12" s="1"/>
  <c r="G7" i="11"/>
  <c r="BR8" i="12" s="1"/>
  <c r="F7" i="11"/>
  <c r="BF8" i="12" s="1"/>
  <c r="E7" i="11"/>
  <c r="AT8" i="12" s="1"/>
  <c r="D7" i="11"/>
  <c r="AH8" i="12" s="1"/>
  <c r="C7" i="11"/>
  <c r="V8" i="12" s="1"/>
  <c r="B7" i="11"/>
  <c r="J8" i="12" s="1"/>
  <c r="J5" i="11"/>
  <c r="DB6" i="12" s="1"/>
  <c r="I5" i="11"/>
  <c r="CP6" i="12" s="1"/>
  <c r="H5" i="11"/>
  <c r="CD6" i="12" s="1"/>
  <c r="G5" i="11"/>
  <c r="BR6" i="12" s="1"/>
  <c r="F5" i="11"/>
  <c r="BF6" i="12" s="1"/>
  <c r="E5" i="11"/>
  <c r="AT6" i="12" s="1"/>
  <c r="D5" i="11"/>
  <c r="AH6" i="12" s="1"/>
  <c r="C5" i="11"/>
  <c r="B5" i="11"/>
  <c r="J6" i="12" s="1"/>
  <c r="J4" i="11"/>
  <c r="I4" i="11"/>
  <c r="H4" i="11"/>
  <c r="CD5" i="12" s="1"/>
  <c r="G4" i="11"/>
  <c r="BR5" i="12" s="1"/>
  <c r="F4" i="11"/>
  <c r="BF5" i="12" s="1"/>
  <c r="E4" i="11"/>
  <c r="D4" i="11"/>
  <c r="C4" i="11"/>
  <c r="V5" i="12" s="1"/>
  <c r="B4" i="11"/>
  <c r="B2" i="11" a="1"/>
  <c r="B2" i="11" s="1"/>
  <c r="B22" i="11" l="1"/>
  <c r="G6" i="11"/>
  <c r="BR7" i="12" s="1"/>
  <c r="BR10" i="12" s="1"/>
  <c r="BR11" i="12" s="1"/>
  <c r="H6" i="11"/>
  <c r="CD7" i="12" s="1"/>
  <c r="CD10" i="12" s="1"/>
  <c r="CD11" i="12" s="1"/>
  <c r="C6" i="11"/>
  <c r="V7" i="12" s="1"/>
  <c r="V10" i="12" s="1"/>
  <c r="V11" i="12" s="1"/>
  <c r="D6" i="11"/>
  <c r="D9" i="11" s="1"/>
  <c r="D10" i="11" s="1"/>
  <c r="F6" i="11"/>
  <c r="F9" i="11" s="1"/>
  <c r="F10" i="11" s="1"/>
  <c r="J22" i="11"/>
  <c r="DB23" i="12" s="1"/>
  <c r="DB26" i="12" s="1"/>
  <c r="DB27" i="12" s="1"/>
  <c r="B6" i="11"/>
  <c r="B9" i="11" s="1"/>
  <c r="B10" i="11" s="1"/>
  <c r="C14" i="11"/>
  <c r="V15" i="12" s="1"/>
  <c r="V18" i="12" s="1"/>
  <c r="V19" i="12" s="1"/>
  <c r="V13" i="12"/>
  <c r="F22" i="11"/>
  <c r="BF21" i="12"/>
  <c r="AH5" i="12"/>
  <c r="B25" i="11"/>
  <c r="B26" i="11" s="1"/>
  <c r="J23" i="12"/>
  <c r="J26" i="12" s="1"/>
  <c r="J27" i="12" s="1"/>
  <c r="J14" i="12"/>
  <c r="B14" i="11"/>
  <c r="D14" i="11"/>
  <c r="AH14" i="12"/>
  <c r="V6" i="12"/>
  <c r="D22" i="11"/>
  <c r="AH21" i="12"/>
  <c r="AT5" i="12"/>
  <c r="E6" i="11"/>
  <c r="E14" i="11"/>
  <c r="AT13" i="12"/>
  <c r="G9" i="11"/>
  <c r="G10" i="11" s="1"/>
  <c r="E22" i="11"/>
  <c r="J25" i="11"/>
  <c r="J26" i="11" s="1"/>
  <c r="F14" i="11"/>
  <c r="G22" i="11"/>
  <c r="BR21" i="12"/>
  <c r="AT21" i="12"/>
  <c r="G14" i="11"/>
  <c r="BR13" i="12"/>
  <c r="H22" i="11"/>
  <c r="CD21" i="12"/>
  <c r="H9" i="11"/>
  <c r="H10" i="11" s="1"/>
  <c r="I6" i="11"/>
  <c r="CP5" i="12"/>
  <c r="I22" i="11"/>
  <c r="CP21" i="12"/>
  <c r="J5" i="12"/>
  <c r="H14" i="11"/>
  <c r="CD13" i="12"/>
  <c r="J6" i="11"/>
  <c r="DB5" i="12"/>
  <c r="I14" i="11"/>
  <c r="CP13" i="12"/>
  <c r="J14" i="11"/>
  <c r="DB13" i="12"/>
  <c r="C22" i="11"/>
  <c r="AH7" i="12" l="1"/>
  <c r="AH10" i="12" s="1"/>
  <c r="AH11" i="12" s="1"/>
  <c r="BF7" i="12"/>
  <c r="BF10" i="12" s="1"/>
  <c r="BF11" i="12" s="1"/>
  <c r="C9" i="11"/>
  <c r="C10" i="11" s="1"/>
  <c r="C17" i="11"/>
  <c r="C18" i="11" s="1"/>
  <c r="J7" i="12"/>
  <c r="J10" i="12" s="1"/>
  <c r="J11" i="12" s="1"/>
  <c r="D17" i="11"/>
  <c r="D18" i="11" s="1"/>
  <c r="AH15" i="12"/>
  <c r="AH18" i="12" s="1"/>
  <c r="AH19" i="12" s="1"/>
  <c r="I25" i="11"/>
  <c r="I26" i="11" s="1"/>
  <c r="CP23" i="12"/>
  <c r="CP26" i="12" s="1"/>
  <c r="CP27" i="12" s="1"/>
  <c r="H17" i="11"/>
  <c r="H18" i="11" s="1"/>
  <c r="CD15" i="12"/>
  <c r="CD18" i="12" s="1"/>
  <c r="CD19" i="12" s="1"/>
  <c r="H25" i="11"/>
  <c r="H26" i="11" s="1"/>
  <c r="CD23" i="12"/>
  <c r="CD26" i="12" s="1"/>
  <c r="CD27" i="12" s="1"/>
  <c r="J17" i="11"/>
  <c r="J18" i="11" s="1"/>
  <c r="DB15" i="12"/>
  <c r="DB18" i="12" s="1"/>
  <c r="DB19" i="12" s="1"/>
  <c r="B17" i="11"/>
  <c r="B18" i="11" s="1"/>
  <c r="J15" i="12"/>
  <c r="J18" i="12" s="1"/>
  <c r="J19" i="12" s="1"/>
  <c r="E17" i="11"/>
  <c r="E18" i="11" s="1"/>
  <c r="AT15" i="12"/>
  <c r="AT18" i="12" s="1"/>
  <c r="AT19" i="12" s="1"/>
  <c r="E9" i="11"/>
  <c r="E10" i="11" s="1"/>
  <c r="AT7" i="12"/>
  <c r="AT10" i="12" s="1"/>
  <c r="AT11" i="12" s="1"/>
  <c r="I17" i="11"/>
  <c r="I18" i="11" s="1"/>
  <c r="CP15" i="12"/>
  <c r="CP18" i="12" s="1"/>
  <c r="CP19" i="12" s="1"/>
  <c r="J9" i="11"/>
  <c r="J10" i="11" s="1"/>
  <c r="DB7" i="12"/>
  <c r="DB10" i="12" s="1"/>
  <c r="DB11" i="12" s="1"/>
  <c r="I9" i="11"/>
  <c r="I10" i="11" s="1"/>
  <c r="CP7" i="12"/>
  <c r="CP10" i="12" s="1"/>
  <c r="CP11" i="12" s="1"/>
  <c r="D25" i="11"/>
  <c r="D26" i="11" s="1"/>
  <c r="AH23" i="12"/>
  <c r="AH26" i="12" s="1"/>
  <c r="AH27" i="12" s="1"/>
  <c r="F25" i="11"/>
  <c r="F26" i="11" s="1"/>
  <c r="BF23" i="12"/>
  <c r="BF26" i="12" s="1"/>
  <c r="BF27" i="12" s="1"/>
  <c r="G25" i="11"/>
  <c r="G26" i="11" s="1"/>
  <c r="BR23" i="12"/>
  <c r="BR26" i="12" s="1"/>
  <c r="BR27" i="12" s="1"/>
  <c r="E25" i="11"/>
  <c r="E26" i="11" s="1"/>
  <c r="AT23" i="12"/>
  <c r="AT26" i="12" s="1"/>
  <c r="AT27" i="12" s="1"/>
  <c r="C25" i="11"/>
  <c r="C26" i="11" s="1"/>
  <c r="V23" i="12"/>
  <c r="V26" i="12" s="1"/>
  <c r="V27" i="12" s="1"/>
  <c r="F17" i="11"/>
  <c r="F18" i="11" s="1"/>
  <c r="BF15" i="12"/>
  <c r="BF18" i="12" s="1"/>
  <c r="BF19" i="12" s="1"/>
  <c r="G17" i="11"/>
  <c r="G18" i="11" s="1"/>
  <c r="BR15" i="12"/>
  <c r="BR18" i="12" s="1"/>
  <c r="BR19" i="12" s="1"/>
  <c r="J24" i="10"/>
  <c r="DA25" i="12" s="1"/>
  <c r="I24" i="10"/>
  <c r="CO25" i="12" s="1"/>
  <c r="H24" i="10"/>
  <c r="CC25" i="12" s="1"/>
  <c r="G24" i="10"/>
  <c r="BQ25" i="12" s="1"/>
  <c r="F24" i="10"/>
  <c r="BE25" i="12" s="1"/>
  <c r="E24" i="10"/>
  <c r="AS25" i="12" s="1"/>
  <c r="D24" i="10"/>
  <c r="AG25" i="12" s="1"/>
  <c r="C24" i="10"/>
  <c r="U25" i="12" s="1"/>
  <c r="B24" i="10"/>
  <c r="I25" i="12" s="1"/>
  <c r="J23" i="10"/>
  <c r="DA24" i="12" s="1"/>
  <c r="I23" i="10"/>
  <c r="CO24" i="12" s="1"/>
  <c r="H23" i="10"/>
  <c r="CC24" i="12" s="1"/>
  <c r="G23" i="10"/>
  <c r="BQ24" i="12" s="1"/>
  <c r="F23" i="10"/>
  <c r="BE24" i="12" s="1"/>
  <c r="E23" i="10"/>
  <c r="AS24" i="12" s="1"/>
  <c r="D23" i="10"/>
  <c r="AG24" i="12" s="1"/>
  <c r="C23" i="10"/>
  <c r="U24" i="12" s="1"/>
  <c r="B23" i="10"/>
  <c r="I24" i="12" s="1"/>
  <c r="J21" i="10"/>
  <c r="DA22" i="12" s="1"/>
  <c r="I21" i="10"/>
  <c r="CO22" i="12" s="1"/>
  <c r="H21" i="10"/>
  <c r="CC22" i="12" s="1"/>
  <c r="G21" i="10"/>
  <c r="BQ22" i="12" s="1"/>
  <c r="F21" i="10"/>
  <c r="BE22" i="12" s="1"/>
  <c r="E21" i="10"/>
  <c r="AS22" i="12" s="1"/>
  <c r="D21" i="10"/>
  <c r="AG22" i="12" s="1"/>
  <c r="C21" i="10"/>
  <c r="U22" i="12" s="1"/>
  <c r="B21" i="10"/>
  <c r="I22" i="12" s="1"/>
  <c r="J20" i="10"/>
  <c r="I20" i="10"/>
  <c r="H20" i="10"/>
  <c r="G20" i="10"/>
  <c r="F20" i="10"/>
  <c r="E20" i="10"/>
  <c r="D20" i="10"/>
  <c r="AG21" i="12" s="1"/>
  <c r="C20" i="10"/>
  <c r="U21" i="12" s="1"/>
  <c r="B20" i="10"/>
  <c r="I21" i="12" s="1"/>
  <c r="J16" i="10"/>
  <c r="DA17" i="12" s="1"/>
  <c r="I16" i="10"/>
  <c r="CO17" i="12" s="1"/>
  <c r="H16" i="10"/>
  <c r="CC17" i="12" s="1"/>
  <c r="G16" i="10"/>
  <c r="BQ17" i="12" s="1"/>
  <c r="F16" i="10"/>
  <c r="BE17" i="12" s="1"/>
  <c r="E16" i="10"/>
  <c r="AS17" i="12" s="1"/>
  <c r="D16" i="10"/>
  <c r="AG17" i="12" s="1"/>
  <c r="C16" i="10"/>
  <c r="U17" i="12" s="1"/>
  <c r="B16" i="10"/>
  <c r="I17" i="12" s="1"/>
  <c r="J15" i="10"/>
  <c r="DA16" i="12" s="1"/>
  <c r="I15" i="10"/>
  <c r="CO16" i="12" s="1"/>
  <c r="H15" i="10"/>
  <c r="CC16" i="12" s="1"/>
  <c r="G15" i="10"/>
  <c r="BQ16" i="12" s="1"/>
  <c r="F15" i="10"/>
  <c r="BE16" i="12" s="1"/>
  <c r="E15" i="10"/>
  <c r="AS16" i="12" s="1"/>
  <c r="D15" i="10"/>
  <c r="AG16" i="12" s="1"/>
  <c r="C15" i="10"/>
  <c r="U16" i="12" s="1"/>
  <c r="B15" i="10"/>
  <c r="I16" i="12" s="1"/>
  <c r="J13" i="10"/>
  <c r="DA14" i="12" s="1"/>
  <c r="I13" i="10"/>
  <c r="CO14" i="12" s="1"/>
  <c r="H13" i="10"/>
  <c r="CC14" i="12" s="1"/>
  <c r="G13" i="10"/>
  <c r="BQ14" i="12" s="1"/>
  <c r="F13" i="10"/>
  <c r="BE14" i="12" s="1"/>
  <c r="E13" i="10"/>
  <c r="AS14" i="12" s="1"/>
  <c r="D13" i="10"/>
  <c r="AG14" i="12" s="1"/>
  <c r="C13" i="10"/>
  <c r="U14" i="12" s="1"/>
  <c r="B13" i="10"/>
  <c r="I14" i="12" s="1"/>
  <c r="J12" i="10"/>
  <c r="I12" i="10"/>
  <c r="H12" i="10"/>
  <c r="G12" i="10"/>
  <c r="BQ13" i="12" s="1"/>
  <c r="F12" i="10"/>
  <c r="BE13" i="12" s="1"/>
  <c r="E12" i="10"/>
  <c r="AS13" i="12" s="1"/>
  <c r="D12" i="10"/>
  <c r="AG13" i="12" s="1"/>
  <c r="C12" i="10"/>
  <c r="U13" i="12" s="1"/>
  <c r="B12" i="10"/>
  <c r="I13" i="12" s="1"/>
  <c r="J8" i="10"/>
  <c r="DA9" i="12" s="1"/>
  <c r="I8" i="10"/>
  <c r="CO9" i="12" s="1"/>
  <c r="H8" i="10"/>
  <c r="CC9" i="12" s="1"/>
  <c r="G8" i="10"/>
  <c r="BQ9" i="12" s="1"/>
  <c r="F8" i="10"/>
  <c r="BE9" i="12" s="1"/>
  <c r="E8" i="10"/>
  <c r="AS9" i="12" s="1"/>
  <c r="D8" i="10"/>
  <c r="AG9" i="12" s="1"/>
  <c r="C8" i="10"/>
  <c r="U9" i="12" s="1"/>
  <c r="B8" i="10"/>
  <c r="I9" i="12" s="1"/>
  <c r="J7" i="10"/>
  <c r="DA8" i="12" s="1"/>
  <c r="I7" i="10"/>
  <c r="CO8" i="12" s="1"/>
  <c r="H7" i="10"/>
  <c r="CC8" i="12" s="1"/>
  <c r="G7" i="10"/>
  <c r="BQ8" i="12" s="1"/>
  <c r="F7" i="10"/>
  <c r="BE8" i="12" s="1"/>
  <c r="E7" i="10"/>
  <c r="AS8" i="12" s="1"/>
  <c r="D7" i="10"/>
  <c r="AG8" i="12" s="1"/>
  <c r="C7" i="10"/>
  <c r="U8" i="12" s="1"/>
  <c r="B7" i="10"/>
  <c r="I8" i="12" s="1"/>
  <c r="J5" i="10"/>
  <c r="DA6" i="12" s="1"/>
  <c r="I5" i="10"/>
  <c r="CO6" i="12" s="1"/>
  <c r="H5" i="10"/>
  <c r="CC6" i="12" s="1"/>
  <c r="G5" i="10"/>
  <c r="BQ6" i="12" s="1"/>
  <c r="F5" i="10"/>
  <c r="BE6" i="12" s="1"/>
  <c r="E5" i="10"/>
  <c r="AS6" i="12" s="1"/>
  <c r="D5" i="10"/>
  <c r="C5" i="10"/>
  <c r="B5" i="10"/>
  <c r="I6" i="12" s="1"/>
  <c r="J4" i="10"/>
  <c r="I4" i="10"/>
  <c r="H4" i="10"/>
  <c r="CC5" i="12" s="1"/>
  <c r="G4" i="10"/>
  <c r="BQ5" i="12" s="1"/>
  <c r="F4" i="10"/>
  <c r="BE5" i="12" s="1"/>
  <c r="E4" i="10"/>
  <c r="AS5" i="12" s="1"/>
  <c r="D4" i="10"/>
  <c r="AG5" i="12" s="1"/>
  <c r="C4" i="10"/>
  <c r="U5" i="12" s="1"/>
  <c r="B4" i="10"/>
  <c r="B2" i="10" a="1"/>
  <c r="B2" i="10" s="1"/>
  <c r="F6" i="10" l="1"/>
  <c r="B14" i="10"/>
  <c r="I15" i="12" s="1"/>
  <c r="I18" i="12" s="1"/>
  <c r="I19" i="12" s="1"/>
  <c r="G14" i="10"/>
  <c r="C22" i="10"/>
  <c r="F9" i="10"/>
  <c r="F10" i="10" s="1"/>
  <c r="BE7" i="12"/>
  <c r="BE10" i="12" s="1"/>
  <c r="BE11" i="12" s="1"/>
  <c r="C14" i="10"/>
  <c r="H6" i="10"/>
  <c r="E14" i="10"/>
  <c r="E22" i="10"/>
  <c r="AS21" i="12"/>
  <c r="H14" i="10"/>
  <c r="CC13" i="12"/>
  <c r="F14" i="10"/>
  <c r="F22" i="10"/>
  <c r="BE21" i="12"/>
  <c r="D22" i="10"/>
  <c r="I14" i="10"/>
  <c r="CO13" i="12"/>
  <c r="G17" i="10"/>
  <c r="G18" i="10" s="1"/>
  <c r="BQ15" i="12"/>
  <c r="BQ18" i="12" s="1"/>
  <c r="BQ19" i="12" s="1"/>
  <c r="G22" i="10"/>
  <c r="BQ21" i="12"/>
  <c r="B6" i="10"/>
  <c r="I5" i="12"/>
  <c r="J6" i="10"/>
  <c r="DA5" i="12"/>
  <c r="J14" i="10"/>
  <c r="DA13" i="12"/>
  <c r="H22" i="10"/>
  <c r="CC21" i="12"/>
  <c r="I22" i="10"/>
  <c r="CO21" i="12"/>
  <c r="C6" i="10"/>
  <c r="U6" i="12"/>
  <c r="B17" i="10"/>
  <c r="B18" i="10" s="1"/>
  <c r="J22" i="10"/>
  <c r="DA21" i="12"/>
  <c r="I6" i="10"/>
  <c r="CO5" i="12"/>
  <c r="E6" i="10"/>
  <c r="D6" i="10"/>
  <c r="AG6" i="12"/>
  <c r="G6" i="10"/>
  <c r="D14" i="10"/>
  <c r="B22" i="10"/>
  <c r="J24" i="9"/>
  <c r="CZ25" i="12" s="1"/>
  <c r="I24" i="9"/>
  <c r="CN25" i="12" s="1"/>
  <c r="H24" i="9"/>
  <c r="CB25" i="12" s="1"/>
  <c r="G24" i="9"/>
  <c r="BP25" i="12" s="1"/>
  <c r="F24" i="9"/>
  <c r="BD25" i="12" s="1"/>
  <c r="E24" i="9"/>
  <c r="AR25" i="12" s="1"/>
  <c r="D24" i="9"/>
  <c r="AF25" i="12" s="1"/>
  <c r="C24" i="9"/>
  <c r="T25" i="12" s="1"/>
  <c r="B24" i="9"/>
  <c r="H25" i="12" s="1"/>
  <c r="J23" i="9"/>
  <c r="CZ24" i="12" s="1"/>
  <c r="I23" i="9"/>
  <c r="CN24" i="12" s="1"/>
  <c r="H23" i="9"/>
  <c r="CB24" i="12" s="1"/>
  <c r="G23" i="9"/>
  <c r="BP24" i="12" s="1"/>
  <c r="F23" i="9"/>
  <c r="BD24" i="12" s="1"/>
  <c r="E23" i="9"/>
  <c r="AR24" i="12" s="1"/>
  <c r="D23" i="9"/>
  <c r="AF24" i="12" s="1"/>
  <c r="C23" i="9"/>
  <c r="T24" i="12" s="1"/>
  <c r="B23" i="9"/>
  <c r="H24" i="12" s="1"/>
  <c r="J21" i="9"/>
  <c r="CZ22" i="12" s="1"/>
  <c r="I21" i="9"/>
  <c r="CN22" i="12" s="1"/>
  <c r="H21" i="9"/>
  <c r="CB22" i="12" s="1"/>
  <c r="G21" i="9"/>
  <c r="BP22" i="12" s="1"/>
  <c r="F21" i="9"/>
  <c r="BD22" i="12" s="1"/>
  <c r="E21" i="9"/>
  <c r="AR22" i="12" s="1"/>
  <c r="D21" i="9"/>
  <c r="AF22" i="12" s="1"/>
  <c r="C21" i="9"/>
  <c r="T22" i="12" s="1"/>
  <c r="B21" i="9"/>
  <c r="H22" i="12" s="1"/>
  <c r="J20" i="9"/>
  <c r="I20" i="9"/>
  <c r="H20" i="9"/>
  <c r="G20" i="9"/>
  <c r="F20" i="9"/>
  <c r="E20" i="9"/>
  <c r="D20" i="9"/>
  <c r="C20" i="9"/>
  <c r="B20" i="9"/>
  <c r="J16" i="9"/>
  <c r="CZ17" i="12" s="1"/>
  <c r="I16" i="9"/>
  <c r="CN17" i="12" s="1"/>
  <c r="H16" i="9"/>
  <c r="CB17" i="12" s="1"/>
  <c r="G16" i="9"/>
  <c r="BP17" i="12" s="1"/>
  <c r="F16" i="9"/>
  <c r="BD17" i="12" s="1"/>
  <c r="E16" i="9"/>
  <c r="AR17" i="12" s="1"/>
  <c r="D16" i="9"/>
  <c r="AF17" i="12" s="1"/>
  <c r="C16" i="9"/>
  <c r="T17" i="12" s="1"/>
  <c r="B16" i="9"/>
  <c r="H17" i="12" s="1"/>
  <c r="J15" i="9"/>
  <c r="CZ16" i="12" s="1"/>
  <c r="I15" i="9"/>
  <c r="CN16" i="12" s="1"/>
  <c r="H15" i="9"/>
  <c r="CB16" i="12" s="1"/>
  <c r="G15" i="9"/>
  <c r="BP16" i="12" s="1"/>
  <c r="F15" i="9"/>
  <c r="BD16" i="12" s="1"/>
  <c r="E15" i="9"/>
  <c r="AR16" i="12" s="1"/>
  <c r="D15" i="9"/>
  <c r="AF16" i="12" s="1"/>
  <c r="C15" i="9"/>
  <c r="T16" i="12" s="1"/>
  <c r="B15" i="9"/>
  <c r="H16" i="12" s="1"/>
  <c r="J13" i="9"/>
  <c r="CZ14" i="12" s="1"/>
  <c r="I13" i="9"/>
  <c r="CN14" i="12" s="1"/>
  <c r="H13" i="9"/>
  <c r="CB14" i="12" s="1"/>
  <c r="G13" i="9"/>
  <c r="BP14" i="12" s="1"/>
  <c r="F13" i="9"/>
  <c r="BD14" i="12" s="1"/>
  <c r="E13" i="9"/>
  <c r="AR14" i="12" s="1"/>
  <c r="D13" i="9"/>
  <c r="AF14" i="12" s="1"/>
  <c r="C13" i="9"/>
  <c r="T14" i="12" s="1"/>
  <c r="B13" i="9"/>
  <c r="H14" i="12" s="1"/>
  <c r="J12" i="9"/>
  <c r="I12" i="9"/>
  <c r="H12" i="9"/>
  <c r="G12" i="9"/>
  <c r="F12" i="9"/>
  <c r="BD13" i="12" s="1"/>
  <c r="E12" i="9"/>
  <c r="D12" i="9"/>
  <c r="C12" i="9"/>
  <c r="T13" i="12" s="1"/>
  <c r="B12" i="9"/>
  <c r="H13" i="12" s="1"/>
  <c r="J8" i="9"/>
  <c r="CZ9" i="12" s="1"/>
  <c r="I8" i="9"/>
  <c r="CN9" i="12" s="1"/>
  <c r="H8" i="9"/>
  <c r="CB9" i="12" s="1"/>
  <c r="G8" i="9"/>
  <c r="BP9" i="12" s="1"/>
  <c r="F8" i="9"/>
  <c r="BD9" i="12" s="1"/>
  <c r="E8" i="9"/>
  <c r="AR9" i="12" s="1"/>
  <c r="D8" i="9"/>
  <c r="AF9" i="12" s="1"/>
  <c r="C8" i="9"/>
  <c r="T9" i="12" s="1"/>
  <c r="B8" i="9"/>
  <c r="H9" i="12" s="1"/>
  <c r="J7" i="9"/>
  <c r="CZ8" i="12" s="1"/>
  <c r="I7" i="9"/>
  <c r="CN8" i="12" s="1"/>
  <c r="H7" i="9"/>
  <c r="CB8" i="12" s="1"/>
  <c r="G7" i="9"/>
  <c r="BP8" i="12" s="1"/>
  <c r="F7" i="9"/>
  <c r="BD8" i="12" s="1"/>
  <c r="E7" i="9"/>
  <c r="AR8" i="12" s="1"/>
  <c r="D7" i="9"/>
  <c r="AF8" i="12" s="1"/>
  <c r="C7" i="9"/>
  <c r="T8" i="12" s="1"/>
  <c r="B7" i="9"/>
  <c r="H8" i="12" s="1"/>
  <c r="J5" i="9"/>
  <c r="CZ6" i="12" s="1"/>
  <c r="I5" i="9"/>
  <c r="CN6" i="12" s="1"/>
  <c r="H5" i="9"/>
  <c r="CB6" i="12" s="1"/>
  <c r="G5" i="9"/>
  <c r="BP6" i="12" s="1"/>
  <c r="F5" i="9"/>
  <c r="BD6" i="12" s="1"/>
  <c r="E5" i="9"/>
  <c r="AR6" i="12" s="1"/>
  <c r="D5" i="9"/>
  <c r="C5" i="9"/>
  <c r="T6" i="12" s="1"/>
  <c r="B5" i="9"/>
  <c r="H6" i="12" s="1"/>
  <c r="J4" i="9"/>
  <c r="I4" i="9"/>
  <c r="H4" i="9"/>
  <c r="CB5" i="12" s="1"/>
  <c r="G4" i="9"/>
  <c r="BP5" i="12" s="1"/>
  <c r="F4" i="9"/>
  <c r="BD5" i="12" s="1"/>
  <c r="E4" i="9"/>
  <c r="AR5" i="12" s="1"/>
  <c r="D4" i="9"/>
  <c r="AF5" i="12" s="1"/>
  <c r="C4" i="9"/>
  <c r="B4" i="9"/>
  <c r="B2" i="9" a="1"/>
  <c r="B2" i="9" s="1"/>
  <c r="E6" i="9" l="1"/>
  <c r="E9" i="9" s="1"/>
  <c r="E10" i="9" s="1"/>
  <c r="F6" i="9"/>
  <c r="I6" i="9"/>
  <c r="CN5" i="12"/>
  <c r="I14" i="9"/>
  <c r="CN13" i="12"/>
  <c r="C22" i="9"/>
  <c r="T21" i="12"/>
  <c r="D9" i="10"/>
  <c r="D10" i="10" s="1"/>
  <c r="AG7" i="12"/>
  <c r="AG10" i="12" s="1"/>
  <c r="AG11" i="12" s="1"/>
  <c r="C6" i="9"/>
  <c r="T5" i="12"/>
  <c r="E22" i="9"/>
  <c r="AR21" i="12"/>
  <c r="E17" i="10"/>
  <c r="E18" i="10" s="1"/>
  <c r="AS15" i="12"/>
  <c r="AS18" i="12" s="1"/>
  <c r="AS19" i="12" s="1"/>
  <c r="D14" i="9"/>
  <c r="AF13" i="12"/>
  <c r="H14" i="9"/>
  <c r="CB13" i="12"/>
  <c r="B22" i="9"/>
  <c r="H21" i="12"/>
  <c r="J22" i="9"/>
  <c r="CZ21" i="12"/>
  <c r="J17" i="10"/>
  <c r="J18" i="10" s="1"/>
  <c r="DA15" i="12"/>
  <c r="DA18" i="12" s="1"/>
  <c r="DA19" i="12" s="1"/>
  <c r="H17" i="10"/>
  <c r="H18" i="10" s="1"/>
  <c r="CC15" i="12"/>
  <c r="CC18" i="12" s="1"/>
  <c r="CC19" i="12" s="1"/>
  <c r="C25" i="10"/>
  <c r="C26" i="10" s="1"/>
  <c r="U23" i="12"/>
  <c r="U26" i="12" s="1"/>
  <c r="U27" i="12" s="1"/>
  <c r="B6" i="9"/>
  <c r="H5" i="12"/>
  <c r="J6" i="9"/>
  <c r="CZ5" i="12"/>
  <c r="J14" i="9"/>
  <c r="CZ13" i="12"/>
  <c r="D22" i="9"/>
  <c r="AF21" i="12"/>
  <c r="E9" i="10"/>
  <c r="E10" i="10" s="1"/>
  <c r="AS7" i="12"/>
  <c r="AS10" i="12" s="1"/>
  <c r="AS11" i="12" s="1"/>
  <c r="C9" i="10"/>
  <c r="C10" i="10" s="1"/>
  <c r="U7" i="12"/>
  <c r="U10" i="12" s="1"/>
  <c r="U11" i="12" s="1"/>
  <c r="J9" i="10"/>
  <c r="J10" i="10" s="1"/>
  <c r="DA7" i="12"/>
  <c r="DA10" i="12" s="1"/>
  <c r="DA11" i="12" s="1"/>
  <c r="I17" i="10"/>
  <c r="I18" i="10" s="1"/>
  <c r="CO15" i="12"/>
  <c r="CO18" i="12" s="1"/>
  <c r="CO19" i="12" s="1"/>
  <c r="E25" i="10"/>
  <c r="E26" i="10" s="1"/>
  <c r="AS23" i="12"/>
  <c r="AS26" i="12" s="1"/>
  <c r="AS27" i="12" s="1"/>
  <c r="F22" i="9"/>
  <c r="BD21" i="12"/>
  <c r="I9" i="10"/>
  <c r="I10" i="10" s="1"/>
  <c r="CO7" i="12"/>
  <c r="CO10" i="12" s="1"/>
  <c r="CO11" i="12" s="1"/>
  <c r="F9" i="9"/>
  <c r="F10" i="9" s="1"/>
  <c r="BD7" i="12"/>
  <c r="BD10" i="12" s="1"/>
  <c r="BD11" i="12" s="1"/>
  <c r="E14" i="9"/>
  <c r="AR13" i="12"/>
  <c r="C17" i="10"/>
  <c r="C18" i="10" s="1"/>
  <c r="U15" i="12"/>
  <c r="U18" i="12" s="1"/>
  <c r="U19" i="12" s="1"/>
  <c r="G6" i="9"/>
  <c r="F14" i="9"/>
  <c r="H22" i="9"/>
  <c r="CB21" i="12"/>
  <c r="D17" i="10"/>
  <c r="D18" i="10" s="1"/>
  <c r="AG15" i="12"/>
  <c r="AG18" i="12" s="1"/>
  <c r="AG19" i="12" s="1"/>
  <c r="J25" i="10"/>
  <c r="J26" i="10" s="1"/>
  <c r="DA23" i="12"/>
  <c r="DA26" i="12" s="1"/>
  <c r="DA27" i="12" s="1"/>
  <c r="H25" i="10"/>
  <c r="H26" i="10" s="1"/>
  <c r="CC23" i="12"/>
  <c r="CC26" i="12" s="1"/>
  <c r="CC27" i="12" s="1"/>
  <c r="G25" i="10"/>
  <c r="G26" i="10" s="1"/>
  <c r="BQ23" i="12"/>
  <c r="BQ26" i="12" s="1"/>
  <c r="BQ27" i="12" s="1"/>
  <c r="F17" i="10"/>
  <c r="F18" i="10" s="1"/>
  <c r="BE15" i="12"/>
  <c r="BE18" i="12" s="1"/>
  <c r="BE19" i="12" s="1"/>
  <c r="D25" i="10"/>
  <c r="D26" i="10" s="1"/>
  <c r="AG23" i="12"/>
  <c r="AG26" i="12" s="1"/>
  <c r="AG27" i="12" s="1"/>
  <c r="AR7" i="12"/>
  <c r="AR10" i="12" s="1"/>
  <c r="AR11" i="12" s="1"/>
  <c r="B14" i="9"/>
  <c r="B25" i="10"/>
  <c r="B26" i="10" s="1"/>
  <c r="I23" i="12"/>
  <c r="I26" i="12" s="1"/>
  <c r="I27" i="12" s="1"/>
  <c r="I25" i="10"/>
  <c r="I26" i="10" s="1"/>
  <c r="CO23" i="12"/>
  <c r="CO26" i="12" s="1"/>
  <c r="CO27" i="12" s="1"/>
  <c r="B9" i="10"/>
  <c r="B10" i="10" s="1"/>
  <c r="I7" i="12"/>
  <c r="I10" i="12" s="1"/>
  <c r="I11" i="12" s="1"/>
  <c r="H9" i="10"/>
  <c r="H10" i="10" s="1"/>
  <c r="CC7" i="12"/>
  <c r="CC10" i="12" s="1"/>
  <c r="CC11" i="12" s="1"/>
  <c r="D6" i="9"/>
  <c r="AF6" i="12"/>
  <c r="C14" i="9"/>
  <c r="G22" i="9"/>
  <c r="BP21" i="12"/>
  <c r="F25" i="10"/>
  <c r="F26" i="10" s="1"/>
  <c r="BE23" i="12"/>
  <c r="BE26" i="12" s="1"/>
  <c r="BE27" i="12" s="1"/>
  <c r="H6" i="9"/>
  <c r="G14" i="9"/>
  <c r="BP13" i="12"/>
  <c r="I22" i="9"/>
  <c r="CN21" i="12"/>
  <c r="G9" i="10"/>
  <c r="G10" i="10" s="1"/>
  <c r="BQ7" i="12"/>
  <c r="BQ10" i="12" s="1"/>
  <c r="BQ11" i="12" s="1"/>
  <c r="J24" i="8"/>
  <c r="CY25" i="12" s="1"/>
  <c r="I24" i="8"/>
  <c r="CM25" i="12" s="1"/>
  <c r="H24" i="8"/>
  <c r="CA25" i="12" s="1"/>
  <c r="G24" i="8"/>
  <c r="BO25" i="12" s="1"/>
  <c r="F24" i="8"/>
  <c r="BC25" i="12" s="1"/>
  <c r="E24" i="8"/>
  <c r="AQ25" i="12" s="1"/>
  <c r="D24" i="8"/>
  <c r="AE25" i="12" s="1"/>
  <c r="C24" i="8"/>
  <c r="S25" i="12" s="1"/>
  <c r="B24" i="8"/>
  <c r="G25" i="12" s="1"/>
  <c r="J23" i="8"/>
  <c r="CY24" i="12" s="1"/>
  <c r="I23" i="8"/>
  <c r="CM24" i="12" s="1"/>
  <c r="H23" i="8"/>
  <c r="CA24" i="12" s="1"/>
  <c r="G23" i="8"/>
  <c r="BO24" i="12" s="1"/>
  <c r="F23" i="8"/>
  <c r="BC24" i="12" s="1"/>
  <c r="E23" i="8"/>
  <c r="AQ24" i="12" s="1"/>
  <c r="D23" i="8"/>
  <c r="AE24" i="12" s="1"/>
  <c r="C23" i="8"/>
  <c r="S24" i="12" s="1"/>
  <c r="B23" i="8"/>
  <c r="G24" i="12" s="1"/>
  <c r="J21" i="8"/>
  <c r="CY22" i="12" s="1"/>
  <c r="I21" i="8"/>
  <c r="CM22" i="12" s="1"/>
  <c r="H21" i="8"/>
  <c r="CA22" i="12" s="1"/>
  <c r="G21" i="8"/>
  <c r="BO22" i="12" s="1"/>
  <c r="F21" i="8"/>
  <c r="BC22" i="12" s="1"/>
  <c r="E21" i="8"/>
  <c r="AQ22" i="12" s="1"/>
  <c r="D21" i="8"/>
  <c r="AE22" i="12" s="1"/>
  <c r="C21" i="8"/>
  <c r="S22" i="12" s="1"/>
  <c r="B21" i="8"/>
  <c r="G22" i="12" s="1"/>
  <c r="J20" i="8"/>
  <c r="I20" i="8"/>
  <c r="H20" i="8"/>
  <c r="G20" i="8"/>
  <c r="F20" i="8"/>
  <c r="E20" i="8"/>
  <c r="D20" i="8"/>
  <c r="AE21" i="12" s="1"/>
  <c r="C20" i="8"/>
  <c r="S21" i="12" s="1"/>
  <c r="B20" i="8"/>
  <c r="G21" i="12" s="1"/>
  <c r="J16" i="8"/>
  <c r="CY17" i="12" s="1"/>
  <c r="I16" i="8"/>
  <c r="CM17" i="12" s="1"/>
  <c r="H16" i="8"/>
  <c r="CA17" i="12" s="1"/>
  <c r="G16" i="8"/>
  <c r="BO17" i="12" s="1"/>
  <c r="F16" i="8"/>
  <c r="BC17" i="12" s="1"/>
  <c r="E16" i="8"/>
  <c r="AQ17" i="12" s="1"/>
  <c r="D16" i="8"/>
  <c r="AE17" i="12" s="1"/>
  <c r="C16" i="8"/>
  <c r="S17" i="12" s="1"/>
  <c r="B16" i="8"/>
  <c r="G17" i="12" s="1"/>
  <c r="J15" i="8"/>
  <c r="CY16" i="12" s="1"/>
  <c r="I15" i="8"/>
  <c r="CM16" i="12" s="1"/>
  <c r="H15" i="8"/>
  <c r="CA16" i="12" s="1"/>
  <c r="G15" i="8"/>
  <c r="BO16" i="12" s="1"/>
  <c r="F15" i="8"/>
  <c r="BC16" i="12" s="1"/>
  <c r="E15" i="8"/>
  <c r="AQ16" i="12" s="1"/>
  <c r="D15" i="8"/>
  <c r="AE16" i="12" s="1"/>
  <c r="C15" i="8"/>
  <c r="S16" i="12" s="1"/>
  <c r="B15" i="8"/>
  <c r="G16" i="12" s="1"/>
  <c r="J13" i="8"/>
  <c r="CY14" i="12" s="1"/>
  <c r="I13" i="8"/>
  <c r="CM14" i="12" s="1"/>
  <c r="H13" i="8"/>
  <c r="CA14" i="12" s="1"/>
  <c r="G13" i="8"/>
  <c r="BO14" i="12" s="1"/>
  <c r="F13" i="8"/>
  <c r="BC14" i="12" s="1"/>
  <c r="E13" i="8"/>
  <c r="AQ14" i="12" s="1"/>
  <c r="D13" i="8"/>
  <c r="AE14" i="12" s="1"/>
  <c r="C13" i="8"/>
  <c r="S14" i="12" s="1"/>
  <c r="B13" i="8"/>
  <c r="G14" i="12" s="1"/>
  <c r="J12" i="8"/>
  <c r="I12" i="8"/>
  <c r="H12" i="8"/>
  <c r="G12" i="8"/>
  <c r="BO13" i="12" s="1"/>
  <c r="F12" i="8"/>
  <c r="BC13" i="12" s="1"/>
  <c r="E12" i="8"/>
  <c r="AQ13" i="12" s="1"/>
  <c r="D12" i="8"/>
  <c r="AE13" i="12" s="1"/>
  <c r="C12" i="8"/>
  <c r="S13" i="12" s="1"/>
  <c r="B12" i="8"/>
  <c r="G13" i="12" s="1"/>
  <c r="J8" i="8"/>
  <c r="CY9" i="12" s="1"/>
  <c r="I8" i="8"/>
  <c r="CM9" i="12" s="1"/>
  <c r="H8" i="8"/>
  <c r="CA9" i="12" s="1"/>
  <c r="G8" i="8"/>
  <c r="BO9" i="12" s="1"/>
  <c r="F8" i="8"/>
  <c r="BC9" i="12" s="1"/>
  <c r="E8" i="8"/>
  <c r="AQ9" i="12" s="1"/>
  <c r="D8" i="8"/>
  <c r="AE9" i="12" s="1"/>
  <c r="C8" i="8"/>
  <c r="S9" i="12" s="1"/>
  <c r="B8" i="8"/>
  <c r="G9" i="12" s="1"/>
  <c r="J7" i="8"/>
  <c r="CY8" i="12" s="1"/>
  <c r="I7" i="8"/>
  <c r="CM8" i="12" s="1"/>
  <c r="H7" i="8"/>
  <c r="CA8" i="12" s="1"/>
  <c r="G7" i="8"/>
  <c r="BO8" i="12" s="1"/>
  <c r="F7" i="8"/>
  <c r="BC8" i="12" s="1"/>
  <c r="E7" i="8"/>
  <c r="AQ8" i="12" s="1"/>
  <c r="D7" i="8"/>
  <c r="AE8" i="12" s="1"/>
  <c r="C7" i="8"/>
  <c r="S8" i="12" s="1"/>
  <c r="B7" i="8"/>
  <c r="G8" i="12" s="1"/>
  <c r="J5" i="8"/>
  <c r="CY6" i="12" s="1"/>
  <c r="I5" i="8"/>
  <c r="CM6" i="12" s="1"/>
  <c r="H5" i="8"/>
  <c r="CA6" i="12" s="1"/>
  <c r="G5" i="8"/>
  <c r="BO6" i="12" s="1"/>
  <c r="F5" i="8"/>
  <c r="BC6" i="12" s="1"/>
  <c r="E5" i="8"/>
  <c r="AQ6" i="12" s="1"/>
  <c r="D5" i="8"/>
  <c r="AE6" i="12" s="1"/>
  <c r="C5" i="8"/>
  <c r="S6" i="12" s="1"/>
  <c r="B5" i="8"/>
  <c r="G6" i="12" s="1"/>
  <c r="J4" i="8"/>
  <c r="CY5" i="12" s="1"/>
  <c r="I4" i="8"/>
  <c r="CM5" i="12" s="1"/>
  <c r="H4" i="8"/>
  <c r="CA5" i="12" s="1"/>
  <c r="G4" i="8"/>
  <c r="BO5" i="12" s="1"/>
  <c r="F4" i="8"/>
  <c r="BC5" i="12" s="1"/>
  <c r="E4" i="8"/>
  <c r="AQ5" i="12" s="1"/>
  <c r="D4" i="8"/>
  <c r="C4" i="8"/>
  <c r="B4" i="8"/>
  <c r="B2" i="8" a="1"/>
  <c r="B2" i="8" s="1"/>
  <c r="B6" i="8" l="1"/>
  <c r="G5" i="12"/>
  <c r="H14" i="8"/>
  <c r="CA13" i="12"/>
  <c r="F14" i="8"/>
  <c r="F22" i="8"/>
  <c r="BC21" i="12"/>
  <c r="D22" i="8"/>
  <c r="G17" i="9"/>
  <c r="G18" i="9" s="1"/>
  <c r="BP15" i="12"/>
  <c r="BP18" i="12" s="1"/>
  <c r="BP19" i="12" s="1"/>
  <c r="D9" i="9"/>
  <c r="D10" i="9" s="1"/>
  <c r="AF7" i="12"/>
  <c r="AF10" i="12" s="1"/>
  <c r="AF11" i="12" s="1"/>
  <c r="J9" i="9"/>
  <c r="J10" i="9" s="1"/>
  <c r="CZ7" i="12"/>
  <c r="CZ10" i="12" s="1"/>
  <c r="CZ11" i="12" s="1"/>
  <c r="C6" i="8"/>
  <c r="S5" i="12"/>
  <c r="I14" i="8"/>
  <c r="CM13" i="12"/>
  <c r="G14" i="8"/>
  <c r="G22" i="8"/>
  <c r="BO21" i="12"/>
  <c r="H9" i="9"/>
  <c r="H10" i="9" s="1"/>
  <c r="CB7" i="12"/>
  <c r="CB10" i="12" s="1"/>
  <c r="CB11" i="12" s="1"/>
  <c r="B17" i="9"/>
  <c r="B18" i="9" s="1"/>
  <c r="H15" i="12"/>
  <c r="H18" i="12" s="1"/>
  <c r="H19" i="12" s="1"/>
  <c r="H25" i="9"/>
  <c r="H26" i="9" s="1"/>
  <c r="CB23" i="12"/>
  <c r="CB26" i="12" s="1"/>
  <c r="CB27" i="12" s="1"/>
  <c r="E17" i="9"/>
  <c r="E18" i="9" s="1"/>
  <c r="AR15" i="12"/>
  <c r="AR18" i="12" s="1"/>
  <c r="AR19" i="12" s="1"/>
  <c r="D17" i="9"/>
  <c r="D18" i="9" s="1"/>
  <c r="AF15" i="12"/>
  <c r="AF18" i="12" s="1"/>
  <c r="AF19" i="12" s="1"/>
  <c r="E6" i="8"/>
  <c r="J14" i="8"/>
  <c r="CY13" i="12"/>
  <c r="H22" i="8"/>
  <c r="CA21" i="12"/>
  <c r="B9" i="9"/>
  <c r="B10" i="9" s="1"/>
  <c r="H7" i="12"/>
  <c r="H10" i="12" s="1"/>
  <c r="H11" i="12" s="1"/>
  <c r="J25" i="9"/>
  <c r="J26" i="9" s="1"/>
  <c r="CZ23" i="12"/>
  <c r="CZ26" i="12" s="1"/>
  <c r="CZ27" i="12" s="1"/>
  <c r="F6" i="8"/>
  <c r="I22" i="8"/>
  <c r="CM21" i="12"/>
  <c r="D25" i="9"/>
  <c r="D26" i="9" s="1"/>
  <c r="AF23" i="12"/>
  <c r="AF26" i="12" s="1"/>
  <c r="AF27" i="12" s="1"/>
  <c r="C25" i="9"/>
  <c r="C26" i="9" s="1"/>
  <c r="T23" i="12"/>
  <c r="T26" i="12" s="1"/>
  <c r="T27" i="12" s="1"/>
  <c r="D6" i="8"/>
  <c r="AE5" i="12"/>
  <c r="G6" i="8"/>
  <c r="B14" i="8"/>
  <c r="J22" i="8"/>
  <c r="CY21" i="12"/>
  <c r="F17" i="9"/>
  <c r="F18" i="9" s="1"/>
  <c r="BD15" i="12"/>
  <c r="BD18" i="12" s="1"/>
  <c r="BD19" i="12" s="1"/>
  <c r="B25" i="9"/>
  <c r="B26" i="9" s="1"/>
  <c r="H23" i="12"/>
  <c r="H26" i="12" s="1"/>
  <c r="H27" i="12" s="1"/>
  <c r="H6" i="8"/>
  <c r="C14" i="8"/>
  <c r="G25" i="9"/>
  <c r="G26" i="9" s="1"/>
  <c r="BP23" i="12"/>
  <c r="BP26" i="12" s="1"/>
  <c r="BP27" i="12" s="1"/>
  <c r="G9" i="9"/>
  <c r="G10" i="9" s="1"/>
  <c r="BP7" i="12"/>
  <c r="BP10" i="12" s="1"/>
  <c r="BP11" i="12" s="1"/>
  <c r="E25" i="9"/>
  <c r="E26" i="9" s="1"/>
  <c r="AR23" i="12"/>
  <c r="AR26" i="12" s="1"/>
  <c r="AR27" i="12" s="1"/>
  <c r="I17" i="9"/>
  <c r="I18" i="9" s="1"/>
  <c r="CN15" i="12"/>
  <c r="CN18" i="12" s="1"/>
  <c r="CN19" i="12" s="1"/>
  <c r="I6" i="8"/>
  <c r="D14" i="8"/>
  <c r="B22" i="8"/>
  <c r="I25" i="9"/>
  <c r="I26" i="9" s="1"/>
  <c r="CN23" i="12"/>
  <c r="CN26" i="12" s="1"/>
  <c r="CN27" i="12" s="1"/>
  <c r="C17" i="9"/>
  <c r="C18" i="9" s="1"/>
  <c r="T15" i="12"/>
  <c r="T18" i="12" s="1"/>
  <c r="T19" i="12" s="1"/>
  <c r="J17" i="9"/>
  <c r="J18" i="9" s="1"/>
  <c r="CZ15" i="12"/>
  <c r="CZ18" i="12" s="1"/>
  <c r="CZ19" i="12" s="1"/>
  <c r="H17" i="9"/>
  <c r="H18" i="9" s="1"/>
  <c r="CB15" i="12"/>
  <c r="CB18" i="12" s="1"/>
  <c r="CB19" i="12" s="1"/>
  <c r="J6" i="8"/>
  <c r="E14" i="8"/>
  <c r="E22" i="8"/>
  <c r="AQ21" i="12"/>
  <c r="C22" i="8"/>
  <c r="F25" i="9"/>
  <c r="F26" i="9" s="1"/>
  <c r="BD23" i="12"/>
  <c r="BD26" i="12" s="1"/>
  <c r="BD27" i="12" s="1"/>
  <c r="C9" i="9"/>
  <c r="C10" i="9" s="1"/>
  <c r="T7" i="12"/>
  <c r="T10" i="12" s="1"/>
  <c r="T11" i="12" s="1"/>
  <c r="I9" i="9"/>
  <c r="I10" i="9" s="1"/>
  <c r="CN7" i="12"/>
  <c r="CN10" i="12" s="1"/>
  <c r="CN11" i="12" s="1"/>
  <c r="J24" i="7"/>
  <c r="CX25" i="12" s="1"/>
  <c r="I24" i="7"/>
  <c r="CL25" i="12" s="1"/>
  <c r="H24" i="7"/>
  <c r="BZ25" i="12" s="1"/>
  <c r="G24" i="7"/>
  <c r="BN25" i="12" s="1"/>
  <c r="F24" i="7"/>
  <c r="BB25" i="12" s="1"/>
  <c r="E24" i="7"/>
  <c r="AP25" i="12" s="1"/>
  <c r="D24" i="7"/>
  <c r="AD25" i="12" s="1"/>
  <c r="C24" i="7"/>
  <c r="R25" i="12" s="1"/>
  <c r="B24" i="7"/>
  <c r="F25" i="12" s="1"/>
  <c r="J23" i="7"/>
  <c r="CX24" i="12" s="1"/>
  <c r="I23" i="7"/>
  <c r="CL24" i="12" s="1"/>
  <c r="H23" i="7"/>
  <c r="BZ24" i="12" s="1"/>
  <c r="G23" i="7"/>
  <c r="BN24" i="12" s="1"/>
  <c r="F23" i="7"/>
  <c r="BB24" i="12" s="1"/>
  <c r="E23" i="7"/>
  <c r="AP24" i="12" s="1"/>
  <c r="D23" i="7"/>
  <c r="AD24" i="12" s="1"/>
  <c r="C23" i="7"/>
  <c r="R24" i="12" s="1"/>
  <c r="B23" i="7"/>
  <c r="F24" i="12" s="1"/>
  <c r="J21" i="7"/>
  <c r="CX22" i="12" s="1"/>
  <c r="I21" i="7"/>
  <c r="CL22" i="12" s="1"/>
  <c r="H21" i="7"/>
  <c r="BZ22" i="12" s="1"/>
  <c r="G21" i="7"/>
  <c r="BN22" i="12" s="1"/>
  <c r="F21" i="7"/>
  <c r="BB22" i="12" s="1"/>
  <c r="E21" i="7"/>
  <c r="AP22" i="12" s="1"/>
  <c r="D21" i="7"/>
  <c r="AD22" i="12" s="1"/>
  <c r="C21" i="7"/>
  <c r="R22" i="12" s="1"/>
  <c r="B21" i="7"/>
  <c r="F22" i="12" s="1"/>
  <c r="J20" i="7"/>
  <c r="I20" i="7"/>
  <c r="H20" i="7"/>
  <c r="G20" i="7"/>
  <c r="F20" i="7"/>
  <c r="E20" i="7"/>
  <c r="D20" i="7"/>
  <c r="C20" i="7"/>
  <c r="B20" i="7"/>
  <c r="F21" i="12" s="1"/>
  <c r="J16" i="7"/>
  <c r="CX17" i="12" s="1"/>
  <c r="I16" i="7"/>
  <c r="CL17" i="12" s="1"/>
  <c r="H16" i="7"/>
  <c r="BZ17" i="12" s="1"/>
  <c r="G16" i="7"/>
  <c r="BN17" i="12" s="1"/>
  <c r="F16" i="7"/>
  <c r="BB17" i="12" s="1"/>
  <c r="E16" i="7"/>
  <c r="AP17" i="12" s="1"/>
  <c r="D16" i="7"/>
  <c r="AD17" i="12" s="1"/>
  <c r="C16" i="7"/>
  <c r="R17" i="12" s="1"/>
  <c r="B16" i="7"/>
  <c r="F17" i="12" s="1"/>
  <c r="J15" i="7"/>
  <c r="CX16" i="12" s="1"/>
  <c r="I15" i="7"/>
  <c r="CL16" i="12" s="1"/>
  <c r="H15" i="7"/>
  <c r="BZ16" i="12" s="1"/>
  <c r="G15" i="7"/>
  <c r="BN16" i="12" s="1"/>
  <c r="F15" i="7"/>
  <c r="BB16" i="12" s="1"/>
  <c r="E15" i="7"/>
  <c r="AP16" i="12" s="1"/>
  <c r="D15" i="7"/>
  <c r="AD16" i="12" s="1"/>
  <c r="C15" i="7"/>
  <c r="R16" i="12" s="1"/>
  <c r="B15" i="7"/>
  <c r="F16" i="12" s="1"/>
  <c r="J13" i="7"/>
  <c r="CX14" i="12" s="1"/>
  <c r="I13" i="7"/>
  <c r="CL14" i="12" s="1"/>
  <c r="H13" i="7"/>
  <c r="BZ14" i="12" s="1"/>
  <c r="G13" i="7"/>
  <c r="BN14" i="12" s="1"/>
  <c r="F13" i="7"/>
  <c r="BB14" i="12" s="1"/>
  <c r="E13" i="7"/>
  <c r="AP14" i="12" s="1"/>
  <c r="D13" i="7"/>
  <c r="AD14" i="12" s="1"/>
  <c r="C13" i="7"/>
  <c r="R14" i="12" s="1"/>
  <c r="B13" i="7"/>
  <c r="F14" i="12" s="1"/>
  <c r="J12" i="7"/>
  <c r="I12" i="7"/>
  <c r="H12" i="7"/>
  <c r="G12" i="7"/>
  <c r="F12" i="7"/>
  <c r="BB13" i="12" s="1"/>
  <c r="E12" i="7"/>
  <c r="AP13" i="12" s="1"/>
  <c r="D12" i="7"/>
  <c r="AD13" i="12" s="1"/>
  <c r="C12" i="7"/>
  <c r="R13" i="12" s="1"/>
  <c r="B12" i="7"/>
  <c r="F13" i="12" s="1"/>
  <c r="J8" i="7"/>
  <c r="CX9" i="12" s="1"/>
  <c r="I8" i="7"/>
  <c r="CL9" i="12" s="1"/>
  <c r="H8" i="7"/>
  <c r="BZ9" i="12" s="1"/>
  <c r="G8" i="7"/>
  <c r="BN9" i="12" s="1"/>
  <c r="F8" i="7"/>
  <c r="BB9" i="12" s="1"/>
  <c r="E8" i="7"/>
  <c r="AP9" i="12" s="1"/>
  <c r="D8" i="7"/>
  <c r="AD9" i="12" s="1"/>
  <c r="C8" i="7"/>
  <c r="R9" i="12" s="1"/>
  <c r="B8" i="7"/>
  <c r="F9" i="12" s="1"/>
  <c r="J7" i="7"/>
  <c r="CX8" i="12" s="1"/>
  <c r="I7" i="7"/>
  <c r="CL8" i="12" s="1"/>
  <c r="H7" i="7"/>
  <c r="BZ8" i="12" s="1"/>
  <c r="G7" i="7"/>
  <c r="BN8" i="12" s="1"/>
  <c r="F7" i="7"/>
  <c r="BB8" i="12" s="1"/>
  <c r="E7" i="7"/>
  <c r="AP8" i="12" s="1"/>
  <c r="D7" i="7"/>
  <c r="AD8" i="12" s="1"/>
  <c r="C7" i="7"/>
  <c r="R8" i="12" s="1"/>
  <c r="B7" i="7"/>
  <c r="F8" i="12" s="1"/>
  <c r="J5" i="7"/>
  <c r="CX6" i="12" s="1"/>
  <c r="I5" i="7"/>
  <c r="CL6" i="12" s="1"/>
  <c r="H5" i="7"/>
  <c r="BZ6" i="12" s="1"/>
  <c r="G5" i="7"/>
  <c r="BN6" i="12" s="1"/>
  <c r="F5" i="7"/>
  <c r="BB6" i="12" s="1"/>
  <c r="E5" i="7"/>
  <c r="AP6" i="12" s="1"/>
  <c r="D5" i="7"/>
  <c r="AD6" i="12" s="1"/>
  <c r="C5" i="7"/>
  <c r="R6" i="12" s="1"/>
  <c r="B5" i="7"/>
  <c r="F6" i="12" s="1"/>
  <c r="J4" i="7"/>
  <c r="I4" i="7"/>
  <c r="H4" i="7"/>
  <c r="BZ5" i="12" s="1"/>
  <c r="G4" i="7"/>
  <c r="BN5" i="12" s="1"/>
  <c r="F4" i="7"/>
  <c r="BB5" i="12" s="1"/>
  <c r="E4" i="7"/>
  <c r="AP5" i="12" s="1"/>
  <c r="D4" i="7"/>
  <c r="AD5" i="12" s="1"/>
  <c r="C4" i="7"/>
  <c r="R5" i="12" s="1"/>
  <c r="B4" i="7"/>
  <c r="B2" i="7" a="1"/>
  <c r="B2" i="7" s="1"/>
  <c r="B22" i="7" l="1"/>
  <c r="C6" i="7"/>
  <c r="D6" i="7"/>
  <c r="E6" i="7"/>
  <c r="E9" i="7" s="1"/>
  <c r="E10" i="7" s="1"/>
  <c r="B25" i="7"/>
  <c r="B26" i="7" s="1"/>
  <c r="F23" i="12"/>
  <c r="F26" i="12" s="1"/>
  <c r="F27" i="12" s="1"/>
  <c r="J22" i="7"/>
  <c r="CX21" i="12"/>
  <c r="C9" i="7"/>
  <c r="C10" i="7" s="1"/>
  <c r="R7" i="12"/>
  <c r="R10" i="12" s="1"/>
  <c r="R11" i="12" s="1"/>
  <c r="D9" i="7"/>
  <c r="D10" i="7" s="1"/>
  <c r="AD7" i="12"/>
  <c r="AD10" i="12" s="1"/>
  <c r="AD11" i="12" s="1"/>
  <c r="F14" i="7"/>
  <c r="F6" i="7"/>
  <c r="G6" i="7"/>
  <c r="H6" i="7"/>
  <c r="G14" i="7"/>
  <c r="BN13" i="12"/>
  <c r="C22" i="7"/>
  <c r="R21" i="12"/>
  <c r="B6" i="7"/>
  <c r="F5" i="12"/>
  <c r="H14" i="7"/>
  <c r="BZ13" i="12"/>
  <c r="B14" i="7"/>
  <c r="D22" i="7"/>
  <c r="AD21" i="12"/>
  <c r="I22" i="7"/>
  <c r="CL21" i="12"/>
  <c r="E22" i="7"/>
  <c r="AP21" i="12"/>
  <c r="J6" i="7"/>
  <c r="CX5" i="12"/>
  <c r="I14" i="7"/>
  <c r="CL13" i="12"/>
  <c r="J14" i="7"/>
  <c r="CX13" i="12"/>
  <c r="D14" i="7"/>
  <c r="F22" i="7"/>
  <c r="BB21" i="12"/>
  <c r="H22" i="7"/>
  <c r="BZ21" i="12"/>
  <c r="I6" i="7"/>
  <c r="CL5" i="12"/>
  <c r="C14" i="7"/>
  <c r="E14" i="7"/>
  <c r="G22" i="7"/>
  <c r="BN21" i="12"/>
  <c r="D17" i="8"/>
  <c r="D18" i="8" s="1"/>
  <c r="AE15" i="12"/>
  <c r="AE18" i="12" s="1"/>
  <c r="AE19" i="12" s="1"/>
  <c r="C9" i="8"/>
  <c r="C10" i="8" s="1"/>
  <c r="S7" i="12"/>
  <c r="S10" i="12" s="1"/>
  <c r="S11" i="12" s="1"/>
  <c r="I9" i="8"/>
  <c r="I10" i="8" s="1"/>
  <c r="CM7" i="12"/>
  <c r="CM10" i="12" s="1"/>
  <c r="CM11" i="12" s="1"/>
  <c r="J25" i="8"/>
  <c r="J26" i="8" s="1"/>
  <c r="CY23" i="12"/>
  <c r="CY26" i="12" s="1"/>
  <c r="CY27" i="12" s="1"/>
  <c r="F25" i="8"/>
  <c r="F26" i="8" s="1"/>
  <c r="BC23" i="12"/>
  <c r="BC26" i="12" s="1"/>
  <c r="BC27" i="12" s="1"/>
  <c r="E17" i="8"/>
  <c r="E18" i="8" s="1"/>
  <c r="AQ15" i="12"/>
  <c r="AQ18" i="12" s="1"/>
  <c r="AQ19" i="12" s="1"/>
  <c r="B25" i="8"/>
  <c r="B26" i="8" s="1"/>
  <c r="G23" i="12"/>
  <c r="G26" i="12" s="1"/>
  <c r="G27" i="12" s="1"/>
  <c r="C25" i="8"/>
  <c r="C26" i="8" s="1"/>
  <c r="S23" i="12"/>
  <c r="S26" i="12" s="1"/>
  <c r="S27" i="12" s="1"/>
  <c r="C17" i="8"/>
  <c r="C18" i="8" s="1"/>
  <c r="S15" i="12"/>
  <c r="S18" i="12" s="1"/>
  <c r="S19" i="12" s="1"/>
  <c r="B17" i="8"/>
  <c r="B18" i="8" s="1"/>
  <c r="G15" i="12"/>
  <c r="G18" i="12" s="1"/>
  <c r="G19" i="12" s="1"/>
  <c r="H25" i="8"/>
  <c r="H26" i="8" s="1"/>
  <c r="CA23" i="12"/>
  <c r="CA26" i="12" s="1"/>
  <c r="CA27" i="12" s="1"/>
  <c r="G25" i="8"/>
  <c r="G26" i="8" s="1"/>
  <c r="BO23" i="12"/>
  <c r="BO26" i="12" s="1"/>
  <c r="BO27" i="12" s="1"/>
  <c r="F17" i="8"/>
  <c r="F18" i="8" s="1"/>
  <c r="BC15" i="12"/>
  <c r="BC18" i="12" s="1"/>
  <c r="BC19" i="12" s="1"/>
  <c r="J9" i="8"/>
  <c r="J10" i="8" s="1"/>
  <c r="CY7" i="12"/>
  <c r="CY10" i="12" s="1"/>
  <c r="CY11" i="12" s="1"/>
  <c r="B9" i="8"/>
  <c r="B10" i="8" s="1"/>
  <c r="G7" i="12"/>
  <c r="G10" i="12" s="1"/>
  <c r="G11" i="12" s="1"/>
  <c r="D25" i="8"/>
  <c r="D26" i="8" s="1"/>
  <c r="AE23" i="12"/>
  <c r="AE26" i="12" s="1"/>
  <c r="AE27" i="12" s="1"/>
  <c r="H9" i="8"/>
  <c r="H10" i="8" s="1"/>
  <c r="CA7" i="12"/>
  <c r="CA10" i="12" s="1"/>
  <c r="CA11" i="12" s="1"/>
  <c r="G9" i="8"/>
  <c r="G10" i="8" s="1"/>
  <c r="BO7" i="12"/>
  <c r="BO10" i="12" s="1"/>
  <c r="BO11" i="12" s="1"/>
  <c r="I25" i="8"/>
  <c r="I26" i="8" s="1"/>
  <c r="CM23" i="12"/>
  <c r="CM26" i="12" s="1"/>
  <c r="CM27" i="12" s="1"/>
  <c r="G17" i="8"/>
  <c r="G18" i="8" s="1"/>
  <c r="BO15" i="12"/>
  <c r="BO18" i="12" s="1"/>
  <c r="BO19" i="12" s="1"/>
  <c r="E9" i="8"/>
  <c r="E10" i="8" s="1"/>
  <c r="AQ7" i="12"/>
  <c r="AQ10" i="12" s="1"/>
  <c r="AQ11" i="12" s="1"/>
  <c r="I17" i="8"/>
  <c r="I18" i="8" s="1"/>
  <c r="CM15" i="12"/>
  <c r="CM18" i="12" s="1"/>
  <c r="CM19" i="12" s="1"/>
  <c r="E25" i="8"/>
  <c r="E26" i="8" s="1"/>
  <c r="AQ23" i="12"/>
  <c r="AQ26" i="12" s="1"/>
  <c r="AQ27" i="12" s="1"/>
  <c r="F9" i="8"/>
  <c r="F10" i="8" s="1"/>
  <c r="BC7" i="12"/>
  <c r="BC10" i="12" s="1"/>
  <c r="BC11" i="12" s="1"/>
  <c r="J17" i="8"/>
  <c r="J18" i="8" s="1"/>
  <c r="CY15" i="12"/>
  <c r="CY18" i="12" s="1"/>
  <c r="CY19" i="12" s="1"/>
  <c r="H17" i="8"/>
  <c r="H18" i="8" s="1"/>
  <c r="CA15" i="12"/>
  <c r="CA18" i="12" s="1"/>
  <c r="CA19" i="12" s="1"/>
  <c r="D9" i="8"/>
  <c r="D10" i="8" s="1"/>
  <c r="AE7" i="12"/>
  <c r="AE10" i="12" s="1"/>
  <c r="AE11" i="12" s="1"/>
  <c r="J24" i="6"/>
  <c r="CW25" i="12" s="1"/>
  <c r="I24" i="6"/>
  <c r="CK25" i="12" s="1"/>
  <c r="H24" i="6"/>
  <c r="BY25" i="12" s="1"/>
  <c r="G24" i="6"/>
  <c r="BM25" i="12" s="1"/>
  <c r="F24" i="6"/>
  <c r="BA25" i="12" s="1"/>
  <c r="E24" i="6"/>
  <c r="AO25" i="12" s="1"/>
  <c r="D24" i="6"/>
  <c r="AC25" i="12" s="1"/>
  <c r="C24" i="6"/>
  <c r="Q25" i="12" s="1"/>
  <c r="B24" i="6"/>
  <c r="E25" i="12" s="1"/>
  <c r="J23" i="6"/>
  <c r="CW24" i="12" s="1"/>
  <c r="I23" i="6"/>
  <c r="CK24" i="12" s="1"/>
  <c r="H23" i="6"/>
  <c r="BY24" i="12" s="1"/>
  <c r="G23" i="6"/>
  <c r="BM24" i="12" s="1"/>
  <c r="F23" i="6"/>
  <c r="BA24" i="12" s="1"/>
  <c r="E23" i="6"/>
  <c r="AO24" i="12" s="1"/>
  <c r="D23" i="6"/>
  <c r="AC24" i="12" s="1"/>
  <c r="C23" i="6"/>
  <c r="Q24" i="12" s="1"/>
  <c r="B23" i="6"/>
  <c r="E24" i="12" s="1"/>
  <c r="J21" i="6"/>
  <c r="CW22" i="12" s="1"/>
  <c r="I21" i="6"/>
  <c r="CK22" i="12" s="1"/>
  <c r="H21" i="6"/>
  <c r="BY22" i="12" s="1"/>
  <c r="G21" i="6"/>
  <c r="BM22" i="12" s="1"/>
  <c r="F21" i="6"/>
  <c r="BA22" i="12" s="1"/>
  <c r="E21" i="6"/>
  <c r="AO22" i="12" s="1"/>
  <c r="D21" i="6"/>
  <c r="AC22" i="12" s="1"/>
  <c r="C21" i="6"/>
  <c r="Q22" i="12" s="1"/>
  <c r="B21" i="6"/>
  <c r="E22" i="12" s="1"/>
  <c r="J20" i="6"/>
  <c r="I20" i="6"/>
  <c r="H20" i="6"/>
  <c r="G20" i="6"/>
  <c r="F20" i="6"/>
  <c r="E20" i="6"/>
  <c r="D20" i="6"/>
  <c r="C20" i="6"/>
  <c r="Q21" i="12" s="1"/>
  <c r="B20" i="6"/>
  <c r="J16" i="6"/>
  <c r="CW17" i="12" s="1"/>
  <c r="I16" i="6"/>
  <c r="CK17" i="12" s="1"/>
  <c r="H16" i="6"/>
  <c r="BY17" i="12" s="1"/>
  <c r="G16" i="6"/>
  <c r="BM17" i="12" s="1"/>
  <c r="F16" i="6"/>
  <c r="BA17" i="12" s="1"/>
  <c r="E16" i="6"/>
  <c r="AO17" i="12" s="1"/>
  <c r="D16" i="6"/>
  <c r="AC17" i="12" s="1"/>
  <c r="C16" i="6"/>
  <c r="Q17" i="12" s="1"/>
  <c r="B16" i="6"/>
  <c r="E17" i="12" s="1"/>
  <c r="J15" i="6"/>
  <c r="CW16" i="12" s="1"/>
  <c r="I15" i="6"/>
  <c r="CK16" i="12" s="1"/>
  <c r="H15" i="6"/>
  <c r="BY16" i="12" s="1"/>
  <c r="G15" i="6"/>
  <c r="BM16" i="12" s="1"/>
  <c r="F15" i="6"/>
  <c r="BA16" i="12" s="1"/>
  <c r="E15" i="6"/>
  <c r="AO16" i="12" s="1"/>
  <c r="D15" i="6"/>
  <c r="AC16" i="12" s="1"/>
  <c r="C15" i="6"/>
  <c r="Q16" i="12" s="1"/>
  <c r="B15" i="6"/>
  <c r="E16" i="12" s="1"/>
  <c r="J13" i="6"/>
  <c r="CW14" i="12" s="1"/>
  <c r="I13" i="6"/>
  <c r="CK14" i="12" s="1"/>
  <c r="H13" i="6"/>
  <c r="BY14" i="12" s="1"/>
  <c r="G13" i="6"/>
  <c r="BM14" i="12" s="1"/>
  <c r="F13" i="6"/>
  <c r="BA14" i="12" s="1"/>
  <c r="E13" i="6"/>
  <c r="AO14" i="12" s="1"/>
  <c r="D13" i="6"/>
  <c r="AC14" i="12" s="1"/>
  <c r="C13" i="6"/>
  <c r="Q14" i="12" s="1"/>
  <c r="B13" i="6"/>
  <c r="E14" i="12" s="1"/>
  <c r="J12" i="6"/>
  <c r="I12" i="6"/>
  <c r="H12" i="6"/>
  <c r="G12" i="6"/>
  <c r="F12" i="6"/>
  <c r="BA13" i="12" s="1"/>
  <c r="E12" i="6"/>
  <c r="D12" i="6"/>
  <c r="AC13" i="12" s="1"/>
  <c r="C12" i="6"/>
  <c r="Q13" i="12" s="1"/>
  <c r="B12" i="6"/>
  <c r="E13" i="12" s="1"/>
  <c r="J8" i="6"/>
  <c r="CW9" i="12" s="1"/>
  <c r="I8" i="6"/>
  <c r="CK9" i="12" s="1"/>
  <c r="H8" i="6"/>
  <c r="BY9" i="12" s="1"/>
  <c r="G8" i="6"/>
  <c r="BM9" i="12" s="1"/>
  <c r="F8" i="6"/>
  <c r="BA9" i="12" s="1"/>
  <c r="E8" i="6"/>
  <c r="AO9" i="12" s="1"/>
  <c r="D8" i="6"/>
  <c r="AC9" i="12" s="1"/>
  <c r="C8" i="6"/>
  <c r="Q9" i="12" s="1"/>
  <c r="B8" i="6"/>
  <c r="E9" i="12" s="1"/>
  <c r="J7" i="6"/>
  <c r="CW8" i="12" s="1"/>
  <c r="I7" i="6"/>
  <c r="CK8" i="12" s="1"/>
  <c r="H7" i="6"/>
  <c r="BY8" i="12" s="1"/>
  <c r="G7" i="6"/>
  <c r="BM8" i="12" s="1"/>
  <c r="F7" i="6"/>
  <c r="BA8" i="12" s="1"/>
  <c r="E7" i="6"/>
  <c r="AO8" i="12" s="1"/>
  <c r="D7" i="6"/>
  <c r="AC8" i="12" s="1"/>
  <c r="C7" i="6"/>
  <c r="Q8" i="12" s="1"/>
  <c r="B7" i="6"/>
  <c r="E8" i="12" s="1"/>
  <c r="J5" i="6"/>
  <c r="CW6" i="12" s="1"/>
  <c r="I5" i="6"/>
  <c r="CK6" i="12" s="1"/>
  <c r="H5" i="6"/>
  <c r="BY6" i="12" s="1"/>
  <c r="G5" i="6"/>
  <c r="BM6" i="12" s="1"/>
  <c r="F5" i="6"/>
  <c r="BA6" i="12" s="1"/>
  <c r="E5" i="6"/>
  <c r="AO6" i="12" s="1"/>
  <c r="D5" i="6"/>
  <c r="C5" i="6"/>
  <c r="Q6" i="12" s="1"/>
  <c r="B5" i="6"/>
  <c r="E6" i="12" s="1"/>
  <c r="J4" i="6"/>
  <c r="I4" i="6"/>
  <c r="CK5" i="12" s="1"/>
  <c r="H4" i="6"/>
  <c r="BY5" i="12" s="1"/>
  <c r="G4" i="6"/>
  <c r="BM5" i="12" s="1"/>
  <c r="F4" i="6"/>
  <c r="BA5" i="12" s="1"/>
  <c r="E4" i="6"/>
  <c r="AO5" i="12" s="1"/>
  <c r="D4" i="6"/>
  <c r="AC5" i="12" s="1"/>
  <c r="C4" i="6"/>
  <c r="B4" i="6"/>
  <c r="B2" i="6" a="1"/>
  <c r="B2" i="6" s="1"/>
  <c r="AP7" i="12" l="1"/>
  <c r="AP10" i="12" s="1"/>
  <c r="AP11" i="12" s="1"/>
  <c r="E17" i="7"/>
  <c r="E18" i="7" s="1"/>
  <c r="AP15" i="12"/>
  <c r="AP18" i="12" s="1"/>
  <c r="AP19" i="12" s="1"/>
  <c r="J17" i="7"/>
  <c r="J18" i="7" s="1"/>
  <c r="CX15" i="12"/>
  <c r="CX18" i="12" s="1"/>
  <c r="CX19" i="12" s="1"/>
  <c r="G17" i="7"/>
  <c r="G18" i="7" s="1"/>
  <c r="BN15" i="12"/>
  <c r="BN18" i="12" s="1"/>
  <c r="BN19" i="12" s="1"/>
  <c r="C17" i="7"/>
  <c r="C18" i="7" s="1"/>
  <c r="R15" i="12"/>
  <c r="R18" i="12" s="1"/>
  <c r="R19" i="12" s="1"/>
  <c r="D25" i="7"/>
  <c r="D26" i="7" s="1"/>
  <c r="AD23" i="12"/>
  <c r="AD26" i="12" s="1"/>
  <c r="AD27" i="12" s="1"/>
  <c r="G9" i="7"/>
  <c r="G10" i="7" s="1"/>
  <c r="BN7" i="12"/>
  <c r="BN10" i="12" s="1"/>
  <c r="BN11" i="12" s="1"/>
  <c r="H9" i="7"/>
  <c r="H10" i="7" s="1"/>
  <c r="BZ7" i="12"/>
  <c r="BZ10" i="12" s="1"/>
  <c r="BZ11" i="12" s="1"/>
  <c r="I9" i="7"/>
  <c r="I10" i="7" s="1"/>
  <c r="CL7" i="12"/>
  <c r="CL10" i="12" s="1"/>
  <c r="CL11" i="12" s="1"/>
  <c r="F9" i="7"/>
  <c r="F10" i="7" s="1"/>
  <c r="BB7" i="12"/>
  <c r="BB10" i="12" s="1"/>
  <c r="BB11" i="12" s="1"/>
  <c r="J9" i="7"/>
  <c r="J10" i="7" s="1"/>
  <c r="CX7" i="12"/>
  <c r="CX10" i="12" s="1"/>
  <c r="CX11" i="12" s="1"/>
  <c r="H17" i="7"/>
  <c r="H18" i="7" s="1"/>
  <c r="BZ15" i="12"/>
  <c r="BZ18" i="12" s="1"/>
  <c r="BZ19" i="12" s="1"/>
  <c r="H25" i="7"/>
  <c r="H26" i="7" s="1"/>
  <c r="BZ23" i="12"/>
  <c r="BZ26" i="12" s="1"/>
  <c r="BZ27" i="12" s="1"/>
  <c r="F17" i="7"/>
  <c r="F18" i="7" s="1"/>
  <c r="BB15" i="12"/>
  <c r="BB18" i="12" s="1"/>
  <c r="BB19" i="12" s="1"/>
  <c r="B17" i="7"/>
  <c r="B18" i="7" s="1"/>
  <c r="F15" i="12"/>
  <c r="F18" i="12" s="1"/>
  <c r="F19" i="12" s="1"/>
  <c r="F25" i="7"/>
  <c r="F26" i="7" s="1"/>
  <c r="BB23" i="12"/>
  <c r="BB26" i="12" s="1"/>
  <c r="BB27" i="12" s="1"/>
  <c r="E25" i="7"/>
  <c r="E26" i="7" s="1"/>
  <c r="AP23" i="12"/>
  <c r="AP26" i="12" s="1"/>
  <c r="AP27" i="12" s="1"/>
  <c r="B9" i="7"/>
  <c r="B10" i="7" s="1"/>
  <c r="F7" i="12"/>
  <c r="F10" i="12" s="1"/>
  <c r="F11" i="12" s="1"/>
  <c r="J25" i="7"/>
  <c r="J26" i="7" s="1"/>
  <c r="CX23" i="12"/>
  <c r="CX26" i="12" s="1"/>
  <c r="CX27" i="12" s="1"/>
  <c r="G25" i="7"/>
  <c r="G26" i="7" s="1"/>
  <c r="BN23" i="12"/>
  <c r="BN26" i="12" s="1"/>
  <c r="BN27" i="12" s="1"/>
  <c r="D17" i="7"/>
  <c r="D18" i="7" s="1"/>
  <c r="AD15" i="12"/>
  <c r="AD18" i="12" s="1"/>
  <c r="AD19" i="12" s="1"/>
  <c r="C25" i="7"/>
  <c r="C26" i="7" s="1"/>
  <c r="R23" i="12"/>
  <c r="R26" i="12" s="1"/>
  <c r="R27" i="12" s="1"/>
  <c r="I17" i="7"/>
  <c r="I18" i="7" s="1"/>
  <c r="CL15" i="12"/>
  <c r="CL18" i="12" s="1"/>
  <c r="CL19" i="12" s="1"/>
  <c r="I25" i="7"/>
  <c r="I26" i="7" s="1"/>
  <c r="CL23" i="12"/>
  <c r="CL26" i="12" s="1"/>
  <c r="CL27" i="12" s="1"/>
  <c r="C14" i="6"/>
  <c r="C17" i="6" s="1"/>
  <c r="C18" i="6" s="1"/>
  <c r="G6" i="6"/>
  <c r="G9" i="6" s="1"/>
  <c r="G10" i="6" s="1"/>
  <c r="H6" i="6"/>
  <c r="H9" i="6" s="1"/>
  <c r="H10" i="6" s="1"/>
  <c r="I6" i="6"/>
  <c r="G14" i="6"/>
  <c r="BM13" i="12"/>
  <c r="F14" i="6"/>
  <c r="G22" i="6"/>
  <c r="BM21" i="12"/>
  <c r="E14" i="6"/>
  <c r="AO13" i="12"/>
  <c r="H22" i="6"/>
  <c r="BY21" i="12"/>
  <c r="D14" i="6"/>
  <c r="F22" i="6"/>
  <c r="BA21" i="12"/>
  <c r="H14" i="6"/>
  <c r="BY13" i="12"/>
  <c r="B6" i="6"/>
  <c r="E5" i="12"/>
  <c r="J6" i="6"/>
  <c r="CW5" i="12"/>
  <c r="I14" i="6"/>
  <c r="CK13" i="12"/>
  <c r="I22" i="6"/>
  <c r="CK21" i="12"/>
  <c r="E22" i="6"/>
  <c r="AO21" i="12"/>
  <c r="J14" i="6"/>
  <c r="CW13" i="12"/>
  <c r="B22" i="6"/>
  <c r="E21" i="12"/>
  <c r="J22" i="6"/>
  <c r="CW21" i="12"/>
  <c r="C6" i="6"/>
  <c r="Q5" i="12"/>
  <c r="E6" i="6"/>
  <c r="D6" i="6"/>
  <c r="AC6" i="12"/>
  <c r="F6" i="6"/>
  <c r="B14" i="6"/>
  <c r="D22" i="6"/>
  <c r="AC21" i="12"/>
  <c r="C22" i="6"/>
  <c r="J24" i="5"/>
  <c r="CV25" i="12" s="1"/>
  <c r="I24" i="5"/>
  <c r="CJ25" i="12" s="1"/>
  <c r="H24" i="5"/>
  <c r="BX25" i="12" s="1"/>
  <c r="G24" i="5"/>
  <c r="BL25" i="12" s="1"/>
  <c r="F24" i="5"/>
  <c r="AZ25" i="12" s="1"/>
  <c r="E24" i="5"/>
  <c r="AN25" i="12" s="1"/>
  <c r="D24" i="5"/>
  <c r="AB25" i="12" s="1"/>
  <c r="C24" i="5"/>
  <c r="P25" i="12" s="1"/>
  <c r="B24" i="5"/>
  <c r="D25" i="12" s="1"/>
  <c r="J23" i="5"/>
  <c r="CV24" i="12" s="1"/>
  <c r="I23" i="5"/>
  <c r="CJ24" i="12" s="1"/>
  <c r="H23" i="5"/>
  <c r="BX24" i="12" s="1"/>
  <c r="G23" i="5"/>
  <c r="BL24" i="12" s="1"/>
  <c r="F23" i="5"/>
  <c r="AZ24" i="12" s="1"/>
  <c r="E23" i="5"/>
  <c r="AN24" i="12" s="1"/>
  <c r="D23" i="5"/>
  <c r="AB24" i="12" s="1"/>
  <c r="C23" i="5"/>
  <c r="P24" i="12" s="1"/>
  <c r="B23" i="5"/>
  <c r="D24" i="12" s="1"/>
  <c r="J21" i="5"/>
  <c r="CV22" i="12" s="1"/>
  <c r="I21" i="5"/>
  <c r="CJ22" i="12" s="1"/>
  <c r="H21" i="5"/>
  <c r="BX22" i="12" s="1"/>
  <c r="G21" i="5"/>
  <c r="BL22" i="12" s="1"/>
  <c r="F21" i="5"/>
  <c r="AZ22" i="12" s="1"/>
  <c r="E21" i="5"/>
  <c r="AN22" i="12" s="1"/>
  <c r="D21" i="5"/>
  <c r="AB22" i="12" s="1"/>
  <c r="C21" i="5"/>
  <c r="B21" i="5"/>
  <c r="D22" i="12" s="1"/>
  <c r="J20" i="5"/>
  <c r="I20" i="5"/>
  <c r="H20" i="5"/>
  <c r="G20" i="5"/>
  <c r="F20" i="5"/>
  <c r="E20" i="5"/>
  <c r="D20" i="5"/>
  <c r="C20" i="5"/>
  <c r="P21" i="12" s="1"/>
  <c r="B20" i="5"/>
  <c r="D21" i="12" s="1"/>
  <c r="J16" i="5"/>
  <c r="CV17" i="12" s="1"/>
  <c r="I16" i="5"/>
  <c r="CJ17" i="12" s="1"/>
  <c r="H16" i="5"/>
  <c r="BX17" i="12" s="1"/>
  <c r="G16" i="5"/>
  <c r="BL17" i="12" s="1"/>
  <c r="F16" i="5"/>
  <c r="AZ17" i="12" s="1"/>
  <c r="E16" i="5"/>
  <c r="AN17" i="12" s="1"/>
  <c r="D16" i="5"/>
  <c r="AB17" i="12" s="1"/>
  <c r="C16" i="5"/>
  <c r="P17" i="12" s="1"/>
  <c r="B16" i="5"/>
  <c r="D17" i="12" s="1"/>
  <c r="J15" i="5"/>
  <c r="CV16" i="12" s="1"/>
  <c r="I15" i="5"/>
  <c r="CJ16" i="12" s="1"/>
  <c r="H15" i="5"/>
  <c r="BX16" i="12" s="1"/>
  <c r="G15" i="5"/>
  <c r="BL16" i="12" s="1"/>
  <c r="F15" i="5"/>
  <c r="AZ16" i="12" s="1"/>
  <c r="E15" i="5"/>
  <c r="AN16" i="12" s="1"/>
  <c r="D15" i="5"/>
  <c r="AB16" i="12" s="1"/>
  <c r="C15" i="5"/>
  <c r="P16" i="12" s="1"/>
  <c r="B15" i="5"/>
  <c r="D16" i="12" s="1"/>
  <c r="J13" i="5"/>
  <c r="CV14" i="12" s="1"/>
  <c r="I13" i="5"/>
  <c r="CJ14" i="12" s="1"/>
  <c r="H13" i="5"/>
  <c r="BX14" i="12" s="1"/>
  <c r="G13" i="5"/>
  <c r="BL14" i="12" s="1"/>
  <c r="F13" i="5"/>
  <c r="E13" i="5"/>
  <c r="AN14" i="12" s="1"/>
  <c r="D13" i="5"/>
  <c r="AB14" i="12" s="1"/>
  <c r="C13" i="5"/>
  <c r="P14" i="12" s="1"/>
  <c r="B13" i="5"/>
  <c r="D14" i="12" s="1"/>
  <c r="J12" i="5"/>
  <c r="I12" i="5"/>
  <c r="H12" i="5"/>
  <c r="G12" i="5"/>
  <c r="F12" i="5"/>
  <c r="AZ13" i="12" s="1"/>
  <c r="E12" i="5"/>
  <c r="AN13" i="12" s="1"/>
  <c r="D12" i="5"/>
  <c r="AB13" i="12" s="1"/>
  <c r="C12" i="5"/>
  <c r="P13" i="12" s="1"/>
  <c r="B12" i="5"/>
  <c r="D13" i="12" s="1"/>
  <c r="J8" i="5"/>
  <c r="CV9" i="12" s="1"/>
  <c r="I8" i="5"/>
  <c r="CJ9" i="12" s="1"/>
  <c r="H8" i="5"/>
  <c r="BX9" i="12" s="1"/>
  <c r="G8" i="5"/>
  <c r="BL9" i="12" s="1"/>
  <c r="F8" i="5"/>
  <c r="AZ9" i="12" s="1"/>
  <c r="E8" i="5"/>
  <c r="AN9" i="12" s="1"/>
  <c r="D8" i="5"/>
  <c r="AB9" i="12" s="1"/>
  <c r="C8" i="5"/>
  <c r="P9" i="12" s="1"/>
  <c r="B8" i="5"/>
  <c r="D9" i="12" s="1"/>
  <c r="J7" i="5"/>
  <c r="CV8" i="12" s="1"/>
  <c r="I7" i="5"/>
  <c r="CJ8" i="12" s="1"/>
  <c r="H7" i="5"/>
  <c r="BX8" i="12" s="1"/>
  <c r="G7" i="5"/>
  <c r="BL8" i="12" s="1"/>
  <c r="F7" i="5"/>
  <c r="AZ8" i="12" s="1"/>
  <c r="E7" i="5"/>
  <c r="AN8" i="12" s="1"/>
  <c r="D7" i="5"/>
  <c r="AB8" i="12" s="1"/>
  <c r="C7" i="5"/>
  <c r="P8" i="12" s="1"/>
  <c r="B7" i="5"/>
  <c r="D8" i="12" s="1"/>
  <c r="J5" i="5"/>
  <c r="CV6" i="12" s="1"/>
  <c r="I5" i="5"/>
  <c r="CJ6" i="12" s="1"/>
  <c r="H5" i="5"/>
  <c r="BX6" i="12" s="1"/>
  <c r="G5" i="5"/>
  <c r="BL6" i="12" s="1"/>
  <c r="F5" i="5"/>
  <c r="AZ6" i="12" s="1"/>
  <c r="E5" i="5"/>
  <c r="AN6" i="12" s="1"/>
  <c r="D5" i="5"/>
  <c r="AB6" i="12" s="1"/>
  <c r="C5" i="5"/>
  <c r="P6" i="12" s="1"/>
  <c r="B5" i="5"/>
  <c r="D6" i="12" s="1"/>
  <c r="J4" i="5"/>
  <c r="I4" i="5"/>
  <c r="H4" i="5"/>
  <c r="BX5" i="12" s="1"/>
  <c r="G4" i="5"/>
  <c r="BL5" i="12" s="1"/>
  <c r="F4" i="5"/>
  <c r="AZ5" i="12" s="1"/>
  <c r="E4" i="5"/>
  <c r="AN5" i="12" s="1"/>
  <c r="D4" i="5"/>
  <c r="C4" i="5"/>
  <c r="B4" i="5"/>
  <c r="B2" i="5" a="1"/>
  <c r="B2" i="5" s="1"/>
  <c r="BM7" i="12" l="1"/>
  <c r="BM10" i="12" s="1"/>
  <c r="BM11" i="12" s="1"/>
  <c r="Q15" i="12"/>
  <c r="Q18" i="12" s="1"/>
  <c r="Q19" i="12" s="1"/>
  <c r="BY7" i="12"/>
  <c r="BY10" i="12" s="1"/>
  <c r="BY11" i="12" s="1"/>
  <c r="E6" i="5"/>
  <c r="AN7" i="12" s="1"/>
  <c r="AN10" i="12" s="1"/>
  <c r="AN11" i="12" s="1"/>
  <c r="C25" i="6"/>
  <c r="C26" i="6" s="1"/>
  <c r="Q23" i="12"/>
  <c r="Q26" i="12" s="1"/>
  <c r="Q27" i="12" s="1"/>
  <c r="D9" i="6"/>
  <c r="D10" i="6" s="1"/>
  <c r="AC7" i="12"/>
  <c r="AC10" i="12" s="1"/>
  <c r="AC11" i="12" s="1"/>
  <c r="J25" i="6"/>
  <c r="J26" i="6" s="1"/>
  <c r="CW23" i="12"/>
  <c r="CW26" i="12" s="1"/>
  <c r="CW27" i="12" s="1"/>
  <c r="E25" i="6"/>
  <c r="E26" i="6" s="1"/>
  <c r="AO23" i="12"/>
  <c r="AO26" i="12" s="1"/>
  <c r="AO27" i="12" s="1"/>
  <c r="F25" i="6"/>
  <c r="F26" i="6" s="1"/>
  <c r="BA23" i="12"/>
  <c r="BA26" i="12" s="1"/>
  <c r="BA27" i="12" s="1"/>
  <c r="F17" i="6"/>
  <c r="F18" i="6" s="1"/>
  <c r="BA15" i="12"/>
  <c r="BA18" i="12" s="1"/>
  <c r="BA19" i="12" s="1"/>
  <c r="I22" i="5"/>
  <c r="CJ21" i="12"/>
  <c r="D17" i="6"/>
  <c r="D18" i="6" s="1"/>
  <c r="AC15" i="12"/>
  <c r="AC18" i="12" s="1"/>
  <c r="AC19" i="12" s="1"/>
  <c r="I6" i="5"/>
  <c r="CJ5" i="12"/>
  <c r="J14" i="5"/>
  <c r="CV13" i="12"/>
  <c r="J22" i="5"/>
  <c r="CV21" i="12"/>
  <c r="D25" i="6"/>
  <c r="D26" i="6" s="1"/>
  <c r="AC23" i="12"/>
  <c r="AC26" i="12" s="1"/>
  <c r="AC27" i="12" s="1"/>
  <c r="B25" i="6"/>
  <c r="B26" i="6" s="1"/>
  <c r="E23" i="12"/>
  <c r="E26" i="12" s="1"/>
  <c r="E27" i="12" s="1"/>
  <c r="J9" i="6"/>
  <c r="J10" i="6" s="1"/>
  <c r="CW7" i="12"/>
  <c r="CW10" i="12" s="1"/>
  <c r="CW11" i="12" s="1"/>
  <c r="E17" i="6"/>
  <c r="E18" i="6" s="1"/>
  <c r="AO15" i="12"/>
  <c r="AO18" i="12" s="1"/>
  <c r="AO19" i="12" s="1"/>
  <c r="G17" i="6"/>
  <c r="G18" i="6" s="1"/>
  <c r="BM15" i="12"/>
  <c r="BM18" i="12" s="1"/>
  <c r="BM19" i="12" s="1"/>
  <c r="H22" i="5"/>
  <c r="BX21" i="12"/>
  <c r="I14" i="5"/>
  <c r="CJ13" i="12"/>
  <c r="B6" i="5"/>
  <c r="D5" i="12"/>
  <c r="C6" i="5"/>
  <c r="P5" i="12"/>
  <c r="E9" i="6"/>
  <c r="E10" i="6" s="1"/>
  <c r="AO7" i="12"/>
  <c r="AO10" i="12" s="1"/>
  <c r="AO11" i="12" s="1"/>
  <c r="I9" i="6"/>
  <c r="I10" i="6" s="1"/>
  <c r="CK7" i="12"/>
  <c r="CK10" i="12" s="1"/>
  <c r="CK11" i="12" s="1"/>
  <c r="B14" i="5"/>
  <c r="D22" i="5"/>
  <c r="AB21" i="12"/>
  <c r="C22" i="5"/>
  <c r="P22" i="12"/>
  <c r="B22" i="5"/>
  <c r="B17" i="6"/>
  <c r="B18" i="6" s="1"/>
  <c r="E15" i="12"/>
  <c r="E18" i="12" s="1"/>
  <c r="E19" i="12" s="1"/>
  <c r="B9" i="6"/>
  <c r="B10" i="6" s="1"/>
  <c r="E7" i="12"/>
  <c r="E10" i="12" s="1"/>
  <c r="E11" i="12" s="1"/>
  <c r="H14" i="5"/>
  <c r="BX13" i="12"/>
  <c r="F6" i="5"/>
  <c r="C14" i="5"/>
  <c r="E22" i="5"/>
  <c r="AN21" i="12"/>
  <c r="C9" i="6"/>
  <c r="C10" i="6" s="1"/>
  <c r="Q7" i="12"/>
  <c r="Q10" i="12" s="1"/>
  <c r="Q11" i="12" s="1"/>
  <c r="J17" i="6"/>
  <c r="J18" i="6" s="1"/>
  <c r="CW15" i="12"/>
  <c r="CW18" i="12" s="1"/>
  <c r="CW19" i="12" s="1"/>
  <c r="I25" i="6"/>
  <c r="I26" i="6" s="1"/>
  <c r="CK23" i="12"/>
  <c r="CK26" i="12" s="1"/>
  <c r="CK27" i="12" s="1"/>
  <c r="J6" i="5"/>
  <c r="CV5" i="12"/>
  <c r="D6" i="5"/>
  <c r="AB5" i="12"/>
  <c r="G6" i="5"/>
  <c r="D14" i="5"/>
  <c r="F22" i="5"/>
  <c r="AZ21" i="12"/>
  <c r="F9" i="6"/>
  <c r="F10" i="6" s="1"/>
  <c r="BA7" i="12"/>
  <c r="BA10" i="12" s="1"/>
  <c r="BA11" i="12" s="1"/>
  <c r="H17" i="6"/>
  <c r="H18" i="6" s="1"/>
  <c r="BY15" i="12"/>
  <c r="BY18" i="12" s="1"/>
  <c r="BY19" i="12" s="1"/>
  <c r="H25" i="6"/>
  <c r="H26" i="6" s="1"/>
  <c r="BY23" i="12"/>
  <c r="BY26" i="12" s="1"/>
  <c r="BY27" i="12" s="1"/>
  <c r="G25" i="6"/>
  <c r="G26" i="6" s="1"/>
  <c r="BM23" i="12"/>
  <c r="BM26" i="12" s="1"/>
  <c r="BM27" i="12" s="1"/>
  <c r="H6" i="5"/>
  <c r="G14" i="5"/>
  <c r="BL13" i="12"/>
  <c r="F14" i="5"/>
  <c r="AZ14" i="12"/>
  <c r="E14" i="5"/>
  <c r="G22" i="5"/>
  <c r="BL21" i="12"/>
  <c r="I17" i="6"/>
  <c r="I18" i="6" s="1"/>
  <c r="CK15" i="12"/>
  <c r="CK18" i="12" s="1"/>
  <c r="CK19" i="12" s="1"/>
  <c r="J24" i="4"/>
  <c r="DC25" i="12" s="1"/>
  <c r="I24" i="4"/>
  <c r="CQ25" i="12" s="1"/>
  <c r="H24" i="4"/>
  <c r="CE25" i="12" s="1"/>
  <c r="G24" i="4"/>
  <c r="BS25" i="12" s="1"/>
  <c r="F24" i="4"/>
  <c r="BG25" i="12" s="1"/>
  <c r="E24" i="4"/>
  <c r="AU25" i="12" s="1"/>
  <c r="D24" i="4"/>
  <c r="AI25" i="12" s="1"/>
  <c r="C24" i="4"/>
  <c r="W25" i="12" s="1"/>
  <c r="B24" i="4"/>
  <c r="K25" i="12" s="1"/>
  <c r="J23" i="4"/>
  <c r="DC24" i="12" s="1"/>
  <c r="I23" i="4"/>
  <c r="CQ24" i="12" s="1"/>
  <c r="H23" i="4"/>
  <c r="CE24" i="12" s="1"/>
  <c r="G23" i="4"/>
  <c r="BS24" i="12" s="1"/>
  <c r="F23" i="4"/>
  <c r="BG24" i="12" s="1"/>
  <c r="E23" i="4"/>
  <c r="AU24" i="12" s="1"/>
  <c r="D23" i="4"/>
  <c r="AI24" i="12" s="1"/>
  <c r="C23" i="4"/>
  <c r="W24" i="12" s="1"/>
  <c r="B23" i="4"/>
  <c r="K24" i="12" s="1"/>
  <c r="J21" i="4"/>
  <c r="DC22" i="12" s="1"/>
  <c r="I21" i="4"/>
  <c r="CQ22" i="12" s="1"/>
  <c r="H21" i="4"/>
  <c r="CE22" i="12" s="1"/>
  <c r="G21" i="4"/>
  <c r="BS22" i="12" s="1"/>
  <c r="F21" i="4"/>
  <c r="BG22" i="12" s="1"/>
  <c r="E21" i="4"/>
  <c r="AU22" i="12" s="1"/>
  <c r="D21" i="4"/>
  <c r="AI22" i="12" s="1"/>
  <c r="C21" i="4"/>
  <c r="W22" i="12" s="1"/>
  <c r="B21" i="4"/>
  <c r="K22" i="12" s="1"/>
  <c r="J20" i="4"/>
  <c r="I20" i="4"/>
  <c r="H20" i="4"/>
  <c r="G20" i="4"/>
  <c r="F20" i="4"/>
  <c r="E20" i="4"/>
  <c r="D20" i="4"/>
  <c r="AI21" i="12" s="1"/>
  <c r="C20" i="4"/>
  <c r="B20" i="4"/>
  <c r="J16" i="4"/>
  <c r="DC17" i="12" s="1"/>
  <c r="I16" i="4"/>
  <c r="CQ17" i="12" s="1"/>
  <c r="H16" i="4"/>
  <c r="CE17" i="12" s="1"/>
  <c r="G16" i="4"/>
  <c r="BS17" i="12" s="1"/>
  <c r="F16" i="4"/>
  <c r="BG17" i="12" s="1"/>
  <c r="E16" i="4"/>
  <c r="AU17" i="12" s="1"/>
  <c r="D16" i="4"/>
  <c r="AI17" i="12" s="1"/>
  <c r="C16" i="4"/>
  <c r="W17" i="12" s="1"/>
  <c r="B16" i="4"/>
  <c r="K17" i="12" s="1"/>
  <c r="J15" i="4"/>
  <c r="DC16" i="12" s="1"/>
  <c r="I15" i="4"/>
  <c r="CQ16" i="12" s="1"/>
  <c r="H15" i="4"/>
  <c r="CE16" i="12" s="1"/>
  <c r="G15" i="4"/>
  <c r="BS16" i="12" s="1"/>
  <c r="F15" i="4"/>
  <c r="BG16" i="12" s="1"/>
  <c r="E15" i="4"/>
  <c r="AU16" i="12" s="1"/>
  <c r="D15" i="4"/>
  <c r="AI16" i="12" s="1"/>
  <c r="C15" i="4"/>
  <c r="W16" i="12" s="1"/>
  <c r="B15" i="4"/>
  <c r="K16" i="12" s="1"/>
  <c r="J13" i="4"/>
  <c r="DC14" i="12" s="1"/>
  <c r="I13" i="4"/>
  <c r="CQ14" i="12" s="1"/>
  <c r="H13" i="4"/>
  <c r="CE14" i="12" s="1"/>
  <c r="G13" i="4"/>
  <c r="BS14" i="12" s="1"/>
  <c r="F13" i="4"/>
  <c r="BG14" i="12" s="1"/>
  <c r="E13" i="4"/>
  <c r="AU14" i="12" s="1"/>
  <c r="D13" i="4"/>
  <c r="C13" i="4"/>
  <c r="W14" i="12" s="1"/>
  <c r="B13" i="4"/>
  <c r="K14" i="12" s="1"/>
  <c r="J12" i="4"/>
  <c r="I12" i="4"/>
  <c r="H12" i="4"/>
  <c r="G12" i="4"/>
  <c r="BS13" i="12" s="1"/>
  <c r="F12" i="4"/>
  <c r="BG13" i="12" s="1"/>
  <c r="E12" i="4"/>
  <c r="D12" i="4"/>
  <c r="AI13" i="12" s="1"/>
  <c r="C12" i="4"/>
  <c r="W13" i="12" s="1"/>
  <c r="B12" i="4"/>
  <c r="K13" i="12" s="1"/>
  <c r="J8" i="4"/>
  <c r="DC9" i="12" s="1"/>
  <c r="I8" i="4"/>
  <c r="CQ9" i="12" s="1"/>
  <c r="H8" i="4"/>
  <c r="CE9" i="12" s="1"/>
  <c r="G8" i="4"/>
  <c r="BS9" i="12" s="1"/>
  <c r="F8" i="4"/>
  <c r="BG9" i="12" s="1"/>
  <c r="E8" i="4"/>
  <c r="AU9" i="12" s="1"/>
  <c r="D8" i="4"/>
  <c r="AI9" i="12" s="1"/>
  <c r="C8" i="4"/>
  <c r="W9" i="12" s="1"/>
  <c r="B8" i="4"/>
  <c r="K9" i="12" s="1"/>
  <c r="J7" i="4"/>
  <c r="DC8" i="12" s="1"/>
  <c r="I7" i="4"/>
  <c r="CQ8" i="12" s="1"/>
  <c r="H7" i="4"/>
  <c r="CE8" i="12" s="1"/>
  <c r="G7" i="4"/>
  <c r="BS8" i="12" s="1"/>
  <c r="F7" i="4"/>
  <c r="BG8" i="12" s="1"/>
  <c r="E7" i="4"/>
  <c r="AU8" i="12" s="1"/>
  <c r="D7" i="4"/>
  <c r="AI8" i="12" s="1"/>
  <c r="C7" i="4"/>
  <c r="W8" i="12" s="1"/>
  <c r="B7" i="4"/>
  <c r="K8" i="12" s="1"/>
  <c r="J5" i="4"/>
  <c r="DC6" i="12" s="1"/>
  <c r="I5" i="4"/>
  <c r="CQ6" i="12" s="1"/>
  <c r="H5" i="4"/>
  <c r="CE6" i="12" s="1"/>
  <c r="G5" i="4"/>
  <c r="BS6" i="12" s="1"/>
  <c r="F5" i="4"/>
  <c r="BG6" i="12" s="1"/>
  <c r="E5" i="4"/>
  <c r="AU6" i="12" s="1"/>
  <c r="D5" i="4"/>
  <c r="AI6" i="12" s="1"/>
  <c r="C5" i="4"/>
  <c r="W6" i="12" s="1"/>
  <c r="B5" i="4"/>
  <c r="K6" i="12" s="1"/>
  <c r="J4" i="4"/>
  <c r="I4" i="4"/>
  <c r="H4" i="4"/>
  <c r="CE5" i="12" s="1"/>
  <c r="G4" i="4"/>
  <c r="BS5" i="12" s="1"/>
  <c r="F4" i="4"/>
  <c r="BG5" i="12" s="1"/>
  <c r="E4" i="4"/>
  <c r="AU5" i="12" s="1"/>
  <c r="D4" i="4"/>
  <c r="C4" i="4"/>
  <c r="B4" i="4"/>
  <c r="B2" i="4" a="1"/>
  <c r="B2" i="4" s="1"/>
  <c r="J24" i="3"/>
  <c r="CU25" i="12" s="1"/>
  <c r="I24" i="3"/>
  <c r="CI25" i="12" s="1"/>
  <c r="H24" i="3"/>
  <c r="BW25" i="12" s="1"/>
  <c r="G24" i="3"/>
  <c r="BK25" i="12" s="1"/>
  <c r="F24" i="3"/>
  <c r="AY25" i="12" s="1"/>
  <c r="E24" i="3"/>
  <c r="AM25" i="12" s="1"/>
  <c r="D24" i="3"/>
  <c r="AA25" i="12" s="1"/>
  <c r="C24" i="3"/>
  <c r="O25" i="12" s="1"/>
  <c r="B24" i="3"/>
  <c r="C25" i="12" s="1"/>
  <c r="J23" i="3"/>
  <c r="CU24" i="12" s="1"/>
  <c r="I23" i="3"/>
  <c r="CI24" i="12" s="1"/>
  <c r="H23" i="3"/>
  <c r="BW24" i="12" s="1"/>
  <c r="G23" i="3"/>
  <c r="BK24" i="12" s="1"/>
  <c r="F23" i="3"/>
  <c r="AY24" i="12" s="1"/>
  <c r="E23" i="3"/>
  <c r="AM24" i="12" s="1"/>
  <c r="D23" i="3"/>
  <c r="AA24" i="12" s="1"/>
  <c r="C23" i="3"/>
  <c r="O24" i="12" s="1"/>
  <c r="B23" i="3"/>
  <c r="C24" i="12" s="1"/>
  <c r="J21" i="3"/>
  <c r="CU22" i="12" s="1"/>
  <c r="I21" i="3"/>
  <c r="CI22" i="12" s="1"/>
  <c r="H21" i="3"/>
  <c r="BW22" i="12" s="1"/>
  <c r="G21" i="3"/>
  <c r="BK22" i="12" s="1"/>
  <c r="F21" i="3"/>
  <c r="AY22" i="12" s="1"/>
  <c r="E21" i="3"/>
  <c r="AM22" i="12" s="1"/>
  <c r="D21" i="3"/>
  <c r="AA22" i="12" s="1"/>
  <c r="C21" i="3"/>
  <c r="O22" i="12" s="1"/>
  <c r="B21" i="3"/>
  <c r="C22" i="12" s="1"/>
  <c r="J20" i="3"/>
  <c r="CU21" i="12" s="1"/>
  <c r="I20" i="3"/>
  <c r="H20" i="3"/>
  <c r="BW21" i="12" s="1"/>
  <c r="G20" i="3"/>
  <c r="F20" i="3"/>
  <c r="E20" i="3"/>
  <c r="D20" i="3"/>
  <c r="C20" i="3"/>
  <c r="B20" i="3"/>
  <c r="J16" i="3"/>
  <c r="CU17" i="12" s="1"/>
  <c r="I16" i="3"/>
  <c r="CI17" i="12" s="1"/>
  <c r="H16" i="3"/>
  <c r="BW17" i="12" s="1"/>
  <c r="G16" i="3"/>
  <c r="BK17" i="12" s="1"/>
  <c r="F16" i="3"/>
  <c r="AY17" i="12" s="1"/>
  <c r="E16" i="3"/>
  <c r="AM17" i="12" s="1"/>
  <c r="D16" i="3"/>
  <c r="AA17" i="12" s="1"/>
  <c r="C16" i="3"/>
  <c r="O17" i="12" s="1"/>
  <c r="B16" i="3"/>
  <c r="C17" i="12" s="1"/>
  <c r="J15" i="3"/>
  <c r="CU16" i="12" s="1"/>
  <c r="I15" i="3"/>
  <c r="CI16" i="12" s="1"/>
  <c r="H15" i="3"/>
  <c r="BW16" i="12" s="1"/>
  <c r="G15" i="3"/>
  <c r="BK16" i="12" s="1"/>
  <c r="F15" i="3"/>
  <c r="AY16" i="12" s="1"/>
  <c r="E15" i="3"/>
  <c r="AM16" i="12" s="1"/>
  <c r="D15" i="3"/>
  <c r="AA16" i="12" s="1"/>
  <c r="C15" i="3"/>
  <c r="O16" i="12" s="1"/>
  <c r="B15" i="3"/>
  <c r="C16" i="12" s="1"/>
  <c r="J13" i="3"/>
  <c r="CU14" i="12" s="1"/>
  <c r="I13" i="3"/>
  <c r="CI14" i="12" s="1"/>
  <c r="H13" i="3"/>
  <c r="BW14" i="12" s="1"/>
  <c r="G13" i="3"/>
  <c r="BK14" i="12" s="1"/>
  <c r="F13" i="3"/>
  <c r="AY14" i="12" s="1"/>
  <c r="E13" i="3"/>
  <c r="AM14" i="12" s="1"/>
  <c r="D13" i="3"/>
  <c r="AA14" i="12" s="1"/>
  <c r="C13" i="3"/>
  <c r="O14" i="12" s="1"/>
  <c r="B13" i="3"/>
  <c r="C14" i="12" s="1"/>
  <c r="J12" i="3"/>
  <c r="I12" i="3"/>
  <c r="H12" i="3"/>
  <c r="G12" i="3"/>
  <c r="F12" i="3"/>
  <c r="AY13" i="12" s="1"/>
  <c r="E12" i="3"/>
  <c r="AM13" i="12" s="1"/>
  <c r="D12" i="3"/>
  <c r="AA13" i="12" s="1"/>
  <c r="C12" i="3"/>
  <c r="O13" i="12" s="1"/>
  <c r="B12" i="3"/>
  <c r="C13" i="12" s="1"/>
  <c r="J8" i="3"/>
  <c r="CU9" i="12" s="1"/>
  <c r="I8" i="3"/>
  <c r="CI9" i="12" s="1"/>
  <c r="H8" i="3"/>
  <c r="BW9" i="12" s="1"/>
  <c r="G8" i="3"/>
  <c r="BK9" i="12" s="1"/>
  <c r="F8" i="3"/>
  <c r="AY9" i="12" s="1"/>
  <c r="E8" i="3"/>
  <c r="AM9" i="12" s="1"/>
  <c r="D8" i="3"/>
  <c r="AA9" i="12" s="1"/>
  <c r="C8" i="3"/>
  <c r="O9" i="12" s="1"/>
  <c r="B8" i="3"/>
  <c r="C9" i="12" s="1"/>
  <c r="J7" i="3"/>
  <c r="CU8" i="12" s="1"/>
  <c r="I7" i="3"/>
  <c r="CI8" i="12" s="1"/>
  <c r="H7" i="3"/>
  <c r="BW8" i="12" s="1"/>
  <c r="G7" i="3"/>
  <c r="BK8" i="12" s="1"/>
  <c r="F7" i="3"/>
  <c r="AY8" i="12" s="1"/>
  <c r="E7" i="3"/>
  <c r="AM8" i="12" s="1"/>
  <c r="D7" i="3"/>
  <c r="AA8" i="12" s="1"/>
  <c r="C7" i="3"/>
  <c r="O8" i="12" s="1"/>
  <c r="B7" i="3"/>
  <c r="C8" i="12" s="1"/>
  <c r="J5" i="3"/>
  <c r="CU6" i="12" s="1"/>
  <c r="I5" i="3"/>
  <c r="CI6" i="12" s="1"/>
  <c r="H5" i="3"/>
  <c r="BW6" i="12" s="1"/>
  <c r="G5" i="3"/>
  <c r="BK6" i="12" s="1"/>
  <c r="F5" i="3"/>
  <c r="AY6" i="12" s="1"/>
  <c r="E5" i="3"/>
  <c r="AM6" i="12" s="1"/>
  <c r="D5" i="3"/>
  <c r="AA6" i="12" s="1"/>
  <c r="C5" i="3"/>
  <c r="O6" i="12" s="1"/>
  <c r="B5" i="3"/>
  <c r="C6" i="12" s="1"/>
  <c r="J4" i="3"/>
  <c r="I4" i="3"/>
  <c r="H4" i="3"/>
  <c r="G4" i="3"/>
  <c r="F4" i="3"/>
  <c r="AY5" i="12" s="1"/>
  <c r="E4" i="3"/>
  <c r="AM5" i="12" s="1"/>
  <c r="D4" i="3"/>
  <c r="AA5" i="12" s="1"/>
  <c r="C4" i="3"/>
  <c r="O5" i="12" s="1"/>
  <c r="B4" i="3"/>
  <c r="C5" i="12" s="1"/>
  <c r="B2" i="3" a="1"/>
  <c r="B2" i="3" s="1"/>
  <c r="G14" i="4" l="1"/>
  <c r="G17" i="4" s="1"/>
  <c r="G18" i="4" s="1"/>
  <c r="E9" i="5"/>
  <c r="E10" i="5" s="1"/>
  <c r="B14" i="3"/>
  <c r="G6" i="4"/>
  <c r="BS7" i="12" s="1"/>
  <c r="BS10" i="12" s="1"/>
  <c r="BS11" i="12" s="1"/>
  <c r="E6" i="3"/>
  <c r="F14" i="3"/>
  <c r="D22" i="4"/>
  <c r="B9" i="5"/>
  <c r="B10" i="5" s="1"/>
  <c r="D7" i="12"/>
  <c r="D10" i="12" s="1"/>
  <c r="D11" i="12" s="1"/>
  <c r="F6" i="3"/>
  <c r="G14" i="3"/>
  <c r="BK13" i="12"/>
  <c r="I22" i="3"/>
  <c r="CI23" i="12" s="1"/>
  <c r="CI26" i="12" s="1"/>
  <c r="CI27" i="12" s="1"/>
  <c r="CI21" i="12"/>
  <c r="D6" i="4"/>
  <c r="AI5" i="12"/>
  <c r="E6" i="4"/>
  <c r="B14" i="4"/>
  <c r="E22" i="4"/>
  <c r="AU21" i="12"/>
  <c r="E17" i="5"/>
  <c r="E18" i="5" s="1"/>
  <c r="AN15" i="12"/>
  <c r="AN18" i="12" s="1"/>
  <c r="AN19" i="12" s="1"/>
  <c r="J9" i="5"/>
  <c r="J10" i="5" s="1"/>
  <c r="CV7" i="12"/>
  <c r="CV10" i="12" s="1"/>
  <c r="CV11" i="12" s="1"/>
  <c r="H17" i="5"/>
  <c r="H18" i="5" s="1"/>
  <c r="BX15" i="12"/>
  <c r="BX18" i="12" s="1"/>
  <c r="BX19" i="12" s="1"/>
  <c r="J25" i="5"/>
  <c r="J26" i="5" s="1"/>
  <c r="CV23" i="12"/>
  <c r="CV26" i="12" s="1"/>
  <c r="CV27" i="12" s="1"/>
  <c r="I25" i="5"/>
  <c r="I26" i="5" s="1"/>
  <c r="CJ23" i="12"/>
  <c r="CJ26" i="12" s="1"/>
  <c r="CJ27" i="12" s="1"/>
  <c r="E9" i="3"/>
  <c r="E10" i="3" s="1"/>
  <c r="AM7" i="12"/>
  <c r="AM10" i="12" s="1"/>
  <c r="AM11" i="12" s="1"/>
  <c r="C6" i="4"/>
  <c r="W5" i="12"/>
  <c r="C25" i="5"/>
  <c r="C26" i="5" s="1"/>
  <c r="P23" i="12"/>
  <c r="P26" i="12" s="1"/>
  <c r="P27" i="12" s="1"/>
  <c r="H14" i="3"/>
  <c r="BW13" i="12"/>
  <c r="B22" i="3"/>
  <c r="C21" i="12"/>
  <c r="F6" i="4"/>
  <c r="E14" i="4"/>
  <c r="AU13" i="12"/>
  <c r="D14" i="4"/>
  <c r="AI14" i="12"/>
  <c r="C14" i="4"/>
  <c r="F22" i="4"/>
  <c r="BG21" i="12"/>
  <c r="F25" i="5"/>
  <c r="F26" i="5" s="1"/>
  <c r="AZ23" i="12"/>
  <c r="AZ26" i="12" s="1"/>
  <c r="AZ27" i="12" s="1"/>
  <c r="E25" i="5"/>
  <c r="E26" i="5" s="1"/>
  <c r="AN23" i="12"/>
  <c r="AN26" i="12" s="1"/>
  <c r="AN27" i="12" s="1"/>
  <c r="D25" i="5"/>
  <c r="D26" i="5" s="1"/>
  <c r="AB23" i="12"/>
  <c r="AB26" i="12" s="1"/>
  <c r="AB27" i="12" s="1"/>
  <c r="I17" i="5"/>
  <c r="I18" i="5" s="1"/>
  <c r="CJ15" i="12"/>
  <c r="CJ18" i="12" s="1"/>
  <c r="CJ19" i="12" s="1"/>
  <c r="I14" i="3"/>
  <c r="CI13" i="12"/>
  <c r="G9" i="4"/>
  <c r="G10" i="4" s="1"/>
  <c r="F17" i="5"/>
  <c r="F18" i="5" s="1"/>
  <c r="AZ15" i="12"/>
  <c r="AZ18" i="12" s="1"/>
  <c r="AZ19" i="12" s="1"/>
  <c r="B17" i="5"/>
  <c r="B18" i="5" s="1"/>
  <c r="D15" i="12"/>
  <c r="D18" i="12" s="1"/>
  <c r="D19" i="12" s="1"/>
  <c r="J17" i="5"/>
  <c r="J18" i="5" s="1"/>
  <c r="CV15" i="12"/>
  <c r="CV18" i="12" s="1"/>
  <c r="CV19" i="12" s="1"/>
  <c r="C22" i="3"/>
  <c r="O21" i="12"/>
  <c r="F14" i="4"/>
  <c r="G22" i="4"/>
  <c r="BS21" i="12"/>
  <c r="D17" i="5"/>
  <c r="D18" i="5" s="1"/>
  <c r="AB15" i="12"/>
  <c r="AB18" i="12" s="1"/>
  <c r="AB19" i="12" s="1"/>
  <c r="H6" i="3"/>
  <c r="BW5" i="12"/>
  <c r="J14" i="3"/>
  <c r="CU13" i="12"/>
  <c r="D22" i="3"/>
  <c r="AA21" i="12"/>
  <c r="H6" i="4"/>
  <c r="H22" i="4"/>
  <c r="CE21" i="12"/>
  <c r="C17" i="5"/>
  <c r="C18" i="5" s="1"/>
  <c r="P15" i="12"/>
  <c r="P18" i="12" s="1"/>
  <c r="P19" i="12" s="1"/>
  <c r="H25" i="5"/>
  <c r="H26" i="5" s="1"/>
  <c r="BX23" i="12"/>
  <c r="BX26" i="12" s="1"/>
  <c r="BX27" i="12" s="1"/>
  <c r="G6" i="3"/>
  <c r="BK5" i="12"/>
  <c r="I6" i="3"/>
  <c r="CI5" i="12"/>
  <c r="E22" i="3"/>
  <c r="AM21" i="12"/>
  <c r="H14" i="4"/>
  <c r="CE13" i="12"/>
  <c r="I22" i="4"/>
  <c r="CQ21" i="12"/>
  <c r="G17" i="5"/>
  <c r="G18" i="5" s="1"/>
  <c r="BL15" i="12"/>
  <c r="BL18" i="12" s="1"/>
  <c r="BL19" i="12" s="1"/>
  <c r="G9" i="5"/>
  <c r="G10" i="5" s="1"/>
  <c r="BL7" i="12"/>
  <c r="BL10" i="12" s="1"/>
  <c r="BL11" i="12" s="1"/>
  <c r="I9" i="5"/>
  <c r="I10" i="5" s="1"/>
  <c r="CJ7" i="12"/>
  <c r="CJ10" i="12" s="1"/>
  <c r="CJ11" i="12" s="1"/>
  <c r="J6" i="3"/>
  <c r="CU5" i="12"/>
  <c r="B17" i="3"/>
  <c r="B18" i="3" s="1"/>
  <c r="C15" i="12"/>
  <c r="C18" i="12" s="1"/>
  <c r="C19" i="12" s="1"/>
  <c r="F22" i="3"/>
  <c r="AY21" i="12"/>
  <c r="I6" i="4"/>
  <c r="CQ5" i="12"/>
  <c r="F9" i="5"/>
  <c r="F10" i="5" s="1"/>
  <c r="AZ7" i="12"/>
  <c r="AZ10" i="12" s="1"/>
  <c r="AZ11" i="12" s="1"/>
  <c r="B25" i="5"/>
  <c r="B26" i="5" s="1"/>
  <c r="D23" i="12"/>
  <c r="D26" i="12" s="1"/>
  <c r="D27" i="12" s="1"/>
  <c r="C9" i="5"/>
  <c r="C10" i="5" s="1"/>
  <c r="P7" i="12"/>
  <c r="P10" i="12" s="1"/>
  <c r="P11" i="12" s="1"/>
  <c r="I14" i="4"/>
  <c r="CQ13" i="12"/>
  <c r="B22" i="4"/>
  <c r="K21" i="12"/>
  <c r="J22" i="4"/>
  <c r="DC21" i="12"/>
  <c r="C14" i="3"/>
  <c r="G22" i="3"/>
  <c r="BK21" i="12"/>
  <c r="B6" i="4"/>
  <c r="K5" i="12"/>
  <c r="J6" i="4"/>
  <c r="DC5" i="12"/>
  <c r="J14" i="4"/>
  <c r="DC13" i="12"/>
  <c r="C22" i="4"/>
  <c r="W21" i="12"/>
  <c r="G25" i="5"/>
  <c r="G26" i="5" s="1"/>
  <c r="BL23" i="12"/>
  <c r="BL26" i="12" s="1"/>
  <c r="BL27" i="12" s="1"/>
  <c r="H9" i="5"/>
  <c r="H10" i="5" s="1"/>
  <c r="BX7" i="12"/>
  <c r="BX10" i="12" s="1"/>
  <c r="BX11" i="12" s="1"/>
  <c r="D9" i="5"/>
  <c r="D10" i="5" s="1"/>
  <c r="AB7" i="12"/>
  <c r="AB10" i="12" s="1"/>
  <c r="AB11" i="12" s="1"/>
  <c r="C6" i="3"/>
  <c r="D6" i="3"/>
  <c r="H22" i="3"/>
  <c r="B6" i="3"/>
  <c r="J22" i="3"/>
  <c r="D14" i="3"/>
  <c r="E14" i="3"/>
  <c r="J24" i="2"/>
  <c r="CT25" i="12" s="1"/>
  <c r="I24" i="2"/>
  <c r="CH25" i="12" s="1"/>
  <c r="H24" i="2"/>
  <c r="BV25" i="12" s="1"/>
  <c r="G24" i="2"/>
  <c r="BJ25" i="12" s="1"/>
  <c r="F24" i="2"/>
  <c r="AX25" i="12" s="1"/>
  <c r="E24" i="2"/>
  <c r="AL25" i="12" s="1"/>
  <c r="D24" i="2"/>
  <c r="Z25" i="12" s="1"/>
  <c r="C24" i="2"/>
  <c r="N25" i="12" s="1"/>
  <c r="B24" i="2"/>
  <c r="B25" i="12" s="1"/>
  <c r="J23" i="2"/>
  <c r="CT24" i="12" s="1"/>
  <c r="I23" i="2"/>
  <c r="CH24" i="12" s="1"/>
  <c r="H23" i="2"/>
  <c r="BV24" i="12" s="1"/>
  <c r="G23" i="2"/>
  <c r="BJ24" i="12" s="1"/>
  <c r="F23" i="2"/>
  <c r="AX24" i="12" s="1"/>
  <c r="E23" i="2"/>
  <c r="AL24" i="12" s="1"/>
  <c r="D23" i="2"/>
  <c r="Z24" i="12" s="1"/>
  <c r="C23" i="2"/>
  <c r="N24" i="12" s="1"/>
  <c r="B23" i="2"/>
  <c r="B24" i="12" s="1"/>
  <c r="J21" i="2"/>
  <c r="CT22" i="12" s="1"/>
  <c r="I21" i="2"/>
  <c r="CH22" i="12" s="1"/>
  <c r="H21" i="2"/>
  <c r="BV22" i="12" s="1"/>
  <c r="G21" i="2"/>
  <c r="BJ22" i="12" s="1"/>
  <c r="F21" i="2"/>
  <c r="AX22" i="12" s="1"/>
  <c r="E21" i="2"/>
  <c r="AL22" i="12" s="1"/>
  <c r="D21" i="2"/>
  <c r="Z22" i="12" s="1"/>
  <c r="C21" i="2"/>
  <c r="N22" i="12" s="1"/>
  <c r="B21" i="2"/>
  <c r="B22" i="12" s="1"/>
  <c r="J20" i="2"/>
  <c r="I20" i="2"/>
  <c r="H20" i="2"/>
  <c r="G20" i="2"/>
  <c r="F20" i="2"/>
  <c r="E20" i="2"/>
  <c r="D20" i="2"/>
  <c r="Z21" i="12" s="1"/>
  <c r="C20" i="2"/>
  <c r="N21" i="12" s="1"/>
  <c r="B20" i="2"/>
  <c r="B21" i="12" s="1"/>
  <c r="J16" i="2"/>
  <c r="CT17" i="12" s="1"/>
  <c r="I16" i="2"/>
  <c r="CH17" i="12" s="1"/>
  <c r="H16" i="2"/>
  <c r="BV17" i="12" s="1"/>
  <c r="G16" i="2"/>
  <c r="BJ17" i="12" s="1"/>
  <c r="F16" i="2"/>
  <c r="AX17" i="12" s="1"/>
  <c r="E16" i="2"/>
  <c r="AL17" i="12" s="1"/>
  <c r="D16" i="2"/>
  <c r="Z17" i="12" s="1"/>
  <c r="C16" i="2"/>
  <c r="N17" i="12" s="1"/>
  <c r="B16" i="2"/>
  <c r="B17" i="12" s="1"/>
  <c r="J15" i="2"/>
  <c r="CT16" i="12" s="1"/>
  <c r="I15" i="2"/>
  <c r="CH16" i="12" s="1"/>
  <c r="H15" i="2"/>
  <c r="BV16" i="12" s="1"/>
  <c r="G15" i="2"/>
  <c r="BJ16" i="12" s="1"/>
  <c r="F15" i="2"/>
  <c r="AX16" i="12" s="1"/>
  <c r="E15" i="2"/>
  <c r="AL16" i="12" s="1"/>
  <c r="D15" i="2"/>
  <c r="Z16" i="12" s="1"/>
  <c r="C15" i="2"/>
  <c r="N16" i="12" s="1"/>
  <c r="B15" i="2"/>
  <c r="B16" i="12" s="1"/>
  <c r="J13" i="2"/>
  <c r="CT14" i="12" s="1"/>
  <c r="I13" i="2"/>
  <c r="CH14" i="12" s="1"/>
  <c r="H13" i="2"/>
  <c r="BV14" i="12" s="1"/>
  <c r="G13" i="2"/>
  <c r="BJ14" i="12" s="1"/>
  <c r="F13" i="2"/>
  <c r="AX14" i="12" s="1"/>
  <c r="E13" i="2"/>
  <c r="AL14" i="12" s="1"/>
  <c r="D13" i="2"/>
  <c r="Z14" i="12" s="1"/>
  <c r="C13" i="2"/>
  <c r="N14" i="12" s="1"/>
  <c r="B13" i="2"/>
  <c r="B14" i="12" s="1"/>
  <c r="J12" i="2"/>
  <c r="I12" i="2"/>
  <c r="H12" i="2"/>
  <c r="G12" i="2"/>
  <c r="BJ13" i="12" s="1"/>
  <c r="F12" i="2"/>
  <c r="AX13" i="12" s="1"/>
  <c r="E12" i="2"/>
  <c r="AL13" i="12" s="1"/>
  <c r="D12" i="2"/>
  <c r="Z13" i="12" s="1"/>
  <c r="C12" i="2"/>
  <c r="N13" i="12" s="1"/>
  <c r="B12" i="2"/>
  <c r="B13" i="12" s="1"/>
  <c r="J8" i="2"/>
  <c r="CT9" i="12" s="1"/>
  <c r="I8" i="2"/>
  <c r="CH9" i="12" s="1"/>
  <c r="H8" i="2"/>
  <c r="BV9" i="12" s="1"/>
  <c r="G8" i="2"/>
  <c r="BJ9" i="12" s="1"/>
  <c r="F8" i="2"/>
  <c r="AX9" i="12" s="1"/>
  <c r="E8" i="2"/>
  <c r="AL9" i="12" s="1"/>
  <c r="D8" i="2"/>
  <c r="Z9" i="12" s="1"/>
  <c r="C8" i="2"/>
  <c r="N9" i="12" s="1"/>
  <c r="B8" i="2"/>
  <c r="B9" i="12" s="1"/>
  <c r="J7" i="2"/>
  <c r="CT8" i="12" s="1"/>
  <c r="I7" i="2"/>
  <c r="CH8" i="12" s="1"/>
  <c r="H7" i="2"/>
  <c r="BV8" i="12" s="1"/>
  <c r="G7" i="2"/>
  <c r="BJ8" i="12" s="1"/>
  <c r="F7" i="2"/>
  <c r="AX8" i="12" s="1"/>
  <c r="E7" i="2"/>
  <c r="AL8" i="12" s="1"/>
  <c r="D7" i="2"/>
  <c r="Z8" i="12" s="1"/>
  <c r="C7" i="2"/>
  <c r="N8" i="12" s="1"/>
  <c r="B7" i="2"/>
  <c r="B8" i="12" s="1"/>
  <c r="J5" i="2"/>
  <c r="CT6" i="12" s="1"/>
  <c r="I5" i="2"/>
  <c r="CH6" i="12" s="1"/>
  <c r="H5" i="2"/>
  <c r="BV6" i="12" s="1"/>
  <c r="G5" i="2"/>
  <c r="BJ6" i="12" s="1"/>
  <c r="F5" i="2"/>
  <c r="AX6" i="12" s="1"/>
  <c r="E5" i="2"/>
  <c r="AL6" i="12" s="1"/>
  <c r="D5" i="2"/>
  <c r="Z6" i="12" s="1"/>
  <c r="C5" i="2"/>
  <c r="N6" i="12" s="1"/>
  <c r="B5" i="2"/>
  <c r="B6" i="12" s="1"/>
  <c r="C4" i="2"/>
  <c r="B4" i="2"/>
  <c r="B2" i="2" a="1"/>
  <c r="B2" i="2" s="1"/>
  <c r="E6" i="2" l="1"/>
  <c r="G14" i="2"/>
  <c r="D6" i="2"/>
  <c r="D9" i="2" s="1"/>
  <c r="D10" i="2" s="1"/>
  <c r="BS15" i="12"/>
  <c r="BS18" i="12" s="1"/>
  <c r="BS19" i="12" s="1"/>
  <c r="C14" i="2"/>
  <c r="I6" i="2"/>
  <c r="I9" i="2" s="1"/>
  <c r="I10" i="2" s="1"/>
  <c r="H6" i="2"/>
  <c r="H9" i="2" s="1"/>
  <c r="H10" i="2" s="1"/>
  <c r="J25" i="3"/>
  <c r="J26" i="3" s="1"/>
  <c r="CU23" i="12"/>
  <c r="CU26" i="12" s="1"/>
  <c r="CU27" i="12" s="1"/>
  <c r="H9" i="3"/>
  <c r="H10" i="3" s="1"/>
  <c r="BW7" i="12"/>
  <c r="BW10" i="12" s="1"/>
  <c r="BW11" i="12" s="1"/>
  <c r="B22" i="2"/>
  <c r="I9" i="3"/>
  <c r="I10" i="3" s="1"/>
  <c r="CI7" i="12"/>
  <c r="CI10" i="12" s="1"/>
  <c r="CI11" i="12" s="1"/>
  <c r="C6" i="2"/>
  <c r="N5" i="12"/>
  <c r="J6" i="2"/>
  <c r="E14" i="2"/>
  <c r="E22" i="2"/>
  <c r="AL21" i="12"/>
  <c r="C22" i="2"/>
  <c r="I25" i="3"/>
  <c r="I26" i="3" s="1"/>
  <c r="B25" i="4"/>
  <c r="B26" i="4" s="1"/>
  <c r="K23" i="12"/>
  <c r="K26" i="12" s="1"/>
  <c r="K27" i="12" s="1"/>
  <c r="H9" i="4"/>
  <c r="H10" i="4" s="1"/>
  <c r="CE7" i="12"/>
  <c r="CE10" i="12" s="1"/>
  <c r="CE11" i="12" s="1"/>
  <c r="E25" i="4"/>
  <c r="E26" i="4" s="1"/>
  <c r="AU23" i="12"/>
  <c r="AU26" i="12" s="1"/>
  <c r="AU27" i="12" s="1"/>
  <c r="G17" i="3"/>
  <c r="G18" i="3" s="1"/>
  <c r="BK15" i="12"/>
  <c r="BK18" i="12" s="1"/>
  <c r="BK19" i="12" s="1"/>
  <c r="C17" i="2"/>
  <c r="C18" i="2" s="1"/>
  <c r="N15" i="12"/>
  <c r="N18" i="12" s="1"/>
  <c r="N19" i="12" s="1"/>
  <c r="J25" i="4"/>
  <c r="J26" i="4" s="1"/>
  <c r="DC23" i="12"/>
  <c r="DC26" i="12" s="1"/>
  <c r="DC27" i="12" s="1"/>
  <c r="B6" i="2"/>
  <c r="B5" i="12"/>
  <c r="J9" i="4"/>
  <c r="J10" i="4" s="1"/>
  <c r="DC7" i="12"/>
  <c r="DC10" i="12" s="1"/>
  <c r="DC11" i="12" s="1"/>
  <c r="H25" i="4"/>
  <c r="H26" i="4" s="1"/>
  <c r="CE23" i="12"/>
  <c r="CE26" i="12" s="1"/>
  <c r="CE27" i="12" s="1"/>
  <c r="H14" i="2"/>
  <c r="BV13" i="12"/>
  <c r="F14" i="2"/>
  <c r="F22" i="2"/>
  <c r="AX21" i="12"/>
  <c r="D22" i="2"/>
  <c r="H25" i="3"/>
  <c r="H26" i="3" s="1"/>
  <c r="BW23" i="12"/>
  <c r="BW26" i="12" s="1"/>
  <c r="BW27" i="12" s="1"/>
  <c r="B9" i="4"/>
  <c r="B10" i="4" s="1"/>
  <c r="K7" i="12"/>
  <c r="K10" i="12" s="1"/>
  <c r="K11" i="12" s="1"/>
  <c r="J9" i="3"/>
  <c r="J10" i="3" s="1"/>
  <c r="CU7" i="12"/>
  <c r="CU10" i="12" s="1"/>
  <c r="CU11" i="12" s="1"/>
  <c r="I25" i="4"/>
  <c r="I26" i="4" s="1"/>
  <c r="CQ23" i="12"/>
  <c r="CQ26" i="12" s="1"/>
  <c r="CQ27" i="12" s="1"/>
  <c r="G9" i="3"/>
  <c r="G10" i="3" s="1"/>
  <c r="BK7" i="12"/>
  <c r="BK10" i="12" s="1"/>
  <c r="BK11" i="12" s="1"/>
  <c r="E17" i="4"/>
  <c r="E18" i="4" s="1"/>
  <c r="AU15" i="12"/>
  <c r="AU18" i="12" s="1"/>
  <c r="AU19" i="12" s="1"/>
  <c r="B17" i="4"/>
  <c r="B18" i="4" s="1"/>
  <c r="K15" i="12"/>
  <c r="K18" i="12" s="1"/>
  <c r="K19" i="12" s="1"/>
  <c r="F9" i="3"/>
  <c r="F10" i="3" s="1"/>
  <c r="AY7" i="12"/>
  <c r="AY10" i="12" s="1"/>
  <c r="AY11" i="12" s="1"/>
  <c r="F17" i="3"/>
  <c r="F18" i="3" s="1"/>
  <c r="AY15" i="12"/>
  <c r="AY18" i="12" s="1"/>
  <c r="AY19" i="12" s="1"/>
  <c r="D14" i="2"/>
  <c r="B9" i="3"/>
  <c r="B10" i="3" s="1"/>
  <c r="C7" i="12"/>
  <c r="C10" i="12" s="1"/>
  <c r="C11" i="12" s="1"/>
  <c r="D17" i="4"/>
  <c r="D18" i="4" s="1"/>
  <c r="AI15" i="12"/>
  <c r="AI18" i="12" s="1"/>
  <c r="AI19" i="12" s="1"/>
  <c r="I14" i="2"/>
  <c r="CH13" i="12"/>
  <c r="G17" i="2"/>
  <c r="G18" i="2" s="1"/>
  <c r="BJ15" i="12"/>
  <c r="BJ18" i="12" s="1"/>
  <c r="BJ19" i="12" s="1"/>
  <c r="G22" i="2"/>
  <c r="BJ21" i="12"/>
  <c r="D9" i="3"/>
  <c r="D10" i="3" s="1"/>
  <c r="AA7" i="12"/>
  <c r="AA10" i="12" s="1"/>
  <c r="AA11" i="12" s="1"/>
  <c r="I17" i="4"/>
  <c r="I18" i="4" s="1"/>
  <c r="CQ15" i="12"/>
  <c r="CQ18" i="12" s="1"/>
  <c r="CQ19" i="12" s="1"/>
  <c r="D25" i="3"/>
  <c r="D26" i="3" s="1"/>
  <c r="AA23" i="12"/>
  <c r="AA26" i="12" s="1"/>
  <c r="AA27" i="12" s="1"/>
  <c r="G25" i="4"/>
  <c r="G26" i="4" s="1"/>
  <c r="BS23" i="12"/>
  <c r="BS26" i="12" s="1"/>
  <c r="BS27" i="12" s="1"/>
  <c r="I17" i="3"/>
  <c r="I18" i="3" s="1"/>
  <c r="CI15" i="12"/>
  <c r="CI18" i="12" s="1"/>
  <c r="CI19" i="12" s="1"/>
  <c r="F9" i="4"/>
  <c r="F10" i="4" s="1"/>
  <c r="BG7" i="12"/>
  <c r="BG10" i="12" s="1"/>
  <c r="BG11" i="12" s="1"/>
  <c r="C9" i="4"/>
  <c r="C10" i="4" s="1"/>
  <c r="W7" i="12"/>
  <c r="W10" i="12" s="1"/>
  <c r="W11" i="12" s="1"/>
  <c r="E9" i="4"/>
  <c r="E10" i="4" s="1"/>
  <c r="AU7" i="12"/>
  <c r="AU10" i="12" s="1"/>
  <c r="AU11" i="12" s="1"/>
  <c r="C25" i="3"/>
  <c r="C26" i="3" s="1"/>
  <c r="O23" i="12"/>
  <c r="O26" i="12" s="1"/>
  <c r="O27" i="12" s="1"/>
  <c r="E9" i="2"/>
  <c r="E10" i="2" s="1"/>
  <c r="AL7" i="12"/>
  <c r="AL10" i="12" s="1"/>
  <c r="AL11" i="12" s="1"/>
  <c r="J14" i="2"/>
  <c r="CT13" i="12"/>
  <c r="H22" i="2"/>
  <c r="BV21" i="12"/>
  <c r="C9" i="3"/>
  <c r="C10" i="3" s="1"/>
  <c r="O7" i="12"/>
  <c r="O10" i="12" s="1"/>
  <c r="O11" i="12" s="1"/>
  <c r="G25" i="3"/>
  <c r="G26" i="3" s="1"/>
  <c r="BK23" i="12"/>
  <c r="BK26" i="12" s="1"/>
  <c r="BK27" i="12" s="1"/>
  <c r="I9" i="4"/>
  <c r="I10" i="4" s="1"/>
  <c r="CQ7" i="12"/>
  <c r="CQ10" i="12" s="1"/>
  <c r="CQ11" i="12" s="1"/>
  <c r="F6" i="2"/>
  <c r="I22" i="2"/>
  <c r="CH21" i="12"/>
  <c r="E17" i="3"/>
  <c r="E18" i="3" s="1"/>
  <c r="AM15" i="12"/>
  <c r="AM18" i="12" s="1"/>
  <c r="AM19" i="12" s="1"/>
  <c r="C17" i="3"/>
  <c r="C18" i="3" s="1"/>
  <c r="O15" i="12"/>
  <c r="O18" i="12" s="1"/>
  <c r="O19" i="12" s="1"/>
  <c r="J17" i="3"/>
  <c r="J18" i="3" s="1"/>
  <c r="CU15" i="12"/>
  <c r="CU18" i="12" s="1"/>
  <c r="CU19" i="12" s="1"/>
  <c r="F17" i="4"/>
  <c r="F18" i="4" s="1"/>
  <c r="BG15" i="12"/>
  <c r="BG18" i="12" s="1"/>
  <c r="BG19" i="12" s="1"/>
  <c r="F25" i="4"/>
  <c r="F26" i="4" s="1"/>
  <c r="BG23" i="12"/>
  <c r="BG26" i="12" s="1"/>
  <c r="BG27" i="12" s="1"/>
  <c r="B25" i="3"/>
  <c r="B26" i="3" s="1"/>
  <c r="C23" i="12"/>
  <c r="C26" i="12" s="1"/>
  <c r="C27" i="12" s="1"/>
  <c r="D9" i="4"/>
  <c r="D10" i="4" s="1"/>
  <c r="AI7" i="12"/>
  <c r="AI10" i="12" s="1"/>
  <c r="AI11" i="12" s="1"/>
  <c r="D25" i="4"/>
  <c r="D26" i="4" s="1"/>
  <c r="AI23" i="12"/>
  <c r="AI26" i="12" s="1"/>
  <c r="AI27" i="12" s="1"/>
  <c r="H17" i="3"/>
  <c r="H18" i="3" s="1"/>
  <c r="BW15" i="12"/>
  <c r="BW18" i="12" s="1"/>
  <c r="BW19" i="12" s="1"/>
  <c r="C25" i="4"/>
  <c r="C26" i="4" s="1"/>
  <c r="W23" i="12"/>
  <c r="W26" i="12" s="1"/>
  <c r="W27" i="12" s="1"/>
  <c r="H17" i="4"/>
  <c r="H18" i="4" s="1"/>
  <c r="CE15" i="12"/>
  <c r="CE18" i="12" s="1"/>
  <c r="CE19" i="12" s="1"/>
  <c r="G6" i="2"/>
  <c r="B14" i="2"/>
  <c r="J22" i="2"/>
  <c r="CT21" i="12"/>
  <c r="D17" i="3"/>
  <c r="D18" i="3" s="1"/>
  <c r="AA15" i="12"/>
  <c r="AA18" i="12" s="1"/>
  <c r="AA19" i="12" s="1"/>
  <c r="J17" i="4"/>
  <c r="J18" i="4" s="1"/>
  <c r="DC15" i="12"/>
  <c r="DC18" i="12" s="1"/>
  <c r="DC19" i="12" s="1"/>
  <c r="F25" i="3"/>
  <c r="F26" i="3" s="1"/>
  <c r="AY23" i="12"/>
  <c r="AY26" i="12" s="1"/>
  <c r="AY27" i="12" s="1"/>
  <c r="E25" i="3"/>
  <c r="E26" i="3" s="1"/>
  <c r="AM23" i="12"/>
  <c r="AM26" i="12" s="1"/>
  <c r="AM27" i="12" s="1"/>
  <c r="C17" i="4"/>
  <c r="C18" i="4" s="1"/>
  <c r="W15" i="12"/>
  <c r="W18" i="12" s="1"/>
  <c r="W19" i="12" s="1"/>
  <c r="CH7" i="12" l="1"/>
  <c r="CH10" i="12" s="1"/>
  <c r="CH11" i="12" s="1"/>
  <c r="Z7" i="12"/>
  <c r="Z10" i="12" s="1"/>
  <c r="Z11" i="12" s="1"/>
  <c r="BV7" i="12"/>
  <c r="BV10" i="12" s="1"/>
  <c r="BV11" i="12" s="1"/>
  <c r="D25" i="2"/>
  <c r="D26" i="2" s="1"/>
  <c r="Z23" i="12"/>
  <c r="Z26" i="12" s="1"/>
  <c r="Z27" i="12" s="1"/>
  <c r="B9" i="2"/>
  <c r="B10" i="2" s="1"/>
  <c r="B7" i="12"/>
  <c r="B10" i="12" s="1"/>
  <c r="B11" i="12" s="1"/>
  <c r="E25" i="2"/>
  <c r="E26" i="2" s="1"/>
  <c r="AL23" i="12"/>
  <c r="AL26" i="12" s="1"/>
  <c r="AL27" i="12" s="1"/>
  <c r="B25" i="2"/>
  <c r="B26" i="2" s="1"/>
  <c r="B23" i="12"/>
  <c r="B26" i="12" s="1"/>
  <c r="B27" i="12" s="1"/>
  <c r="I25" i="2"/>
  <c r="I26" i="2" s="1"/>
  <c r="CH23" i="12"/>
  <c r="CH26" i="12" s="1"/>
  <c r="CH27" i="12" s="1"/>
  <c r="E17" i="2"/>
  <c r="E18" i="2" s="1"/>
  <c r="AL15" i="12"/>
  <c r="AL18" i="12" s="1"/>
  <c r="AL19" i="12" s="1"/>
  <c r="F9" i="2"/>
  <c r="F10" i="2" s="1"/>
  <c r="AX7" i="12"/>
  <c r="AX10" i="12" s="1"/>
  <c r="AX11" i="12" s="1"/>
  <c r="F25" i="2"/>
  <c r="F26" i="2" s="1"/>
  <c r="AX23" i="12"/>
  <c r="AX26" i="12" s="1"/>
  <c r="AX27" i="12" s="1"/>
  <c r="J9" i="2"/>
  <c r="J10" i="2" s="1"/>
  <c r="CT7" i="12"/>
  <c r="CT10" i="12" s="1"/>
  <c r="CT11" i="12" s="1"/>
  <c r="H25" i="2"/>
  <c r="H26" i="2" s="1"/>
  <c r="BV23" i="12"/>
  <c r="BV26" i="12" s="1"/>
  <c r="BV27" i="12" s="1"/>
  <c r="G25" i="2"/>
  <c r="G26" i="2" s="1"/>
  <c r="BJ23" i="12"/>
  <c r="BJ26" i="12" s="1"/>
  <c r="BJ27" i="12" s="1"/>
  <c r="F17" i="2"/>
  <c r="F18" i="2" s="1"/>
  <c r="AX15" i="12"/>
  <c r="AX18" i="12" s="1"/>
  <c r="AX19" i="12" s="1"/>
  <c r="C9" i="2"/>
  <c r="C10" i="2" s="1"/>
  <c r="N7" i="12"/>
  <c r="N10" i="12" s="1"/>
  <c r="N11" i="12" s="1"/>
  <c r="J25" i="2"/>
  <c r="J26" i="2" s="1"/>
  <c r="CT23" i="12"/>
  <c r="CT26" i="12" s="1"/>
  <c r="CT27" i="12" s="1"/>
  <c r="B17" i="2"/>
  <c r="B18" i="2" s="1"/>
  <c r="B15" i="12"/>
  <c r="B18" i="12" s="1"/>
  <c r="B19" i="12" s="1"/>
  <c r="G9" i="2"/>
  <c r="G10" i="2" s="1"/>
  <c r="BJ7" i="12"/>
  <c r="BJ10" i="12" s="1"/>
  <c r="BJ11" i="12" s="1"/>
  <c r="J17" i="2"/>
  <c r="J18" i="2" s="1"/>
  <c r="CT15" i="12"/>
  <c r="CT18" i="12" s="1"/>
  <c r="CT19" i="12" s="1"/>
  <c r="D17" i="2"/>
  <c r="D18" i="2" s="1"/>
  <c r="Z15" i="12"/>
  <c r="Z18" i="12" s="1"/>
  <c r="Z19" i="12" s="1"/>
  <c r="H17" i="2"/>
  <c r="H18" i="2" s="1"/>
  <c r="BV15" i="12"/>
  <c r="BV18" i="12" s="1"/>
  <c r="BV19" i="12" s="1"/>
  <c r="C25" i="2"/>
  <c r="C26" i="2" s="1"/>
  <c r="N23" i="12"/>
  <c r="N26" i="12" s="1"/>
  <c r="N27" i="12" s="1"/>
  <c r="I17" i="2"/>
  <c r="I18" i="2" s="1"/>
  <c r="CH15" i="12"/>
  <c r="CH18" i="12" s="1"/>
  <c r="CH19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<sst xmlns="http://schemas.openxmlformats.org/spreadsheetml/2006/main" count="481" uniqueCount="78">
  <si>
    <t xml:space="preserve">Average </t>
  </si>
  <si>
    <t>Average Collection Period_UC</t>
  </si>
  <si>
    <t>เกณฑ์ไม่เกิน 60 วัน</t>
  </si>
  <si>
    <t>หนี้ต้นงวด (ก.ย.65)</t>
  </si>
  <si>
    <t>หนี้ปลายงวด (ต.ค.65)</t>
  </si>
  <si>
    <t>ลูกหนี้เฉลี่ย (X)</t>
  </si>
  <si>
    <t>รายได้ UC (Y)</t>
  </si>
  <si>
    <t>จำนวนวัน = (30*1)</t>
  </si>
  <si>
    <t>(X/Y)*จำนวนวันของเดือนนั้น</t>
  </si>
  <si>
    <t>Average Collection Period- CSMBS</t>
  </si>
  <si>
    <t>หนี้เฉลี่ย</t>
  </si>
  <si>
    <t>รายได้ CSMBS</t>
  </si>
  <si>
    <t>Average Collection Period-SSS</t>
  </si>
  <si>
    <t>เกณฑ์ไม่เกิน 120 วัน</t>
  </si>
  <si>
    <t>รายได้ SSS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</si>
  <si>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ตุลาคม 2565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</si>
  <si>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พฤศจิกายน 2565</t>
  </si>
  <si>
    <t>หนี้ปลายงวด (พ.ย.65)</t>
  </si>
  <si>
    <t>จำนวนวัน = (30*2)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</si>
  <si>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กรกฎาคม2566</t>
  </si>
  <si>
    <t>หนี้ปลายงวด (ก.ค.66)</t>
  </si>
  <si>
    <t>จำนวนวัน = (30*10)</t>
  </si>
  <si>
    <t>หนี้ปลายงวด (ธ.ค.65)</t>
  </si>
  <si>
    <t>จำนวนวัน = (30*3)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</si>
  <si>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ธันวาคม 2565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</si>
  <si>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มกราคม 2566</t>
  </si>
  <si>
    <t>หนี้ปลายงวด (ม.ค.66)</t>
  </si>
  <si>
    <t>จำนวนวัน = (30*4)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</si>
  <si>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กุมภาพันธ์ 2566</t>
  </si>
  <si>
    <t>หนี้ปลายงวด (ก.พ.66)</t>
  </si>
  <si>
    <t>จำนวนวัน = (30*5)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</si>
  <si>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มีนาคม 2566</t>
  </si>
  <si>
    <t>หนี้ปลายงวด (มี.ค.66)</t>
  </si>
  <si>
    <t>จำนวนวัน = (30*6)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</si>
  <si>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เมษายน 2566</t>
  </si>
  <si>
    <t>หนี้ปลายงวด (เม.ย.66)</t>
  </si>
  <si>
    <t>จำนวนวัน = (30*7)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</si>
  <si>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พฤษภาคม 2566</t>
  </si>
  <si>
    <t>หนี้ปลายงวด (พ.ค.66)</t>
  </si>
  <si>
    <t>จำนวนวัน = (30*8)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</si>
  <si>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มิถุนายน 2566</t>
  </si>
  <si>
    <t>หนี้ปลายงวด (มิ.ย.66)</t>
  </si>
  <si>
    <t>จำนวนวัน = (30*9)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</si>
  <si>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</si>
  <si>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</si>
  <si>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</si>
  <si>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</si>
  <si>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</si>
  <si>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</si>
  <si>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</si>
  <si>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</si>
  <si>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</si>
  <si>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ต.ค 65</t>
  </si>
  <si>
    <t>พ.ย 65</t>
  </si>
  <si>
    <t>ธ.ค 65</t>
  </si>
  <si>
    <t>ม.ค 66</t>
  </si>
  <si>
    <t>ก.พ 66</t>
  </si>
  <si>
    <t>มี.ค 66</t>
  </si>
  <si>
    <t>เม.ย 66</t>
  </si>
  <si>
    <t>พ.ค 66</t>
  </si>
  <si>
    <t>มิ.ย 66</t>
  </si>
  <si>
    <t>ก.ค 66</t>
  </si>
  <si>
    <t>ส.ค 66</t>
  </si>
  <si>
    <t>ก.ย 66</t>
  </si>
  <si>
    <t xml:space="preserve">จำนวนวัน </t>
  </si>
  <si>
    <t xml:space="preserve">หนี้ปลายงวด 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</si>
  <si>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</si>
  <si>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</si>
  <si>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</si>
  <si>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</si>
  <si>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</si>
  <si>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</si>
  <si>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</si>
  <si>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</si>
  <si>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</si>
  <si>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UC</t>
  </si>
  <si>
    <t>CSMBS</t>
  </si>
  <si>
    <t>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</si>
</sst>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0_ ;\-0\ 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Tahoma"/>
      <family val="2"/>
    </font>
    <font>
      <b/>
      <sz val="16"/>
      <color theme="1"/>
      <name val="TH SarabunPSK"/>
      <family val="2"/>
    </font>
    <font>
      <b/>
      <sz val="9"/>
      <name val="TH SarabunPSK"/>
      <family val="2"/>
    </font>
    <font>
      <b/>
      <sz val="11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rgb="FF0070C0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2" applyFont="1"/>
    <xf numFmtId="0" fontId="4" fillId="2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3" borderId="2" xfId="2" applyFont="1" applyFill="1" applyBorder="1" applyAlignment="1">
      <alignment wrapText="1"/>
    </xf>
    <xf numFmtId="0" fontId="7" fillId="4" borderId="2" xfId="2" applyFont="1" applyFill="1" applyBorder="1" applyAlignment="1">
      <alignment horizontal="left" vertical="center" wrapText="1" indent="2"/>
    </xf>
    <xf numFmtId="0" fontId="5" fillId="4" borderId="2" xfId="2" applyFont="1" applyFill="1" applyBorder="1" applyAlignment="1">
      <alignment horizontal="left" wrapText="1" indent="2"/>
    </xf>
    <xf numFmtId="187" fontId="4" fillId="0" borderId="2" xfId="2" applyNumberFormat="1" applyFont="1" applyBorder="1" applyAlignment="1">
      <alignment wrapText="1"/>
    </xf>
    <xf numFmtId="188" fontId="4" fillId="0" borderId="2" xfId="2" applyNumberFormat="1" applyFont="1" applyBorder="1" applyAlignment="1">
      <alignment wrapText="1"/>
    </xf>
    <xf numFmtId="188" fontId="4" fillId="2" borderId="2" xfId="2" applyNumberFormat="1" applyFont="1" applyFill="1" applyBorder="1" applyAlignment="1">
      <alignment wrapText="1"/>
    </xf>
    <xf numFmtId="43" fontId="4" fillId="2" borderId="2" xfId="2" applyNumberFormat="1" applyFont="1" applyFill="1" applyBorder="1" applyAlignment="1">
      <alignment wrapText="1"/>
    </xf>
    <xf numFmtId="0" fontId="8" fillId="5" borderId="2" xfId="3" applyFont="1" applyFill="1" applyBorder="1" applyAlignment="1">
      <alignment horizontal="left" vertical="top" wrapText="1"/>
    </xf>
    <xf numFmtId="188" fontId="4" fillId="0" borderId="2" xfId="2" applyNumberFormat="1" applyFont="1" applyBorder="1" applyAlignment="1">
      <alignment horizontal="center" wrapText="1"/>
    </xf>
    <xf numFmtId="188" fontId="4" fillId="6" borderId="2" xfId="2" applyNumberFormat="1" applyFont="1" applyFill="1" applyBorder="1" applyAlignment="1">
      <alignment horizontal="center" wrapText="1"/>
    </xf>
    <xf numFmtId="187" fontId="4" fillId="0" borderId="2" xfId="4" applyNumberFormat="1" applyFont="1" applyBorder="1" applyAlignment="1">
      <alignment wrapText="1"/>
    </xf>
    <xf numFmtId="187" fontId="9" fillId="0" borderId="2" xfId="2" applyNumberFormat="1" applyFont="1" applyBorder="1" applyAlignment="1">
      <alignment wrapText="1"/>
    </xf>
    <xf numFmtId="187" fontId="4" fillId="2" borderId="2" xfId="4" applyNumberFormat="1" applyFont="1" applyFill="1" applyBorder="1" applyAlignment="1">
      <alignment wrapText="1"/>
    </xf>
    <xf numFmtId="187" fontId="9" fillId="2" borderId="2" xfId="2" applyNumberFormat="1" applyFont="1" applyFill="1" applyBorder="1" applyAlignment="1">
      <alignment wrapText="1"/>
    </xf>
    <xf numFmtId="0" fontId="4" fillId="0" borderId="0" xfId="2" applyFont="1" applyAlignment="1">
      <alignment wrapText="1"/>
    </xf>
    <xf numFmtId="43" fontId="4" fillId="0" borderId="2" xfId="2" applyNumberFormat="1" applyFont="1" applyBorder="1" applyAlignment="1">
      <alignment horizontal="center" wrapText="1"/>
    </xf>
    <xf numFmtId="43" fontId="4" fillId="0" borderId="2" xfId="2" applyNumberFormat="1" applyFont="1" applyBorder="1" applyAlignment="1">
      <alignment wrapText="1"/>
    </xf>
    <xf numFmtId="187" fontId="9" fillId="0" borderId="2" xfId="4" applyNumberFormat="1" applyFont="1" applyBorder="1" applyAlignment="1">
      <alignment wrapText="1"/>
    </xf>
    <xf numFmtId="187" fontId="9" fillId="2" borderId="2" xfId="4" applyNumberFormat="1" applyFont="1" applyFill="1" applyBorder="1" applyAlignment="1">
      <alignment wrapText="1"/>
    </xf>
    <xf numFmtId="0" fontId="5" fillId="2" borderId="2" xfId="2" applyFont="1" applyFill="1" applyBorder="1" applyAlignment="1">
      <alignment horizontal="center" vertical="center" wrapText="1"/>
    </xf>
    <xf numFmtId="188" fontId="4" fillId="7" borderId="2" xfId="2" applyNumberFormat="1" applyFont="1" applyFill="1" applyBorder="1" applyAlignment="1">
      <alignment horizontal="center" wrapText="1"/>
    </xf>
    <xf numFmtId="0" fontId="5" fillId="8" borderId="2" xfId="2" applyFont="1" applyFill="1" applyBorder="1" applyAlignment="1">
      <alignment horizontal="center" vertical="center" wrapText="1"/>
    </xf>
    <xf numFmtId="43" fontId="4" fillId="8" borderId="2" xfId="2" applyNumberFormat="1" applyFont="1" applyFill="1" applyBorder="1" applyAlignment="1">
      <alignment wrapText="1"/>
    </xf>
    <xf numFmtId="188" fontId="4" fillId="4" borderId="2" xfId="2" applyNumberFormat="1" applyFont="1" applyFill="1" applyBorder="1" applyAlignment="1">
      <alignment horizontal="center" wrapText="1"/>
    </xf>
    <xf numFmtId="187" fontId="4" fillId="0" borderId="2" xfId="2" applyNumberFormat="1" applyFont="1" applyBorder="1" applyAlignment="1">
      <alignment horizontal="right" wrapText="1"/>
    </xf>
    <xf numFmtId="189" fontId="4" fillId="0" borderId="2" xfId="1" applyNumberFormat="1" applyFont="1" applyBorder="1" applyAlignment="1">
      <alignment horizontal="right" wrapText="1"/>
    </xf>
    <xf numFmtId="189" fontId="5" fillId="4" borderId="2" xfId="1" applyNumberFormat="1" applyFont="1" applyFill="1" applyBorder="1" applyAlignment="1">
      <alignment horizontal="left" wrapText="1" indent="2"/>
    </xf>
    <xf numFmtId="189" fontId="4" fillId="0" borderId="0" xfId="1" applyNumberFormat="1" applyFont="1"/>
    <xf numFmtId="187" fontId="9" fillId="8" borderId="2" xfId="2" applyNumberFormat="1" applyFont="1" applyFill="1" applyBorder="1" applyAlignment="1">
      <alignment wrapText="1"/>
    </xf>
    <xf numFmtId="187" fontId="9" fillId="0" borderId="2" xfId="2" applyNumberFormat="1" applyFont="1" applyBorder="1" applyAlignment="1">
      <alignment horizontal="right" wrapText="1"/>
    </xf>
    <xf numFmtId="188" fontId="4" fillId="0" borderId="2" xfId="2" applyNumberFormat="1" applyFont="1" applyBorder="1" applyAlignment="1">
      <alignment horizontal="right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จุลภาค" xfId="1" builtinId="3"/>
    <cellStyle name="จุลภาค 2" xfId="4" xr:uid="{00000000-0005-0000-0000-000002000000}"/>
    <cellStyle name="ปกติ" xfId="0" builtinId="0"/>
    <cellStyle name="ปกติ 2" xfId="2" xr:uid="{00000000-0005-0000-0000-000003000000}"/>
    <cellStyle name="ปกติ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สรุป!$C$5:$M$5</c:f>
              <c:numCache>
                <c:formatCode>#,##0.00_ ;[Red]\-#,##0.00\ </c:formatCode>
                <c:ptCount val="11"/>
                <c:pt idx="0">
                  <c:v>76424759.36999999</c:v>
                </c:pt>
                <c:pt idx="1">
                  <c:v>76424759.36999999</c:v>
                </c:pt>
                <c:pt idx="2">
                  <c:v>76424759.36999999</c:v>
                </c:pt>
                <c:pt idx="3">
                  <c:v>76424759.36999999</c:v>
                </c:pt>
                <c:pt idx="4">
                  <c:v>76424759.36999999</c:v>
                </c:pt>
                <c:pt idx="5">
                  <c:v>76424759.36999999</c:v>
                </c:pt>
                <c:pt idx="6">
                  <c:v>76424759.36999999</c:v>
                </c:pt>
                <c:pt idx="7">
                  <c:v>76424759.36999999</c:v>
                </c:pt>
                <c:pt idx="8">
                  <c:v>76424759.36999999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F-4CA7-B44B-0EBE9BD3C3D4}"/>
            </c:ext>
          </c:extLst>
        </c:ser>
        <c:ser>
          <c:idx val="2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สรุป!$C$6:$M$6</c:f>
              <c:numCache>
                <c:formatCode>#,##0.00_ ;[Red]\-#,##0.00\ </c:formatCode>
                <c:ptCount val="11"/>
                <c:pt idx="0">
                  <c:v>152985071.24000001</c:v>
                </c:pt>
                <c:pt idx="1">
                  <c:v>102567843.73999999</c:v>
                </c:pt>
                <c:pt idx="2">
                  <c:v>102109590.98999999</c:v>
                </c:pt>
                <c:pt idx="3">
                  <c:v>93090728.239999995</c:v>
                </c:pt>
                <c:pt idx="4">
                  <c:v>96101642.5</c:v>
                </c:pt>
                <c:pt idx="5">
                  <c:v>85177035.289999992</c:v>
                </c:pt>
                <c:pt idx="6">
                  <c:v>91268576.309999987</c:v>
                </c:pt>
                <c:pt idx="7">
                  <c:v>100090427.69999999</c:v>
                </c:pt>
                <c:pt idx="8">
                  <c:v>107049181.64999999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F-4CA7-B44B-0EBE9BD3C3D4}"/>
            </c:ext>
          </c:extLst>
        </c:ser>
        <c:ser>
          <c:idx val="4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สรุป!$C$8:$M$8</c:f>
              <c:numCache>
                <c:formatCode>#,##0.00_ ;[Red]\-#,##0.00\ </c:formatCode>
                <c:ptCount val="11"/>
                <c:pt idx="0">
                  <c:v>102612892.06</c:v>
                </c:pt>
                <c:pt idx="1">
                  <c:v>125819369.18999998</c:v>
                </c:pt>
                <c:pt idx="2">
                  <c:v>158340772.39000002</c:v>
                </c:pt>
                <c:pt idx="3">
                  <c:v>179923011.96000001</c:v>
                </c:pt>
                <c:pt idx="4">
                  <c:v>212892058.79000005</c:v>
                </c:pt>
                <c:pt idx="5">
                  <c:v>226967839.15000004</c:v>
                </c:pt>
                <c:pt idx="6">
                  <c:v>262003823.43000001</c:v>
                </c:pt>
                <c:pt idx="7">
                  <c:v>299574829.48000014</c:v>
                </c:pt>
                <c:pt idx="8">
                  <c:v>332583511.28000009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F-4CA7-B44B-0EBE9BD3C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8480"/>
        <c:axId val="232470016"/>
      </c:lineChart>
      <c:catAx>
        <c:axId val="23246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470016"/>
        <c:crosses val="autoZero"/>
        <c:auto val="1"/>
        <c:lblAlgn val="ctr"/>
        <c:lblOffset val="100"/>
        <c:noMultiLvlLbl val="0"/>
      </c:catAx>
      <c:valAx>
        <c:axId val="2324700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2468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สรุป!$N$5:$W$5</c:f>
              <c:numCache>
                <c:formatCode>#,##0.00_ ;[Red]\-#,##0.00\ </c:formatCode>
                <c:ptCount val="10"/>
                <c:pt idx="0">
                  <c:v>17064029.449999999</c:v>
                </c:pt>
                <c:pt idx="1">
                  <c:v>17064029.449999999</c:v>
                </c:pt>
                <c:pt idx="2">
                  <c:v>17064029.449999999</c:v>
                </c:pt>
                <c:pt idx="3">
                  <c:v>17064029.449999999</c:v>
                </c:pt>
                <c:pt idx="4">
                  <c:v>17064029.449999999</c:v>
                </c:pt>
                <c:pt idx="5">
                  <c:v>17064029.449999999</c:v>
                </c:pt>
                <c:pt idx="6">
                  <c:v>17064029.449999999</c:v>
                </c:pt>
                <c:pt idx="7">
                  <c:v>17064029.449999999</c:v>
                </c:pt>
                <c:pt idx="8">
                  <c:v>17064029.449999999</c:v>
                </c:pt>
                <c:pt idx="9">
                  <c:v>17064029.449999999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9-4190-BD86-D147099317FF}"/>
            </c:ext>
          </c:extLst>
        </c:ser>
        <c:ser>
          <c:idx val="3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สรุป!$N$6:$W$6</c:f>
              <c:numCache>
                <c:formatCode>#,##0.00_ ;[Red]\-#,##0.00\ </c:formatCode>
                <c:ptCount val="10"/>
                <c:pt idx="0">
                  <c:v>17274625.98</c:v>
                </c:pt>
                <c:pt idx="1">
                  <c:v>17662810.920000002</c:v>
                </c:pt>
                <c:pt idx="2">
                  <c:v>17441843.510000002</c:v>
                </c:pt>
                <c:pt idx="3">
                  <c:v>17821108.390000001</c:v>
                </c:pt>
                <c:pt idx="4">
                  <c:v>14563718.619999999</c:v>
                </c:pt>
                <c:pt idx="5">
                  <c:v>11748554.1</c:v>
                </c:pt>
                <c:pt idx="6">
                  <c:v>8600348.4100000001</c:v>
                </c:pt>
                <c:pt idx="7">
                  <c:v>6122547.1099999994</c:v>
                </c:pt>
                <c:pt idx="8">
                  <c:v>1818133.5</c:v>
                </c:pt>
                <c:pt idx="9">
                  <c:v>2423296.0499999998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9-4190-BD86-D147099317FF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สรุป!$N$8:$W$8</c:f>
              <c:numCache>
                <c:formatCode>#,##0.00_ ;[Red]\-#,##0.00\ </c:formatCode>
                <c:ptCount val="10"/>
                <c:pt idx="0">
                  <c:v>487436.49000000011</c:v>
                </c:pt>
                <c:pt idx="1">
                  <c:v>1446537.4900000002</c:v>
                </c:pt>
                <c:pt idx="2">
                  <c:v>2413253.0900000003</c:v>
                </c:pt>
                <c:pt idx="3">
                  <c:v>3683315.3800000004</c:v>
                </c:pt>
                <c:pt idx="4">
                  <c:v>1622590.5300000003</c:v>
                </c:pt>
                <c:pt idx="5">
                  <c:v>-219673.58000000054</c:v>
                </c:pt>
                <c:pt idx="6">
                  <c:v>226572.06999999983</c:v>
                </c:pt>
                <c:pt idx="7">
                  <c:v>7040509.0800000001</c:v>
                </c:pt>
                <c:pt idx="8">
                  <c:v>8391930.1500000004</c:v>
                </c:pt>
                <c:pt idx="9">
                  <c:v>10157777.210000001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9-4190-BD86-D1470993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44416"/>
        <c:axId val="234046208"/>
      </c:lineChart>
      <c:catAx>
        <c:axId val="23404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046208"/>
        <c:crosses val="autoZero"/>
        <c:auto val="1"/>
        <c:lblAlgn val="ctr"/>
        <c:lblOffset val="100"/>
        <c:noMultiLvlLbl val="0"/>
      </c:catAx>
      <c:valAx>
        <c:axId val="2340462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4044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สรุป!$Z$5:$AI$5</c:f>
              <c:numCache>
                <c:formatCode>#,##0.00_ ;[Red]\-#,##0.00\ </c:formatCode>
                <c:ptCount val="10"/>
                <c:pt idx="0">
                  <c:v>9684799.1499999985</c:v>
                </c:pt>
                <c:pt idx="1">
                  <c:v>9684799.1499999985</c:v>
                </c:pt>
                <c:pt idx="2">
                  <c:v>9684799.1499999985</c:v>
                </c:pt>
                <c:pt idx="3">
                  <c:v>9684799.1499999985</c:v>
                </c:pt>
                <c:pt idx="4">
                  <c:v>9684799.1499999985</c:v>
                </c:pt>
                <c:pt idx="5">
                  <c:v>9684799.1499999985</c:v>
                </c:pt>
                <c:pt idx="6">
                  <c:v>9684799.1499999985</c:v>
                </c:pt>
                <c:pt idx="7">
                  <c:v>9684799.1499999985</c:v>
                </c:pt>
                <c:pt idx="8">
                  <c:v>9684799.1499999985</c:v>
                </c:pt>
                <c:pt idx="9">
                  <c:v>9684799.1499999985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C-4903-B471-CEBC6CCB95CC}"/>
            </c:ext>
          </c:extLst>
        </c:ser>
        <c:ser>
          <c:idx val="3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สรุป!$Z$6:$AI$6</c:f>
              <c:numCache>
                <c:formatCode>#,##0.00_ ;[Red]\-#,##0.00\ </c:formatCode>
                <c:ptCount val="10"/>
                <c:pt idx="0">
                  <c:v>10670470.09</c:v>
                </c:pt>
                <c:pt idx="1">
                  <c:v>11543738.51</c:v>
                </c:pt>
                <c:pt idx="2">
                  <c:v>12570286.93</c:v>
                </c:pt>
                <c:pt idx="3">
                  <c:v>10487165.050000001</c:v>
                </c:pt>
                <c:pt idx="4">
                  <c:v>10205774.800000001</c:v>
                </c:pt>
                <c:pt idx="5">
                  <c:v>10117167.060000001</c:v>
                </c:pt>
                <c:pt idx="6">
                  <c:v>10071622.699999999</c:v>
                </c:pt>
                <c:pt idx="7">
                  <c:v>10011012.050000001</c:v>
                </c:pt>
                <c:pt idx="8">
                  <c:v>9890959.2400000002</c:v>
                </c:pt>
                <c:pt idx="9">
                  <c:v>10048511.59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C-4903-B471-CEBC6CCB95CC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สรุป!$Z$8:$AI$8</c:f>
              <c:numCache>
                <c:formatCode>#,##0.00_ ;[Red]\-#,##0.00\ </c:formatCode>
                <c:ptCount val="10"/>
                <c:pt idx="0">
                  <c:v>2225770.7999999998</c:v>
                </c:pt>
                <c:pt idx="1">
                  <c:v>4217821.0999999996</c:v>
                </c:pt>
                <c:pt idx="2">
                  <c:v>5967740.0999999996</c:v>
                </c:pt>
                <c:pt idx="3">
                  <c:v>7575435.25</c:v>
                </c:pt>
                <c:pt idx="4">
                  <c:v>9618050.5</c:v>
                </c:pt>
                <c:pt idx="5">
                  <c:v>11331046.379999999</c:v>
                </c:pt>
                <c:pt idx="6">
                  <c:v>13096738.729999999</c:v>
                </c:pt>
                <c:pt idx="7">
                  <c:v>14846664.76</c:v>
                </c:pt>
                <c:pt idx="8">
                  <c:v>16760611.400000002</c:v>
                </c:pt>
                <c:pt idx="9">
                  <c:v>19319009.73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C-4903-B471-CEBC6CCB9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11136"/>
        <c:axId val="174417024"/>
      </c:lineChart>
      <c:catAx>
        <c:axId val="17441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417024"/>
        <c:crosses val="autoZero"/>
        <c:auto val="1"/>
        <c:lblAlgn val="ctr"/>
        <c:lblOffset val="100"/>
        <c:noMultiLvlLbl val="0"/>
      </c:catAx>
      <c:valAx>
        <c:axId val="174417024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174411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สรุป!$AL$5:$AU$5</c:f>
              <c:numCache>
                <c:formatCode>#,##0.00_ ;[Red]\-#,##0.00\ </c:formatCode>
                <c:ptCount val="10"/>
                <c:pt idx="0">
                  <c:v>7988243.75</c:v>
                </c:pt>
                <c:pt idx="1">
                  <c:v>7988243.75</c:v>
                </c:pt>
                <c:pt idx="2">
                  <c:v>7988243.75</c:v>
                </c:pt>
                <c:pt idx="3">
                  <c:v>7988243.75</c:v>
                </c:pt>
                <c:pt idx="4">
                  <c:v>7988243.75</c:v>
                </c:pt>
                <c:pt idx="5">
                  <c:v>7988243.75</c:v>
                </c:pt>
                <c:pt idx="6">
                  <c:v>7988243.75</c:v>
                </c:pt>
                <c:pt idx="7">
                  <c:v>7988243.75</c:v>
                </c:pt>
                <c:pt idx="8">
                  <c:v>7988243.75</c:v>
                </c:pt>
                <c:pt idx="9">
                  <c:v>7988243.75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E-4609-908F-916C74F3AD78}"/>
            </c:ext>
          </c:extLst>
        </c:ser>
        <c:ser>
          <c:idx val="0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สรุป!$AL$6:$AU$6</c:f>
              <c:numCache>
                <c:formatCode>#,##0.00_ ;[Red]\-#,##0.00\ </c:formatCode>
                <c:ptCount val="10"/>
                <c:pt idx="0">
                  <c:v>7886935.75</c:v>
                </c:pt>
                <c:pt idx="1">
                  <c:v>10851043.26</c:v>
                </c:pt>
                <c:pt idx="2">
                  <c:v>8014897.75</c:v>
                </c:pt>
                <c:pt idx="3">
                  <c:v>7119230.25</c:v>
                </c:pt>
                <c:pt idx="4">
                  <c:v>7081282.25</c:v>
                </c:pt>
                <c:pt idx="5">
                  <c:v>7966106.75</c:v>
                </c:pt>
                <c:pt idx="6">
                  <c:v>7248073</c:v>
                </c:pt>
                <c:pt idx="7">
                  <c:v>7334709</c:v>
                </c:pt>
                <c:pt idx="8">
                  <c:v>6859211.75</c:v>
                </c:pt>
                <c:pt idx="9">
                  <c:v>7002724.5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E-4609-908F-916C74F3AD78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สรุป!$AL$8:$AU$8</c:f>
              <c:numCache>
                <c:formatCode>#,##0.00_ ;[Red]\-#,##0.00\ </c:formatCode>
                <c:ptCount val="10"/>
                <c:pt idx="0">
                  <c:v>2888040.1999999997</c:v>
                </c:pt>
                <c:pt idx="1">
                  <c:v>6510858.4500000002</c:v>
                </c:pt>
                <c:pt idx="2">
                  <c:v>9097448.7000000011</c:v>
                </c:pt>
                <c:pt idx="3">
                  <c:v>11503094.539999999</c:v>
                </c:pt>
                <c:pt idx="4">
                  <c:v>14394899.33</c:v>
                </c:pt>
                <c:pt idx="5">
                  <c:v>17556831.02</c:v>
                </c:pt>
                <c:pt idx="6">
                  <c:v>19923041</c:v>
                </c:pt>
                <c:pt idx="7">
                  <c:v>22763219.820000004</c:v>
                </c:pt>
                <c:pt idx="8">
                  <c:v>25511088.59</c:v>
                </c:pt>
                <c:pt idx="9">
                  <c:v>28656214.870000001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E-4609-908F-916C74F3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41344"/>
        <c:axId val="175642880"/>
      </c:lineChart>
      <c:catAx>
        <c:axId val="17564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642880"/>
        <c:crosses val="autoZero"/>
        <c:auto val="1"/>
        <c:lblAlgn val="ctr"/>
        <c:lblOffset val="100"/>
        <c:noMultiLvlLbl val="0"/>
      </c:catAx>
      <c:valAx>
        <c:axId val="17564288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17564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สรุป!$AX$5:$BG$5</c:f>
              <c:numCache>
                <c:formatCode>#,##0.00_ ;[Red]\-#,##0.00\ </c:formatCode>
                <c:ptCount val="10"/>
                <c:pt idx="0">
                  <c:v>7174297.9299999997</c:v>
                </c:pt>
                <c:pt idx="1">
                  <c:v>7174297.9299999997</c:v>
                </c:pt>
                <c:pt idx="2">
                  <c:v>7174297.9299999997</c:v>
                </c:pt>
                <c:pt idx="3">
                  <c:v>7174297.9299999997</c:v>
                </c:pt>
                <c:pt idx="4">
                  <c:v>7174297.9299999997</c:v>
                </c:pt>
                <c:pt idx="5">
                  <c:v>7174297.9299999997</c:v>
                </c:pt>
                <c:pt idx="6">
                  <c:v>7174297.9299999997</c:v>
                </c:pt>
                <c:pt idx="7">
                  <c:v>7174297.9299999997</c:v>
                </c:pt>
                <c:pt idx="8">
                  <c:v>7174297.9299999997</c:v>
                </c:pt>
                <c:pt idx="9">
                  <c:v>7174297.9299999997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5-4557-80D6-8D1367358F07}"/>
            </c:ext>
          </c:extLst>
        </c:ser>
        <c:ser>
          <c:idx val="0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สรุป!$AX$6:$BG$6</c:f>
              <c:numCache>
                <c:formatCode>#,##0.00_ ;[Red]\-#,##0.00\ </c:formatCode>
                <c:ptCount val="10"/>
                <c:pt idx="0">
                  <c:v>9944783.7400000002</c:v>
                </c:pt>
                <c:pt idx="1">
                  <c:v>9689864.3000000007</c:v>
                </c:pt>
                <c:pt idx="2">
                  <c:v>7995072.7699999996</c:v>
                </c:pt>
                <c:pt idx="3">
                  <c:v>7969373.2999999998</c:v>
                </c:pt>
                <c:pt idx="4">
                  <c:v>8047554.4800000004</c:v>
                </c:pt>
                <c:pt idx="5">
                  <c:v>7395938.7799999993</c:v>
                </c:pt>
                <c:pt idx="6">
                  <c:v>7962854.9699999997</c:v>
                </c:pt>
                <c:pt idx="7">
                  <c:v>7797487.4500000011</c:v>
                </c:pt>
                <c:pt idx="8">
                  <c:v>8381758.9500000002</c:v>
                </c:pt>
                <c:pt idx="9">
                  <c:v>7979256.2999999998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5-4557-80D6-8D1367358F07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สรุป!$AX$8:$BG$8</c:f>
              <c:numCache>
                <c:formatCode>#,##0.00_ ;[Red]\-#,##0.00\ </c:formatCode>
                <c:ptCount val="10"/>
                <c:pt idx="0">
                  <c:v>5568628.3300000001</c:v>
                </c:pt>
                <c:pt idx="1">
                  <c:v>9395473.2200000007</c:v>
                </c:pt>
                <c:pt idx="2">
                  <c:v>13588285.300000001</c:v>
                </c:pt>
                <c:pt idx="3">
                  <c:v>17159590.190000001</c:v>
                </c:pt>
                <c:pt idx="4">
                  <c:v>21013548.390000001</c:v>
                </c:pt>
                <c:pt idx="5">
                  <c:v>24681816.530000005</c:v>
                </c:pt>
                <c:pt idx="6">
                  <c:v>29130705.43</c:v>
                </c:pt>
                <c:pt idx="7">
                  <c:v>32636681.010000002</c:v>
                </c:pt>
                <c:pt idx="8">
                  <c:v>37199416.82</c:v>
                </c:pt>
                <c:pt idx="9">
                  <c:v>41069991.819999993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5-4557-80D6-8D136735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43584"/>
        <c:axId val="203045120"/>
      </c:lineChart>
      <c:catAx>
        <c:axId val="20304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045120"/>
        <c:crosses val="autoZero"/>
        <c:auto val="1"/>
        <c:lblAlgn val="ctr"/>
        <c:lblOffset val="100"/>
        <c:noMultiLvlLbl val="0"/>
      </c:catAx>
      <c:valAx>
        <c:axId val="20304512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203043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สรุป!$BJ$5:$BS$5</c:f>
              <c:numCache>
                <c:formatCode>#,##0.00_ ;[Red]\-#,##0.00\ </c:formatCode>
                <c:ptCount val="10"/>
                <c:pt idx="0">
                  <c:v>177084413.53999999</c:v>
                </c:pt>
                <c:pt idx="1">
                  <c:v>177084413.53999999</c:v>
                </c:pt>
                <c:pt idx="2">
                  <c:v>177084413.53999999</c:v>
                </c:pt>
                <c:pt idx="3">
                  <c:v>177084413.53999999</c:v>
                </c:pt>
                <c:pt idx="4">
                  <c:v>177084413.53999999</c:v>
                </c:pt>
                <c:pt idx="5">
                  <c:v>177084413.53999999</c:v>
                </c:pt>
                <c:pt idx="6">
                  <c:v>177084413.53999999</c:v>
                </c:pt>
                <c:pt idx="7">
                  <c:v>177084413.53999999</c:v>
                </c:pt>
                <c:pt idx="8">
                  <c:v>177084413.53999999</c:v>
                </c:pt>
                <c:pt idx="9">
                  <c:v>177084413.53999999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2-4E6E-B6B2-7188598C8B3E}"/>
            </c:ext>
          </c:extLst>
        </c:ser>
        <c:ser>
          <c:idx val="0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สรุป!$BJ$6:$BQ$6</c:f>
              <c:numCache>
                <c:formatCode>#,##0.00_ ;[Red]\-#,##0.00\ </c:formatCode>
                <c:ptCount val="8"/>
                <c:pt idx="0">
                  <c:v>189018822.25999999</c:v>
                </c:pt>
                <c:pt idx="1">
                  <c:v>208601696.88000003</c:v>
                </c:pt>
                <c:pt idx="2">
                  <c:v>182729072.09999999</c:v>
                </c:pt>
                <c:pt idx="3">
                  <c:v>174556712.37</c:v>
                </c:pt>
                <c:pt idx="4">
                  <c:v>172579131.62</c:v>
                </c:pt>
                <c:pt idx="5">
                  <c:v>175066559.25999999</c:v>
                </c:pt>
                <c:pt idx="6">
                  <c:v>176881056.71000001</c:v>
                </c:pt>
                <c:pt idx="7">
                  <c:v>181380896.38999999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2-4E6E-B6B2-7188598C8B3E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สรุป!$BJ$8:$BS$8</c:f>
              <c:numCache>
                <c:formatCode>#,##0.00_ ;[Red]\-#,##0.00\ </c:formatCode>
                <c:ptCount val="10"/>
                <c:pt idx="0">
                  <c:v>20254690.150000002</c:v>
                </c:pt>
                <c:pt idx="1">
                  <c:v>40958379.490000002</c:v>
                </c:pt>
                <c:pt idx="2">
                  <c:v>41576679.359999999</c:v>
                </c:pt>
                <c:pt idx="3">
                  <c:v>49026085.399999999</c:v>
                </c:pt>
                <c:pt idx="4">
                  <c:v>56053590.329999991</c:v>
                </c:pt>
                <c:pt idx="5">
                  <c:v>68349048.569999978</c:v>
                </c:pt>
                <c:pt idx="6">
                  <c:v>78102832.819999978</c:v>
                </c:pt>
                <c:pt idx="7">
                  <c:v>92349735.469999999</c:v>
                </c:pt>
                <c:pt idx="8">
                  <c:v>100620854.87</c:v>
                </c:pt>
                <c:pt idx="9">
                  <c:v>113921869.73999999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2-4E6E-B6B2-7188598C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17248"/>
        <c:axId val="244872320"/>
      </c:lineChart>
      <c:catAx>
        <c:axId val="17451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872320"/>
        <c:crosses val="autoZero"/>
        <c:auto val="1"/>
        <c:lblAlgn val="ctr"/>
        <c:lblOffset val="100"/>
        <c:noMultiLvlLbl val="0"/>
      </c:catAx>
      <c:valAx>
        <c:axId val="24487232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74517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สรุป!$BV$5:$CE$5</c:f>
              <c:numCache>
                <c:formatCode>#,##0.00_ ;[Red]\-#,##0.00\ </c:formatCode>
                <c:ptCount val="10"/>
                <c:pt idx="0">
                  <c:v>13935626.65</c:v>
                </c:pt>
                <c:pt idx="1">
                  <c:v>13935626.65</c:v>
                </c:pt>
                <c:pt idx="2">
                  <c:v>13935626.65</c:v>
                </c:pt>
                <c:pt idx="3">
                  <c:v>13935626.65</c:v>
                </c:pt>
                <c:pt idx="4">
                  <c:v>13935626.65</c:v>
                </c:pt>
                <c:pt idx="5">
                  <c:v>13935626.65</c:v>
                </c:pt>
                <c:pt idx="6">
                  <c:v>13935626.65</c:v>
                </c:pt>
                <c:pt idx="7">
                  <c:v>13935626.65</c:v>
                </c:pt>
                <c:pt idx="8">
                  <c:v>13935626.65</c:v>
                </c:pt>
                <c:pt idx="9">
                  <c:v>13935626.65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0-41C0-9B8C-A1684EB67415}"/>
            </c:ext>
          </c:extLst>
        </c:ser>
        <c:ser>
          <c:idx val="0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สรุป!$BV$6:$CE$6</c:f>
              <c:numCache>
                <c:formatCode>#,##0.00_ ;[Red]\-#,##0.00\ </c:formatCode>
                <c:ptCount val="10"/>
                <c:pt idx="0">
                  <c:v>10368053.640000001</c:v>
                </c:pt>
                <c:pt idx="1">
                  <c:v>11590885.190000001</c:v>
                </c:pt>
                <c:pt idx="2">
                  <c:v>8488425.9900000002</c:v>
                </c:pt>
                <c:pt idx="3">
                  <c:v>7892578.2899999991</c:v>
                </c:pt>
                <c:pt idx="4">
                  <c:v>7290210.4700000007</c:v>
                </c:pt>
                <c:pt idx="5">
                  <c:v>4498004.5599999996</c:v>
                </c:pt>
                <c:pt idx="6">
                  <c:v>4411400.04</c:v>
                </c:pt>
                <c:pt idx="7">
                  <c:v>4212193.95</c:v>
                </c:pt>
                <c:pt idx="8">
                  <c:v>3497501.14</c:v>
                </c:pt>
                <c:pt idx="9">
                  <c:v>3419473.35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0-41C0-9B8C-A1684EB67415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สรุป!$BV$8:$CE$8</c:f>
              <c:numCache>
                <c:formatCode>#,##0.00_ ;[Red]\-#,##0.00\ </c:formatCode>
                <c:ptCount val="10"/>
                <c:pt idx="0">
                  <c:v>667765.45000000007</c:v>
                </c:pt>
                <c:pt idx="1">
                  <c:v>1918735.3600000001</c:v>
                </c:pt>
                <c:pt idx="2">
                  <c:v>3242141.6599999997</c:v>
                </c:pt>
                <c:pt idx="3">
                  <c:v>4566124.6399999997</c:v>
                </c:pt>
                <c:pt idx="4">
                  <c:v>5179463.1900000004</c:v>
                </c:pt>
                <c:pt idx="5">
                  <c:v>3623730.0900000003</c:v>
                </c:pt>
                <c:pt idx="6">
                  <c:v>4977902.59</c:v>
                </c:pt>
                <c:pt idx="7">
                  <c:v>6327375.2199999997</c:v>
                </c:pt>
                <c:pt idx="8">
                  <c:v>7645080.3899999997</c:v>
                </c:pt>
                <c:pt idx="9">
                  <c:v>9821214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0-41C0-9B8C-A1684EB6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27200"/>
        <c:axId val="232407424"/>
      </c:lineChart>
      <c:catAx>
        <c:axId val="21062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407424"/>
        <c:crosses val="autoZero"/>
        <c:auto val="1"/>
        <c:lblAlgn val="ctr"/>
        <c:lblOffset val="100"/>
        <c:noMultiLvlLbl val="0"/>
      </c:catAx>
      <c:valAx>
        <c:axId val="232407424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2106272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สรุป!$CH$5:$CQ$5</c:f>
              <c:numCache>
                <c:formatCode>#,##0.00_ ;[Red]\-#,##0.00\ </c:formatCode>
                <c:ptCount val="10"/>
                <c:pt idx="0">
                  <c:v>381045.70999999996</c:v>
                </c:pt>
                <c:pt idx="1">
                  <c:v>381045.70999999996</c:v>
                </c:pt>
                <c:pt idx="2">
                  <c:v>381045.70999999996</c:v>
                </c:pt>
                <c:pt idx="3">
                  <c:v>381045.70999999996</c:v>
                </c:pt>
                <c:pt idx="4">
                  <c:v>381045.70999999996</c:v>
                </c:pt>
                <c:pt idx="5">
                  <c:v>381045.70999999996</c:v>
                </c:pt>
                <c:pt idx="6">
                  <c:v>381045.70999999996</c:v>
                </c:pt>
                <c:pt idx="7">
                  <c:v>381045.70999999996</c:v>
                </c:pt>
                <c:pt idx="8">
                  <c:v>381045.70999999996</c:v>
                </c:pt>
                <c:pt idx="9">
                  <c:v>381045.70999999996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4-4572-A246-4D709DBC8BB3}"/>
            </c:ext>
          </c:extLst>
        </c:ser>
        <c:ser>
          <c:idx val="0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สรุป!$CH$6:$CP$6</c:f>
              <c:numCache>
                <c:formatCode>#,##0.00_ ;[Red]\-#,##0.00\ </c:formatCode>
                <c:ptCount val="9"/>
                <c:pt idx="0">
                  <c:v>937651.71</c:v>
                </c:pt>
                <c:pt idx="1">
                  <c:v>1462947.21</c:v>
                </c:pt>
                <c:pt idx="2">
                  <c:v>334677.45999999996</c:v>
                </c:pt>
                <c:pt idx="3">
                  <c:v>336871.45999999996</c:v>
                </c:pt>
                <c:pt idx="4">
                  <c:v>591891.44999999995</c:v>
                </c:pt>
                <c:pt idx="5">
                  <c:v>334751.29000000004</c:v>
                </c:pt>
                <c:pt idx="6">
                  <c:v>272190.56</c:v>
                </c:pt>
                <c:pt idx="7">
                  <c:v>493158.53999999992</c:v>
                </c:pt>
                <c:pt idx="8">
                  <c:v>386941.49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4-4572-A246-4D709DBC8BB3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สรุป!$CH$8:$CP$8</c:f>
              <c:numCache>
                <c:formatCode>#,##0.00_ ;[Red]\-#,##0.00\ </c:formatCode>
                <c:ptCount val="9"/>
                <c:pt idx="0">
                  <c:v>600436.5</c:v>
                </c:pt>
                <c:pt idx="1">
                  <c:v>1178788</c:v>
                </c:pt>
                <c:pt idx="2">
                  <c:v>2117584.4500000002</c:v>
                </c:pt>
                <c:pt idx="3">
                  <c:v>2814299.08</c:v>
                </c:pt>
                <c:pt idx="4">
                  <c:v>3981668.5700000003</c:v>
                </c:pt>
                <c:pt idx="5">
                  <c:v>4514363.7300000004</c:v>
                </c:pt>
                <c:pt idx="6">
                  <c:v>5283497.75</c:v>
                </c:pt>
                <c:pt idx="7">
                  <c:v>6396157.2700000005</c:v>
                </c:pt>
                <c:pt idx="8">
                  <c:v>7149573.7700000005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4-4572-A246-4D709DBC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8592"/>
        <c:axId val="143440128"/>
      </c:lineChart>
      <c:catAx>
        <c:axId val="14343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440128"/>
        <c:crosses val="autoZero"/>
        <c:auto val="1"/>
        <c:lblAlgn val="ctr"/>
        <c:lblOffset val="100"/>
        <c:noMultiLvlLbl val="0"/>
      </c:catAx>
      <c:valAx>
        <c:axId val="14344012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143438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สรุป!$A$5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สรุป!$CT$5:$DC$5</c:f>
              <c:numCache>
                <c:formatCode>#,##0.00_ ;[Red]\-#,##0.00\ </c:formatCode>
                <c:ptCount val="10"/>
                <c:pt idx="0">
                  <c:v>17801290.050000001</c:v>
                </c:pt>
                <c:pt idx="1">
                  <c:v>17801290.050000001</c:v>
                </c:pt>
                <c:pt idx="2">
                  <c:v>17801290.050000001</c:v>
                </c:pt>
                <c:pt idx="3">
                  <c:v>17801290.050000001</c:v>
                </c:pt>
                <c:pt idx="4">
                  <c:v>17801290.050000001</c:v>
                </c:pt>
                <c:pt idx="5">
                  <c:v>17801290.050000001</c:v>
                </c:pt>
                <c:pt idx="6">
                  <c:v>17801290.050000001</c:v>
                </c:pt>
                <c:pt idx="7">
                  <c:v>17801290.050000001</c:v>
                </c:pt>
                <c:pt idx="8">
                  <c:v>17801290.050000001</c:v>
                </c:pt>
                <c:pt idx="9">
                  <c:v>17801290.050000001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0-468A-9BFC-C4AF9B592F27}"/>
            </c:ext>
          </c:extLst>
        </c:ser>
        <c:ser>
          <c:idx val="0"/>
          <c:order val="1"/>
          <c:tx>
            <c:strRef>
              <c:f>สรุป!$A$6</c:f>
              <c:strCache>
                <c:ptCount val="1"/>
                <c:pt idx="0">
                  <c:v>หนี้ปลายงวด 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สรุป!$CT$6:$DC$6</c:f>
              <c:numCache>
                <c:formatCode>#,##0.00_ ;[Red]\-#,##0.00\ </c:formatCode>
                <c:ptCount val="10"/>
                <c:pt idx="0">
                  <c:v>18527384.859999999</c:v>
                </c:pt>
                <c:pt idx="1">
                  <c:v>12376266.75</c:v>
                </c:pt>
                <c:pt idx="2">
                  <c:v>10968479.09</c:v>
                </c:pt>
                <c:pt idx="3">
                  <c:v>9646057.7799999993</c:v>
                </c:pt>
                <c:pt idx="4">
                  <c:v>4601522.99</c:v>
                </c:pt>
                <c:pt idx="5">
                  <c:v>4893437.5999999996</c:v>
                </c:pt>
                <c:pt idx="6">
                  <c:v>3933858.24</c:v>
                </c:pt>
                <c:pt idx="7">
                  <c:v>4226380.24</c:v>
                </c:pt>
                <c:pt idx="8">
                  <c:v>3830682.25</c:v>
                </c:pt>
                <c:pt idx="9">
                  <c:v>3250216.6000000006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0-468A-9BFC-C4AF9B592F27}"/>
            </c:ext>
          </c:extLst>
        </c:ser>
        <c:ser>
          <c:idx val="5"/>
          <c:order val="2"/>
          <c:tx>
            <c:strRef>
              <c:f>สรุป!$A$8</c:f>
              <c:strCache>
                <c:ptCount val="1"/>
                <c:pt idx="0">
                  <c:v>รายได้ UC (Y)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สรุป!$CT$8:$DC$8</c:f>
              <c:numCache>
                <c:formatCode>#,##0.00_ ;[Red]\-#,##0.00\ </c:formatCode>
                <c:ptCount val="10"/>
                <c:pt idx="0">
                  <c:v>1219016.5</c:v>
                </c:pt>
                <c:pt idx="1">
                  <c:v>2307271.5</c:v>
                </c:pt>
                <c:pt idx="2">
                  <c:v>3335973</c:v>
                </c:pt>
                <c:pt idx="3">
                  <c:v>4756641.83</c:v>
                </c:pt>
                <c:pt idx="4">
                  <c:v>6279372.6600000001</c:v>
                </c:pt>
                <c:pt idx="5">
                  <c:v>7412227.4100000001</c:v>
                </c:pt>
                <c:pt idx="6">
                  <c:v>8799182.1999999993</c:v>
                </c:pt>
                <c:pt idx="7">
                  <c:v>9748739.8100000005</c:v>
                </c:pt>
                <c:pt idx="8">
                  <c:v>10500714.26</c:v>
                </c:pt>
                <c:pt idx="9">
                  <c:v>10328078.220000001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0-468A-9BFC-C4AF9B592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90624"/>
        <c:axId val="242892160"/>
      </c:lineChart>
      <c:catAx>
        <c:axId val="24289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892160"/>
        <c:crosses val="autoZero"/>
        <c:auto val="1"/>
        <c:lblAlgn val="ctr"/>
        <c:lblOffset val="100"/>
        <c:noMultiLvlLbl val="0"/>
      </c:catAx>
      <c:valAx>
        <c:axId val="24289216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242890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สรุป!$B$13:$K$13</c:f>
              <c:numCache>
                <c:formatCode>#,##0.00_ ;[Red]\-#,##0.00\ </c:formatCode>
                <c:ptCount val="10"/>
                <c:pt idx="0">
                  <c:v>12790743.969999999</c:v>
                </c:pt>
                <c:pt idx="1">
                  <c:v>12790743.969999999</c:v>
                </c:pt>
                <c:pt idx="2">
                  <c:v>12790743.969999999</c:v>
                </c:pt>
                <c:pt idx="3">
                  <c:v>12790743.969999999</c:v>
                </c:pt>
                <c:pt idx="4">
                  <c:v>12790743.969999999</c:v>
                </c:pt>
                <c:pt idx="5">
                  <c:v>12790743.969999999</c:v>
                </c:pt>
                <c:pt idx="6">
                  <c:v>12790743.969999999</c:v>
                </c:pt>
                <c:pt idx="7">
                  <c:v>12790743.969999999</c:v>
                </c:pt>
                <c:pt idx="8">
                  <c:v>12790743.969999999</c:v>
                </c:pt>
                <c:pt idx="9">
                  <c:v>12790743.969999999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9-4F8D-AD56-248D6F0ECA55}"/>
            </c:ext>
          </c:extLst>
        </c:ser>
        <c:ser>
          <c:idx val="2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สรุป!$C$14:$K$14</c:f>
              <c:numCache>
                <c:formatCode>#,##0.00_ ;[Red]\-#,##0.00\ </c:formatCode>
                <c:ptCount val="9"/>
                <c:pt idx="0">
                  <c:v>17249606.259999998</c:v>
                </c:pt>
                <c:pt idx="1">
                  <c:v>21591476.359999999</c:v>
                </c:pt>
                <c:pt idx="2">
                  <c:v>23427014.460000001</c:v>
                </c:pt>
                <c:pt idx="3">
                  <c:v>20088192.189999998</c:v>
                </c:pt>
                <c:pt idx="4">
                  <c:v>19840408.68</c:v>
                </c:pt>
                <c:pt idx="5">
                  <c:v>18787945.100000001</c:v>
                </c:pt>
                <c:pt idx="6">
                  <c:v>23179843.780000001</c:v>
                </c:pt>
                <c:pt idx="7">
                  <c:v>14762449.940000001</c:v>
                </c:pt>
                <c:pt idx="8">
                  <c:v>16533305.060000001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9-4F8D-AD56-248D6F0ECA55}"/>
            </c:ext>
          </c:extLst>
        </c:ser>
        <c:ser>
          <c:idx val="4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สรุป!$C$16:$K$16</c:f>
              <c:numCache>
                <c:formatCode>#,##0.00_ ;[Red]\-#,##0.00\ </c:formatCode>
                <c:ptCount val="9"/>
                <c:pt idx="0">
                  <c:v>19511890.989999998</c:v>
                </c:pt>
                <c:pt idx="1">
                  <c:v>29954216.989999998</c:v>
                </c:pt>
                <c:pt idx="2">
                  <c:v>42301069.800000004</c:v>
                </c:pt>
                <c:pt idx="3">
                  <c:v>53118242.570000008</c:v>
                </c:pt>
                <c:pt idx="4">
                  <c:v>62629209.859999999</c:v>
                </c:pt>
                <c:pt idx="5">
                  <c:v>73366820.140000001</c:v>
                </c:pt>
                <c:pt idx="6">
                  <c:v>83153765.229999989</c:v>
                </c:pt>
                <c:pt idx="7">
                  <c:v>93414953.289999992</c:v>
                </c:pt>
                <c:pt idx="8">
                  <c:v>104459135.30000001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9-4F8D-AD56-248D6F0E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58976"/>
        <c:axId val="146560896"/>
      </c:lineChart>
      <c:catAx>
        <c:axId val="1465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560896"/>
        <c:crosses val="autoZero"/>
        <c:auto val="1"/>
        <c:lblAlgn val="ctr"/>
        <c:lblOffset val="100"/>
        <c:noMultiLvlLbl val="0"/>
      </c:catAx>
      <c:valAx>
        <c:axId val="146560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655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สรุป!$N$13:$W$13</c:f>
              <c:numCache>
                <c:formatCode>#,##0.00_ ;[Red]\-#,##0.00\ </c:formatCode>
                <c:ptCount val="10"/>
                <c:pt idx="0">
                  <c:v>1420359.13</c:v>
                </c:pt>
                <c:pt idx="1">
                  <c:v>1420359.13</c:v>
                </c:pt>
                <c:pt idx="2">
                  <c:v>1420359.13</c:v>
                </c:pt>
                <c:pt idx="3">
                  <c:v>1420359.13</c:v>
                </c:pt>
                <c:pt idx="4">
                  <c:v>1420359.13</c:v>
                </c:pt>
                <c:pt idx="5">
                  <c:v>1420359.13</c:v>
                </c:pt>
                <c:pt idx="6">
                  <c:v>1420359.13</c:v>
                </c:pt>
                <c:pt idx="7">
                  <c:v>1420359.13</c:v>
                </c:pt>
                <c:pt idx="8">
                  <c:v>1420359.13</c:v>
                </c:pt>
                <c:pt idx="9">
                  <c:v>1420359.13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E-488D-B3F3-D40D8731F748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สรุป!$N$14:$W$14</c:f>
              <c:numCache>
                <c:formatCode>#,##0.00_ ;[Red]\-#,##0.00\ </c:formatCode>
                <c:ptCount val="10"/>
                <c:pt idx="0">
                  <c:v>1512722.1400000001</c:v>
                </c:pt>
                <c:pt idx="1">
                  <c:v>1727585.8599999999</c:v>
                </c:pt>
                <c:pt idx="2">
                  <c:v>1768370.9300000002</c:v>
                </c:pt>
                <c:pt idx="3">
                  <c:v>1627238.87</c:v>
                </c:pt>
                <c:pt idx="4">
                  <c:v>1369532.35</c:v>
                </c:pt>
                <c:pt idx="5">
                  <c:v>520562.32</c:v>
                </c:pt>
                <c:pt idx="6">
                  <c:v>420215.5</c:v>
                </c:pt>
                <c:pt idx="7">
                  <c:v>615554.32000000007</c:v>
                </c:pt>
                <c:pt idx="8">
                  <c:v>573360.07000000007</c:v>
                </c:pt>
                <c:pt idx="9">
                  <c:v>549959.32000000007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E-488D-B3F3-D40D8731F748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สรุป!$N$16:$W$16</c:f>
              <c:numCache>
                <c:formatCode>#,##0.00_ ;[Red]\-#,##0.00\ </c:formatCode>
                <c:ptCount val="10"/>
                <c:pt idx="0">
                  <c:v>268554.71999999997</c:v>
                </c:pt>
                <c:pt idx="1">
                  <c:v>676960.22</c:v>
                </c:pt>
                <c:pt idx="2">
                  <c:v>1059517.72</c:v>
                </c:pt>
                <c:pt idx="3">
                  <c:v>1270361.44</c:v>
                </c:pt>
                <c:pt idx="4">
                  <c:v>1407299.26</c:v>
                </c:pt>
                <c:pt idx="5">
                  <c:v>968271.62</c:v>
                </c:pt>
                <c:pt idx="6">
                  <c:v>1185132.3599999999</c:v>
                </c:pt>
                <c:pt idx="7">
                  <c:v>2148755.77</c:v>
                </c:pt>
                <c:pt idx="8">
                  <c:v>2448761.56</c:v>
                </c:pt>
                <c:pt idx="9">
                  <c:v>2642108.64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E-488D-B3F3-D40D8731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82912"/>
        <c:axId val="146588800"/>
      </c:lineChart>
      <c:catAx>
        <c:axId val="1465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588800"/>
        <c:crosses val="autoZero"/>
        <c:auto val="1"/>
        <c:lblAlgn val="ctr"/>
        <c:lblOffset val="100"/>
        <c:noMultiLvlLbl val="0"/>
      </c:catAx>
      <c:valAx>
        <c:axId val="1465888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6582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สรุป!$Z$13:$AI$13</c:f>
              <c:numCache>
                <c:formatCode>#,##0.00_ ;[Red]\-#,##0.00\ </c:formatCode>
                <c:ptCount val="10"/>
                <c:pt idx="0">
                  <c:v>1784097.44</c:v>
                </c:pt>
                <c:pt idx="1">
                  <c:v>1784097.44</c:v>
                </c:pt>
                <c:pt idx="2">
                  <c:v>1784097.44</c:v>
                </c:pt>
                <c:pt idx="3">
                  <c:v>1784097.44</c:v>
                </c:pt>
                <c:pt idx="4">
                  <c:v>1784097.44</c:v>
                </c:pt>
                <c:pt idx="5">
                  <c:v>1784097.44</c:v>
                </c:pt>
                <c:pt idx="6">
                  <c:v>1784097.44</c:v>
                </c:pt>
                <c:pt idx="7">
                  <c:v>1784097.44</c:v>
                </c:pt>
                <c:pt idx="8">
                  <c:v>1784097.44</c:v>
                </c:pt>
                <c:pt idx="9">
                  <c:v>1784097.44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D-465B-9E19-C7DCDF39447F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สรุป!$Z$14:$AI$14</c:f>
              <c:numCache>
                <c:formatCode>#,##0.00_ ;[Red]\-#,##0.00\ </c:formatCode>
                <c:ptCount val="10"/>
                <c:pt idx="0">
                  <c:v>1755446.21</c:v>
                </c:pt>
                <c:pt idx="1">
                  <c:v>1899646.2</c:v>
                </c:pt>
                <c:pt idx="2">
                  <c:v>1856805.52</c:v>
                </c:pt>
                <c:pt idx="3">
                  <c:v>1774978.5899999999</c:v>
                </c:pt>
                <c:pt idx="4">
                  <c:v>1879933.49</c:v>
                </c:pt>
                <c:pt idx="5">
                  <c:v>1599209.82</c:v>
                </c:pt>
                <c:pt idx="6">
                  <c:v>1604133.25</c:v>
                </c:pt>
                <c:pt idx="7">
                  <c:v>1454104.65</c:v>
                </c:pt>
                <c:pt idx="8">
                  <c:v>1702122.44</c:v>
                </c:pt>
                <c:pt idx="9">
                  <c:v>1638036.19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D-465B-9E19-C7DCDF39447F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สรุป!$Z$16:$AI$16</c:f>
              <c:numCache>
                <c:formatCode>#,##0.00_ ;[Red]\-#,##0.00\ </c:formatCode>
                <c:ptCount val="10"/>
                <c:pt idx="0">
                  <c:v>374890.5</c:v>
                </c:pt>
                <c:pt idx="1">
                  <c:v>777613.24</c:v>
                </c:pt>
                <c:pt idx="2">
                  <c:v>1122983.31</c:v>
                </c:pt>
                <c:pt idx="3">
                  <c:v>1579666.49</c:v>
                </c:pt>
                <c:pt idx="4">
                  <c:v>1891711.9699999997</c:v>
                </c:pt>
                <c:pt idx="5">
                  <c:v>2200059.4999999995</c:v>
                </c:pt>
                <c:pt idx="6">
                  <c:v>2404407.3500000006</c:v>
                </c:pt>
                <c:pt idx="7">
                  <c:v>2703361.5</c:v>
                </c:pt>
                <c:pt idx="8">
                  <c:v>3051092.29</c:v>
                </c:pt>
                <c:pt idx="9">
                  <c:v>3443138.0700000003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8D-465B-9E19-C7DCDF39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55872"/>
        <c:axId val="203057408"/>
      </c:lineChart>
      <c:catAx>
        <c:axId val="20305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057408"/>
        <c:crosses val="autoZero"/>
        <c:auto val="1"/>
        <c:lblAlgn val="ctr"/>
        <c:lblOffset val="100"/>
        <c:noMultiLvlLbl val="0"/>
      </c:catAx>
      <c:valAx>
        <c:axId val="2030574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3055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สรุป!$AL$13:$AU$13</c:f>
              <c:numCache>
                <c:formatCode>#,##0.00_ ;[Red]\-#,##0.00\ </c:formatCode>
                <c:ptCount val="10"/>
                <c:pt idx="0">
                  <c:v>4136154</c:v>
                </c:pt>
                <c:pt idx="1">
                  <c:v>4136154</c:v>
                </c:pt>
                <c:pt idx="2">
                  <c:v>4136154</c:v>
                </c:pt>
                <c:pt idx="3">
                  <c:v>4136154</c:v>
                </c:pt>
                <c:pt idx="4">
                  <c:v>4136154</c:v>
                </c:pt>
                <c:pt idx="5">
                  <c:v>4136154</c:v>
                </c:pt>
                <c:pt idx="6">
                  <c:v>4136154</c:v>
                </c:pt>
                <c:pt idx="7">
                  <c:v>4136154</c:v>
                </c:pt>
                <c:pt idx="8">
                  <c:v>4136154</c:v>
                </c:pt>
                <c:pt idx="9">
                  <c:v>4136154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5-4B9C-A09E-964E76403DC7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สรุป!$AL$14:$AU$14</c:f>
              <c:numCache>
                <c:formatCode>#,##0.00_ ;[Red]\-#,##0.00\ </c:formatCode>
                <c:ptCount val="10"/>
                <c:pt idx="0">
                  <c:v>1987096.25</c:v>
                </c:pt>
                <c:pt idx="1">
                  <c:v>1809002.75</c:v>
                </c:pt>
                <c:pt idx="2">
                  <c:v>2238950.25</c:v>
                </c:pt>
                <c:pt idx="3">
                  <c:v>1868301.25</c:v>
                </c:pt>
                <c:pt idx="4">
                  <c:v>2304009.75</c:v>
                </c:pt>
                <c:pt idx="5">
                  <c:v>2547189.5</c:v>
                </c:pt>
                <c:pt idx="6">
                  <c:v>2194591.75</c:v>
                </c:pt>
                <c:pt idx="7">
                  <c:v>2256705.75</c:v>
                </c:pt>
                <c:pt idx="8">
                  <c:v>1754499.25</c:v>
                </c:pt>
                <c:pt idx="9">
                  <c:v>2013796.25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5-4B9C-A09E-964E76403DC7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สรุป!$AL$16:$AU$16</c:f>
              <c:numCache>
                <c:formatCode>#,##0.00_ ;[Red]\-#,##0.00\ </c:formatCode>
                <c:ptCount val="10"/>
                <c:pt idx="0">
                  <c:v>444365.5</c:v>
                </c:pt>
                <c:pt idx="1">
                  <c:v>1182691.3899999999</c:v>
                </c:pt>
                <c:pt idx="2">
                  <c:v>1869947.2499999998</c:v>
                </c:pt>
                <c:pt idx="3">
                  <c:v>2545850.8299999996</c:v>
                </c:pt>
                <c:pt idx="4">
                  <c:v>3232963.48</c:v>
                </c:pt>
                <c:pt idx="5">
                  <c:v>3944037.34</c:v>
                </c:pt>
                <c:pt idx="6">
                  <c:v>4603661.99</c:v>
                </c:pt>
                <c:pt idx="7">
                  <c:v>5192817.7399999993</c:v>
                </c:pt>
                <c:pt idx="8">
                  <c:v>5797702.4500000002</c:v>
                </c:pt>
                <c:pt idx="9">
                  <c:v>6475554.9299999997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5-4B9C-A09E-964E7640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872704"/>
        <c:axId val="244894336"/>
      </c:lineChart>
      <c:catAx>
        <c:axId val="24487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894336"/>
        <c:crosses val="autoZero"/>
        <c:auto val="1"/>
        <c:lblAlgn val="ctr"/>
        <c:lblOffset val="100"/>
        <c:noMultiLvlLbl val="0"/>
      </c:catAx>
      <c:valAx>
        <c:axId val="2448943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4872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สรุป!$AX$13:$BG$13</c:f>
              <c:numCache>
                <c:formatCode>#,##0.00_ ;[Red]\-#,##0.00\ </c:formatCode>
                <c:ptCount val="10"/>
                <c:pt idx="0">
                  <c:v>2961512.43</c:v>
                </c:pt>
                <c:pt idx="1">
                  <c:v>2961512.43</c:v>
                </c:pt>
                <c:pt idx="2">
                  <c:v>2961512.43</c:v>
                </c:pt>
                <c:pt idx="3">
                  <c:v>2961512.43</c:v>
                </c:pt>
                <c:pt idx="4">
                  <c:v>2961512.43</c:v>
                </c:pt>
                <c:pt idx="5">
                  <c:v>2961512.43</c:v>
                </c:pt>
                <c:pt idx="6">
                  <c:v>2961512.43</c:v>
                </c:pt>
                <c:pt idx="7">
                  <c:v>2961512.43</c:v>
                </c:pt>
                <c:pt idx="8">
                  <c:v>2961512.43</c:v>
                </c:pt>
                <c:pt idx="9">
                  <c:v>2961512.43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7-4ABE-B545-A4E6B6DBC092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สรุป!$AX$14:$BG$14</c:f>
              <c:numCache>
                <c:formatCode>#,##0.00_ ;[Red]\-#,##0.00\ </c:formatCode>
                <c:ptCount val="10"/>
                <c:pt idx="0">
                  <c:v>3051634.17</c:v>
                </c:pt>
                <c:pt idx="1">
                  <c:v>3684255.6799999997</c:v>
                </c:pt>
                <c:pt idx="2">
                  <c:v>3861743.45</c:v>
                </c:pt>
                <c:pt idx="3">
                  <c:v>2443377.13</c:v>
                </c:pt>
                <c:pt idx="4">
                  <c:v>2338567.5700000003</c:v>
                </c:pt>
                <c:pt idx="5">
                  <c:v>3067332.52</c:v>
                </c:pt>
                <c:pt idx="6">
                  <c:v>2667386.85</c:v>
                </c:pt>
                <c:pt idx="7">
                  <c:v>2827623.77</c:v>
                </c:pt>
                <c:pt idx="8">
                  <c:v>3078354.73</c:v>
                </c:pt>
                <c:pt idx="9">
                  <c:v>2877642.1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7-4ABE-B545-A4E6B6DBC092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สรุป!$AX$16:$BG$16</c:f>
              <c:numCache>
                <c:formatCode>#,##0.00_ ;[Red]\-#,##0.00\ </c:formatCode>
                <c:ptCount val="10"/>
                <c:pt idx="0">
                  <c:v>1279006.95</c:v>
                </c:pt>
                <c:pt idx="1">
                  <c:v>2620057.89</c:v>
                </c:pt>
                <c:pt idx="2">
                  <c:v>3770526.9699999997</c:v>
                </c:pt>
                <c:pt idx="3">
                  <c:v>4840932.3500000006</c:v>
                </c:pt>
                <c:pt idx="4">
                  <c:v>5956613.9299999997</c:v>
                </c:pt>
                <c:pt idx="5">
                  <c:v>7467785.8900000006</c:v>
                </c:pt>
                <c:pt idx="6">
                  <c:v>8578119.2399999984</c:v>
                </c:pt>
                <c:pt idx="7">
                  <c:v>9765430.2199999988</c:v>
                </c:pt>
                <c:pt idx="8">
                  <c:v>10944156.67</c:v>
                </c:pt>
                <c:pt idx="9">
                  <c:v>11951177.84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7-4ABE-B545-A4E6B6DBC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96032"/>
        <c:axId val="150036864"/>
      </c:lineChart>
      <c:catAx>
        <c:axId val="1495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036864"/>
        <c:crosses val="autoZero"/>
        <c:auto val="1"/>
        <c:lblAlgn val="ctr"/>
        <c:lblOffset val="100"/>
        <c:noMultiLvlLbl val="0"/>
      </c:catAx>
      <c:valAx>
        <c:axId val="1500368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596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สรุป!$BJ$13:$BS$13</c:f>
              <c:numCache>
                <c:formatCode>#,##0.00_ ;[Red]\-#,##0.00\ </c:formatCode>
                <c:ptCount val="10"/>
                <c:pt idx="0">
                  <c:v>26918624.870000001</c:v>
                </c:pt>
                <c:pt idx="1">
                  <c:v>26918624.870000001</c:v>
                </c:pt>
                <c:pt idx="2">
                  <c:v>26918624.870000001</c:v>
                </c:pt>
                <c:pt idx="3">
                  <c:v>26918624.870000001</c:v>
                </c:pt>
                <c:pt idx="4">
                  <c:v>26918624.870000001</c:v>
                </c:pt>
                <c:pt idx="5">
                  <c:v>26918624.870000001</c:v>
                </c:pt>
                <c:pt idx="6">
                  <c:v>26918624.870000001</c:v>
                </c:pt>
                <c:pt idx="7">
                  <c:v>26918624.870000001</c:v>
                </c:pt>
                <c:pt idx="8">
                  <c:v>26918624.870000001</c:v>
                </c:pt>
                <c:pt idx="9">
                  <c:v>26918624.870000001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8-4100-B18F-4B49888918CD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สรุป!$BJ$14:$BS$14</c:f>
              <c:numCache>
                <c:formatCode>#,##0.00_ ;[Red]\-#,##0.00\ </c:formatCode>
                <c:ptCount val="10"/>
                <c:pt idx="0">
                  <c:v>28908730.419999998</c:v>
                </c:pt>
                <c:pt idx="1">
                  <c:v>29038533.620000001</c:v>
                </c:pt>
                <c:pt idx="2">
                  <c:v>31059629.980000004</c:v>
                </c:pt>
                <c:pt idx="3">
                  <c:v>29934585.52</c:v>
                </c:pt>
                <c:pt idx="4">
                  <c:v>33923124.909999996</c:v>
                </c:pt>
                <c:pt idx="5">
                  <c:v>37460819.170000002</c:v>
                </c:pt>
                <c:pt idx="6">
                  <c:v>36281482.450000003</c:v>
                </c:pt>
                <c:pt idx="7">
                  <c:v>35618391.530000001</c:v>
                </c:pt>
                <c:pt idx="8">
                  <c:v>39639885.450000003</c:v>
                </c:pt>
                <c:pt idx="9">
                  <c:v>44042763.129999995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8-4100-B18F-4B49888918CD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สรุป!$BJ$16:$BS$16</c:f>
              <c:numCache>
                <c:formatCode>#,##0.00_ ;[Red]\-#,##0.00\ </c:formatCode>
                <c:ptCount val="10"/>
                <c:pt idx="0">
                  <c:v>5507029.6600000001</c:v>
                </c:pt>
                <c:pt idx="1">
                  <c:v>10264932.559999999</c:v>
                </c:pt>
                <c:pt idx="2">
                  <c:v>15268979.83</c:v>
                </c:pt>
                <c:pt idx="3">
                  <c:v>19922679.910000004</c:v>
                </c:pt>
                <c:pt idx="4">
                  <c:v>23911219.300000001</c:v>
                </c:pt>
                <c:pt idx="5">
                  <c:v>28594511.740000006</c:v>
                </c:pt>
                <c:pt idx="6">
                  <c:v>32253733.580000002</c:v>
                </c:pt>
                <c:pt idx="7">
                  <c:v>37402636.410000004</c:v>
                </c:pt>
                <c:pt idx="8">
                  <c:v>41422400.330000006</c:v>
                </c:pt>
                <c:pt idx="9">
                  <c:v>47203964.640000008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8-4100-B18F-4B498889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22304"/>
        <c:axId val="233524608"/>
      </c:lineChart>
      <c:catAx>
        <c:axId val="23352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524608"/>
        <c:crosses val="autoZero"/>
        <c:auto val="1"/>
        <c:lblAlgn val="ctr"/>
        <c:lblOffset val="100"/>
        <c:noMultiLvlLbl val="0"/>
      </c:catAx>
      <c:valAx>
        <c:axId val="2335246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3522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สรุป!$BV$13:$CE$13</c:f>
              <c:numCache>
                <c:formatCode>#,##0.00_ ;[Red]\-#,##0.00\ </c:formatCode>
                <c:ptCount val="10"/>
                <c:pt idx="0">
                  <c:v>1453398.75</c:v>
                </c:pt>
                <c:pt idx="1">
                  <c:v>1453398.75</c:v>
                </c:pt>
                <c:pt idx="2">
                  <c:v>1453398.75</c:v>
                </c:pt>
                <c:pt idx="3">
                  <c:v>1453398.75</c:v>
                </c:pt>
                <c:pt idx="4">
                  <c:v>1453398.75</c:v>
                </c:pt>
                <c:pt idx="5">
                  <c:v>1453398.75</c:v>
                </c:pt>
                <c:pt idx="6">
                  <c:v>1453398.75</c:v>
                </c:pt>
                <c:pt idx="7">
                  <c:v>1453398.75</c:v>
                </c:pt>
                <c:pt idx="8">
                  <c:v>1453398.75</c:v>
                </c:pt>
                <c:pt idx="9">
                  <c:v>1453398.75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2-4891-BA04-C55092ECE31C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สรุป!$BV$14:$CE$14</c:f>
              <c:numCache>
                <c:formatCode>#,##0.00_ ;[Red]\-#,##0.00\ </c:formatCode>
                <c:ptCount val="10"/>
                <c:pt idx="0">
                  <c:v>1779980.5</c:v>
                </c:pt>
                <c:pt idx="1">
                  <c:v>1261446.24</c:v>
                </c:pt>
                <c:pt idx="2">
                  <c:v>1192970.78</c:v>
                </c:pt>
                <c:pt idx="3">
                  <c:v>1313796.22</c:v>
                </c:pt>
                <c:pt idx="4">
                  <c:v>1080411.96</c:v>
                </c:pt>
                <c:pt idx="5">
                  <c:v>1313905.22</c:v>
                </c:pt>
                <c:pt idx="6">
                  <c:v>828288.05</c:v>
                </c:pt>
                <c:pt idx="7">
                  <c:v>972139.59</c:v>
                </c:pt>
                <c:pt idx="8">
                  <c:v>1327465.0799999998</c:v>
                </c:pt>
                <c:pt idx="9">
                  <c:v>1118915.67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2-4891-BA04-C55092ECE31C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สรุป!$BV$16:$CE$16</c:f>
              <c:numCache>
                <c:formatCode>#,##0.00_ ;[Red]\-#,##0.00\ </c:formatCode>
                <c:ptCount val="10"/>
                <c:pt idx="0">
                  <c:v>326581.75</c:v>
                </c:pt>
                <c:pt idx="1">
                  <c:v>584759.57999999996</c:v>
                </c:pt>
                <c:pt idx="2">
                  <c:v>864138.84</c:v>
                </c:pt>
                <c:pt idx="3">
                  <c:v>1123232.94</c:v>
                </c:pt>
                <c:pt idx="4">
                  <c:v>1400262.92</c:v>
                </c:pt>
                <c:pt idx="5">
                  <c:v>1833757.6500000001</c:v>
                </c:pt>
                <c:pt idx="6">
                  <c:v>2003627.9000000001</c:v>
                </c:pt>
                <c:pt idx="7">
                  <c:v>2285789.0599999996</c:v>
                </c:pt>
                <c:pt idx="8">
                  <c:v>2681181.8199999998</c:v>
                </c:pt>
                <c:pt idx="9">
                  <c:v>2912803.82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2-4891-BA04-C55092EC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35744"/>
        <c:axId val="145953920"/>
      </c:lineChart>
      <c:catAx>
        <c:axId val="14593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953920"/>
        <c:crosses val="autoZero"/>
        <c:auto val="1"/>
        <c:lblAlgn val="ctr"/>
        <c:lblOffset val="100"/>
        <c:noMultiLvlLbl val="0"/>
      </c:catAx>
      <c:valAx>
        <c:axId val="145953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5935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สรุป!$CH$13:$CQ$13</c:f>
              <c:numCache>
                <c:formatCode>#,##0.00_ ;[Red]\-#,##0.00\ </c:formatCode>
                <c:ptCount val="10"/>
                <c:pt idx="0">
                  <c:v>1809351.88</c:v>
                </c:pt>
                <c:pt idx="1">
                  <c:v>1809351.88</c:v>
                </c:pt>
                <c:pt idx="2">
                  <c:v>1809351.88</c:v>
                </c:pt>
                <c:pt idx="3">
                  <c:v>1809351.88</c:v>
                </c:pt>
                <c:pt idx="4">
                  <c:v>1809351.88</c:v>
                </c:pt>
                <c:pt idx="5">
                  <c:v>1809351.88</c:v>
                </c:pt>
                <c:pt idx="6">
                  <c:v>1809351.88</c:v>
                </c:pt>
                <c:pt idx="7">
                  <c:v>1809351.88</c:v>
                </c:pt>
                <c:pt idx="8">
                  <c:v>1809351.88</c:v>
                </c:pt>
                <c:pt idx="9">
                  <c:v>1809351.88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E-4BC1-B310-DD1528FCD659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สรุป!$CH$14:$CQ$14</c:f>
              <c:numCache>
                <c:formatCode>#,##0.00_ ;[Red]\-#,##0.00\ </c:formatCode>
                <c:ptCount val="10"/>
                <c:pt idx="0">
                  <c:v>1950259.63</c:v>
                </c:pt>
                <c:pt idx="1">
                  <c:v>1887837.58</c:v>
                </c:pt>
                <c:pt idx="2">
                  <c:v>2043539.03</c:v>
                </c:pt>
                <c:pt idx="3">
                  <c:v>1995571.78</c:v>
                </c:pt>
                <c:pt idx="4">
                  <c:v>2153704.9300000002</c:v>
                </c:pt>
                <c:pt idx="5">
                  <c:v>1920101.4300000002</c:v>
                </c:pt>
                <c:pt idx="6">
                  <c:v>1941214.78</c:v>
                </c:pt>
                <c:pt idx="7">
                  <c:v>1960109.53</c:v>
                </c:pt>
                <c:pt idx="8">
                  <c:v>1886225.51</c:v>
                </c:pt>
                <c:pt idx="9">
                  <c:v>1981746.26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E-4BC1-B310-DD1528FCD659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สรุป!$CH$16:$CQ$16</c:f>
              <c:numCache>
                <c:formatCode>#,##0.00_ ;[Red]\-#,##0.00\ </c:formatCode>
                <c:ptCount val="10"/>
                <c:pt idx="0">
                  <c:v>140907.75</c:v>
                </c:pt>
                <c:pt idx="1">
                  <c:v>294789.5</c:v>
                </c:pt>
                <c:pt idx="2">
                  <c:v>450490.95</c:v>
                </c:pt>
                <c:pt idx="3">
                  <c:v>570046.44999999995</c:v>
                </c:pt>
                <c:pt idx="4">
                  <c:v>728179.6</c:v>
                </c:pt>
                <c:pt idx="5">
                  <c:v>874444.60000000009</c:v>
                </c:pt>
                <c:pt idx="6">
                  <c:v>1000339.6000000001</c:v>
                </c:pt>
                <c:pt idx="7">
                  <c:v>1135745.8500000001</c:v>
                </c:pt>
                <c:pt idx="8">
                  <c:v>1284933.5999999999</c:v>
                </c:pt>
                <c:pt idx="9">
                  <c:v>1473712.3499999999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E-4BC1-B310-DD1528FC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48224"/>
        <c:axId val="210601088"/>
      </c:lineChart>
      <c:catAx>
        <c:axId val="20334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601088"/>
        <c:crosses val="autoZero"/>
        <c:auto val="1"/>
        <c:lblAlgn val="ctr"/>
        <c:lblOffset val="100"/>
        <c:noMultiLvlLbl val="0"/>
      </c:catAx>
      <c:valAx>
        <c:axId val="2106010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3348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สรุป!$A$13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สรุป!$CT$13:$DC$13</c:f>
              <c:numCache>
                <c:formatCode>#,##0.00_ ;[Red]\-#,##0.00\ </c:formatCode>
                <c:ptCount val="10"/>
                <c:pt idx="0">
                  <c:v>1504970.34</c:v>
                </c:pt>
                <c:pt idx="1">
                  <c:v>1504970.34</c:v>
                </c:pt>
                <c:pt idx="2">
                  <c:v>1504970.34</c:v>
                </c:pt>
                <c:pt idx="3">
                  <c:v>1504970.34</c:v>
                </c:pt>
                <c:pt idx="4">
                  <c:v>1504970.34</c:v>
                </c:pt>
                <c:pt idx="5">
                  <c:v>1504970.34</c:v>
                </c:pt>
                <c:pt idx="6">
                  <c:v>1504970.34</c:v>
                </c:pt>
                <c:pt idx="7">
                  <c:v>1504970.34</c:v>
                </c:pt>
                <c:pt idx="8">
                  <c:v>1504970.34</c:v>
                </c:pt>
                <c:pt idx="9">
                  <c:v>1504970.34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4-4B45-9562-DA42E06AF369}"/>
            </c:ext>
          </c:extLst>
        </c:ser>
        <c:ser>
          <c:idx val="3"/>
          <c:order val="1"/>
          <c:tx>
            <c:strRef>
              <c:f>สรุป!$A$14</c:f>
              <c:strCache>
                <c:ptCount val="1"/>
                <c:pt idx="0">
                  <c:v>หนี้ปลายงวด </c:v>
                </c:pt>
              </c:strCache>
            </c:strRef>
          </c:tx>
          <c:marker>
            <c:spPr>
              <a:solidFill>
                <a:srgbClr val="C00000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สรุป!$CT$14:$DC$14</c:f>
              <c:numCache>
                <c:formatCode>#,##0.00_ ;[Red]\-#,##0.00\ </c:formatCode>
                <c:ptCount val="10"/>
                <c:pt idx="0">
                  <c:v>1649880.4</c:v>
                </c:pt>
                <c:pt idx="1">
                  <c:v>2042656.4</c:v>
                </c:pt>
                <c:pt idx="2">
                  <c:v>1821899.65</c:v>
                </c:pt>
                <c:pt idx="3">
                  <c:v>1542068.72</c:v>
                </c:pt>
                <c:pt idx="4">
                  <c:v>1020298</c:v>
                </c:pt>
                <c:pt idx="5">
                  <c:v>1103256.75</c:v>
                </c:pt>
                <c:pt idx="6">
                  <c:v>599640</c:v>
                </c:pt>
                <c:pt idx="7">
                  <c:v>548522.15</c:v>
                </c:pt>
                <c:pt idx="8">
                  <c:v>525938</c:v>
                </c:pt>
                <c:pt idx="9">
                  <c:v>520390.25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4-4B45-9562-DA42E06AF369}"/>
            </c:ext>
          </c:extLst>
        </c:ser>
        <c:ser>
          <c:idx val="5"/>
          <c:order val="2"/>
          <c:tx>
            <c:strRef>
              <c:f>สรุป!$A$16</c:f>
              <c:strCache>
                <c:ptCount val="1"/>
                <c:pt idx="0">
                  <c:v>รายได้ CSMBS</c:v>
                </c:pt>
              </c:strCache>
            </c:strRef>
          </c:tx>
          <c:spPr>
            <a:effectLst/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สรุป!$CT$16:$DC$16</c:f>
              <c:numCache>
                <c:formatCode>#,##0.00_ ;[Red]\-#,##0.00\ </c:formatCode>
                <c:ptCount val="10"/>
                <c:pt idx="0">
                  <c:v>423729.5</c:v>
                </c:pt>
                <c:pt idx="1">
                  <c:v>816505.5</c:v>
                </c:pt>
                <c:pt idx="2">
                  <c:v>1148433.25</c:v>
                </c:pt>
                <c:pt idx="3">
                  <c:v>1415889.75</c:v>
                </c:pt>
                <c:pt idx="4">
                  <c:v>1696096.5</c:v>
                </c:pt>
                <c:pt idx="5">
                  <c:v>1980268.5</c:v>
                </c:pt>
                <c:pt idx="6">
                  <c:v>2240922</c:v>
                </c:pt>
                <c:pt idx="7">
                  <c:v>2574461.5</c:v>
                </c:pt>
                <c:pt idx="8">
                  <c:v>2882689.66</c:v>
                </c:pt>
                <c:pt idx="9">
                  <c:v>3185921.2600000002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4-4B45-9562-DA42E06A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09600"/>
        <c:axId val="141927936"/>
      </c:lineChart>
      <c:catAx>
        <c:axId val="14120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927936"/>
        <c:crosses val="autoZero"/>
        <c:auto val="1"/>
        <c:lblAlgn val="ctr"/>
        <c:lblOffset val="100"/>
        <c:noMultiLvlLbl val="0"/>
      </c:catAx>
      <c:valAx>
        <c:axId val="1419279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1209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สรุป!$B$21:$K$21</c:f>
              <c:numCache>
                <c:formatCode>#,##0.00_ ;[Red]\-#,##0.00\ </c:formatCode>
                <c:ptCount val="10"/>
                <c:pt idx="0">
                  <c:v>21457680.649999999</c:v>
                </c:pt>
                <c:pt idx="1">
                  <c:v>21457680.649999999</c:v>
                </c:pt>
                <c:pt idx="2">
                  <c:v>21457680.649999999</c:v>
                </c:pt>
                <c:pt idx="3">
                  <c:v>21457680.649999999</c:v>
                </c:pt>
                <c:pt idx="4">
                  <c:v>21457680.649999999</c:v>
                </c:pt>
                <c:pt idx="5">
                  <c:v>21457680.649999999</c:v>
                </c:pt>
                <c:pt idx="6">
                  <c:v>21457680.649999999</c:v>
                </c:pt>
                <c:pt idx="7">
                  <c:v>21457680.649999999</c:v>
                </c:pt>
                <c:pt idx="8">
                  <c:v>21457680.649999999</c:v>
                </c:pt>
                <c:pt idx="9">
                  <c:v>21457680.649999999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9-4249-AA67-FBE5A5D48991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สรุป!$B$22:$K$22</c:f>
              <c:numCache>
                <c:formatCode>#,##0.00_ ;[Red]\-#,##0.00\ </c:formatCode>
                <c:ptCount val="10"/>
                <c:pt idx="0">
                  <c:v>11449712.73</c:v>
                </c:pt>
                <c:pt idx="1">
                  <c:v>17603053.199999999</c:v>
                </c:pt>
                <c:pt idx="2">
                  <c:v>22780822</c:v>
                </c:pt>
                <c:pt idx="3">
                  <c:v>23562357</c:v>
                </c:pt>
                <c:pt idx="4">
                  <c:v>22992602</c:v>
                </c:pt>
                <c:pt idx="5">
                  <c:v>15197086.73</c:v>
                </c:pt>
                <c:pt idx="6">
                  <c:v>21316724.329999998</c:v>
                </c:pt>
                <c:pt idx="7">
                  <c:v>23896392.460000001</c:v>
                </c:pt>
                <c:pt idx="8">
                  <c:v>12517258.02</c:v>
                </c:pt>
                <c:pt idx="9">
                  <c:v>17114306.879999999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9-4249-AA67-FBE5A5D48991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สรุป!$B$24:$K$24</c:f>
              <c:numCache>
                <c:formatCode>#,##0.00_ ;[Red]\-#,##0.00\ </c:formatCode>
                <c:ptCount val="10"/>
                <c:pt idx="0">
                  <c:v>7293534</c:v>
                </c:pt>
                <c:pt idx="1">
                  <c:v>15371769</c:v>
                </c:pt>
                <c:pt idx="2">
                  <c:v>22772822</c:v>
                </c:pt>
                <c:pt idx="3">
                  <c:v>25576105.800000001</c:v>
                </c:pt>
                <c:pt idx="4">
                  <c:v>27138081.690000001</c:v>
                </c:pt>
                <c:pt idx="5">
                  <c:v>20993431.43</c:v>
                </c:pt>
                <c:pt idx="6">
                  <c:v>29607762.800000004</c:v>
                </c:pt>
                <c:pt idx="7">
                  <c:v>34052831.280000001</c:v>
                </c:pt>
                <c:pt idx="8">
                  <c:v>24418877.880000003</c:v>
                </c:pt>
                <c:pt idx="9">
                  <c:v>33315238.759999998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9-4249-AA67-FBE5A5D48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0240"/>
        <c:axId val="142483456"/>
      </c:lineChart>
      <c:catAx>
        <c:axId val="14209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483456"/>
        <c:crosses val="autoZero"/>
        <c:auto val="1"/>
        <c:lblAlgn val="ctr"/>
        <c:lblOffset val="100"/>
        <c:noMultiLvlLbl val="0"/>
      </c:catAx>
      <c:valAx>
        <c:axId val="1424834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2090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สรุป!$N$21:$W$21</c:f>
              <c:numCache>
                <c:formatCode>#,##0.00_ ;[Red]\-#,##0.00\ </c:formatCode>
                <c:ptCount val="10"/>
                <c:pt idx="0">
                  <c:v>3008309.55</c:v>
                </c:pt>
                <c:pt idx="1">
                  <c:v>3008309.55</c:v>
                </c:pt>
                <c:pt idx="2">
                  <c:v>3008309.55</c:v>
                </c:pt>
                <c:pt idx="3">
                  <c:v>3008309.55</c:v>
                </c:pt>
                <c:pt idx="4">
                  <c:v>3008309.55</c:v>
                </c:pt>
                <c:pt idx="5">
                  <c:v>3008309.55</c:v>
                </c:pt>
                <c:pt idx="6">
                  <c:v>3008309.55</c:v>
                </c:pt>
                <c:pt idx="7">
                  <c:v>3008309.55</c:v>
                </c:pt>
                <c:pt idx="8">
                  <c:v>3008309.55</c:v>
                </c:pt>
                <c:pt idx="9">
                  <c:v>3008309.55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8-4863-89F2-F7A1F0DA4AF0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สรุป!$N$22:$W$22</c:f>
              <c:numCache>
                <c:formatCode>#,##0.00_ ;[Red]\-#,##0.00\ </c:formatCode>
                <c:ptCount val="10"/>
                <c:pt idx="0">
                  <c:v>3024693.8</c:v>
                </c:pt>
                <c:pt idx="1">
                  <c:v>2518700.75</c:v>
                </c:pt>
                <c:pt idx="2">
                  <c:v>2594966.75</c:v>
                </c:pt>
                <c:pt idx="3">
                  <c:v>2613637.15</c:v>
                </c:pt>
                <c:pt idx="4">
                  <c:v>2059032.92</c:v>
                </c:pt>
                <c:pt idx="5">
                  <c:v>389669</c:v>
                </c:pt>
                <c:pt idx="6">
                  <c:v>486303.25</c:v>
                </c:pt>
                <c:pt idx="7">
                  <c:v>323470.25</c:v>
                </c:pt>
                <c:pt idx="8">
                  <c:v>325984.75</c:v>
                </c:pt>
                <c:pt idx="9">
                  <c:v>379385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8-4863-89F2-F7A1F0DA4AF0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สรุป!$N$24:$W$24</c:f>
              <c:numCache>
                <c:formatCode>#,##0.00_ ;[Red]\-#,##0.00\ </c:formatCode>
                <c:ptCount val="10"/>
                <c:pt idx="0">
                  <c:v>107270.25</c:v>
                </c:pt>
                <c:pt idx="1">
                  <c:v>269342</c:v>
                </c:pt>
                <c:pt idx="2">
                  <c:v>420858</c:v>
                </c:pt>
                <c:pt idx="3">
                  <c:v>701564</c:v>
                </c:pt>
                <c:pt idx="4">
                  <c:v>245960.27000000002</c:v>
                </c:pt>
                <c:pt idx="5">
                  <c:v>-1345875.25</c:v>
                </c:pt>
                <c:pt idx="6">
                  <c:v>-1249241</c:v>
                </c:pt>
                <c:pt idx="7">
                  <c:v>721683.21</c:v>
                </c:pt>
                <c:pt idx="8">
                  <c:v>789322.11</c:v>
                </c:pt>
                <c:pt idx="9">
                  <c:v>898925.96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8-4863-89F2-F7A1F0DA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31904"/>
        <c:axId val="231839616"/>
      </c:lineChart>
      <c:catAx>
        <c:axId val="20313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839616"/>
        <c:crosses val="autoZero"/>
        <c:auto val="1"/>
        <c:lblAlgn val="ctr"/>
        <c:lblOffset val="100"/>
        <c:noMultiLvlLbl val="0"/>
      </c:catAx>
      <c:valAx>
        <c:axId val="2318396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3131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สรุป!$Z$21:$AI$21</c:f>
              <c:numCache>
                <c:formatCode>#,##0.00_ ;[Red]\-#,##0.00\ </c:formatCode>
                <c:ptCount val="10"/>
                <c:pt idx="0">
                  <c:v>1494027.19</c:v>
                </c:pt>
                <c:pt idx="1">
                  <c:v>1494027.19</c:v>
                </c:pt>
                <c:pt idx="2">
                  <c:v>1494027.19</c:v>
                </c:pt>
                <c:pt idx="3">
                  <c:v>1494027.19</c:v>
                </c:pt>
                <c:pt idx="4">
                  <c:v>1494027.19</c:v>
                </c:pt>
                <c:pt idx="5">
                  <c:v>1494027.19</c:v>
                </c:pt>
                <c:pt idx="6">
                  <c:v>1494027.19</c:v>
                </c:pt>
                <c:pt idx="7">
                  <c:v>1494027.19</c:v>
                </c:pt>
                <c:pt idx="8">
                  <c:v>1494027.19</c:v>
                </c:pt>
                <c:pt idx="9">
                  <c:v>1494027.19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9-4DC9-9C03-8FD8DBDABDFD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สรุป!$Z$22:$AI$22</c:f>
              <c:numCache>
                <c:formatCode>#,##0.00_ ;[Red]\-#,##0.00\ </c:formatCode>
                <c:ptCount val="10"/>
                <c:pt idx="0">
                  <c:v>1657140.02</c:v>
                </c:pt>
                <c:pt idx="1">
                  <c:v>1611977.7200000002</c:v>
                </c:pt>
                <c:pt idx="2">
                  <c:v>1495330.9700000002</c:v>
                </c:pt>
                <c:pt idx="3">
                  <c:v>1454233.7400000002</c:v>
                </c:pt>
                <c:pt idx="4">
                  <c:v>1558109.7400000002</c:v>
                </c:pt>
                <c:pt idx="5">
                  <c:v>1429931.66</c:v>
                </c:pt>
                <c:pt idx="6">
                  <c:v>1566916.6600000001</c:v>
                </c:pt>
                <c:pt idx="7">
                  <c:v>1516893.85</c:v>
                </c:pt>
                <c:pt idx="8">
                  <c:v>1637941.6</c:v>
                </c:pt>
                <c:pt idx="9">
                  <c:v>1592780.1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9-4DC9-9C03-8FD8DBDABDFD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สรุป!$Z$24:$AI$24</c:f>
              <c:numCache>
                <c:formatCode>#,##0.00_ ;[Red]\-#,##0.00\ </c:formatCode>
                <c:ptCount val="10"/>
                <c:pt idx="0">
                  <c:v>163112.83000000002</c:v>
                </c:pt>
                <c:pt idx="1">
                  <c:v>322642.32999999996</c:v>
                </c:pt>
                <c:pt idx="2">
                  <c:v>421801.64</c:v>
                </c:pt>
                <c:pt idx="3">
                  <c:v>490970.39</c:v>
                </c:pt>
                <c:pt idx="4">
                  <c:v>594846.39</c:v>
                </c:pt>
                <c:pt idx="5">
                  <c:v>556663.1100000001</c:v>
                </c:pt>
                <c:pt idx="6">
                  <c:v>693648.1100000001</c:v>
                </c:pt>
                <c:pt idx="7">
                  <c:v>713085.7</c:v>
                </c:pt>
                <c:pt idx="8">
                  <c:v>834133.45000000007</c:v>
                </c:pt>
                <c:pt idx="9">
                  <c:v>860221.95000000007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9-4DC9-9C03-8FD8DBDA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09984"/>
        <c:axId val="143803136"/>
      </c:lineChart>
      <c:catAx>
        <c:axId val="1412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3803136"/>
        <c:crosses val="autoZero"/>
        <c:auto val="1"/>
        <c:lblAlgn val="ctr"/>
        <c:lblOffset val="100"/>
        <c:noMultiLvlLbl val="0"/>
      </c:catAx>
      <c:valAx>
        <c:axId val="1438031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1209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สรุป!$AL$21:$AU$21</c:f>
              <c:numCache>
                <c:formatCode>#,##0.00_ ;[Red]\-#,##0.00\ </c:formatCode>
                <c:ptCount val="10"/>
                <c:pt idx="0">
                  <c:v>1133775.3500000001</c:v>
                </c:pt>
                <c:pt idx="1">
                  <c:v>1133775.3500000001</c:v>
                </c:pt>
                <c:pt idx="2">
                  <c:v>1133775.3500000001</c:v>
                </c:pt>
                <c:pt idx="3">
                  <c:v>1133775.3500000001</c:v>
                </c:pt>
                <c:pt idx="4">
                  <c:v>1133775.3500000001</c:v>
                </c:pt>
                <c:pt idx="5">
                  <c:v>1133775.3500000001</c:v>
                </c:pt>
                <c:pt idx="6">
                  <c:v>1133775.3500000001</c:v>
                </c:pt>
                <c:pt idx="7">
                  <c:v>1133775.3500000001</c:v>
                </c:pt>
                <c:pt idx="8">
                  <c:v>1133775.3500000001</c:v>
                </c:pt>
                <c:pt idx="9">
                  <c:v>1133775.3500000001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1-4FDE-A9C6-66E87CE2E62A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สรุป!$AL$22:$AU$22</c:f>
              <c:numCache>
                <c:formatCode>#,##0.00_ ;[Red]\-#,##0.00\ </c:formatCode>
                <c:ptCount val="10"/>
                <c:pt idx="0">
                  <c:v>1388440.96</c:v>
                </c:pt>
                <c:pt idx="1">
                  <c:v>1243658.98</c:v>
                </c:pt>
                <c:pt idx="2">
                  <c:v>1256344.8700000001</c:v>
                </c:pt>
                <c:pt idx="3">
                  <c:v>1250270.6200000001</c:v>
                </c:pt>
                <c:pt idx="4">
                  <c:v>1227754.95</c:v>
                </c:pt>
                <c:pt idx="5">
                  <c:v>1236488.6800000002</c:v>
                </c:pt>
                <c:pt idx="6">
                  <c:v>1448931.26</c:v>
                </c:pt>
                <c:pt idx="7">
                  <c:v>1253199.54</c:v>
                </c:pt>
                <c:pt idx="8">
                  <c:v>1212054.48</c:v>
                </c:pt>
                <c:pt idx="9">
                  <c:v>1353806.17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1-4FDE-A9C6-66E87CE2E62A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สรุป!$AL$24:$AU$24</c:f>
              <c:numCache>
                <c:formatCode>#,##0.00_ ;[Red]\-#,##0.00\ </c:formatCode>
                <c:ptCount val="10"/>
                <c:pt idx="0">
                  <c:v>254665.61</c:v>
                </c:pt>
                <c:pt idx="1">
                  <c:v>371494.82</c:v>
                </c:pt>
                <c:pt idx="2">
                  <c:v>529930.71</c:v>
                </c:pt>
                <c:pt idx="3">
                  <c:v>664856.46</c:v>
                </c:pt>
                <c:pt idx="4">
                  <c:v>777340.79</c:v>
                </c:pt>
                <c:pt idx="5">
                  <c:v>950496.69</c:v>
                </c:pt>
                <c:pt idx="6">
                  <c:v>1162939.27</c:v>
                </c:pt>
                <c:pt idx="7">
                  <c:v>1236279.1500000001</c:v>
                </c:pt>
                <c:pt idx="8">
                  <c:v>1415545.05</c:v>
                </c:pt>
                <c:pt idx="9">
                  <c:v>1627247.94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1-4FDE-A9C6-66E87CE2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9488"/>
        <c:axId val="174801664"/>
      </c:lineChart>
      <c:catAx>
        <c:axId val="1747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801664"/>
        <c:crosses val="autoZero"/>
        <c:auto val="1"/>
        <c:lblAlgn val="ctr"/>
        <c:lblOffset val="100"/>
        <c:noMultiLvlLbl val="0"/>
      </c:catAx>
      <c:valAx>
        <c:axId val="1748016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74799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สรุป!$AX$21:$BG$21</c:f>
              <c:numCache>
                <c:formatCode>#,##0.00_ ;[Red]\-#,##0.00\ </c:formatCode>
                <c:ptCount val="10"/>
                <c:pt idx="0">
                  <c:v>4263223.3499999996</c:v>
                </c:pt>
                <c:pt idx="1">
                  <c:v>4263223.3499999996</c:v>
                </c:pt>
                <c:pt idx="2">
                  <c:v>4263223.3499999996</c:v>
                </c:pt>
                <c:pt idx="3">
                  <c:v>4263223.3499999996</c:v>
                </c:pt>
                <c:pt idx="4">
                  <c:v>4263223.3499999996</c:v>
                </c:pt>
                <c:pt idx="5">
                  <c:v>4263223.3499999996</c:v>
                </c:pt>
                <c:pt idx="6">
                  <c:v>4263223.3499999996</c:v>
                </c:pt>
                <c:pt idx="7">
                  <c:v>4263223.3499999996</c:v>
                </c:pt>
                <c:pt idx="8">
                  <c:v>4263223.3499999996</c:v>
                </c:pt>
                <c:pt idx="9">
                  <c:v>4263223.3499999996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1-4598-8DA8-37DB1D98AC5E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สรุป!$AX$22:$BG$22</c:f>
              <c:numCache>
                <c:formatCode>#,##0.00_ ;[Red]\-#,##0.00\ </c:formatCode>
                <c:ptCount val="10"/>
                <c:pt idx="0">
                  <c:v>4954352.5200000005</c:v>
                </c:pt>
                <c:pt idx="1">
                  <c:v>3601577.25</c:v>
                </c:pt>
                <c:pt idx="2">
                  <c:v>3454614.37</c:v>
                </c:pt>
                <c:pt idx="3">
                  <c:v>3373680.25</c:v>
                </c:pt>
                <c:pt idx="4">
                  <c:v>3140508.2199999997</c:v>
                </c:pt>
                <c:pt idx="5">
                  <c:v>2916796.67</c:v>
                </c:pt>
                <c:pt idx="6">
                  <c:v>2119689.5300000003</c:v>
                </c:pt>
                <c:pt idx="7">
                  <c:v>1570611.76</c:v>
                </c:pt>
                <c:pt idx="8">
                  <c:v>1650660.3599999999</c:v>
                </c:pt>
                <c:pt idx="9">
                  <c:v>1541138.5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1-4598-8DA8-37DB1D98AC5E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สรุป!$AX$24:$BG$24</c:f>
              <c:numCache>
                <c:formatCode>#,##0.00_ ;[Red]\-#,##0.00\ </c:formatCode>
                <c:ptCount val="10"/>
                <c:pt idx="0">
                  <c:v>692597.17</c:v>
                </c:pt>
                <c:pt idx="1">
                  <c:v>1628520.75</c:v>
                </c:pt>
                <c:pt idx="2">
                  <c:v>2367236.37</c:v>
                </c:pt>
                <c:pt idx="3">
                  <c:v>3024990.6500000004</c:v>
                </c:pt>
                <c:pt idx="4">
                  <c:v>3193161.42</c:v>
                </c:pt>
                <c:pt idx="5">
                  <c:v>3288174.9699999993</c:v>
                </c:pt>
                <c:pt idx="6">
                  <c:v>2491067.8299999996</c:v>
                </c:pt>
                <c:pt idx="7">
                  <c:v>2430700.06</c:v>
                </c:pt>
                <c:pt idx="8">
                  <c:v>2683795.6600000011</c:v>
                </c:pt>
                <c:pt idx="9">
                  <c:v>2792355.9999999995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1-4598-8DA8-37DB1D98A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61536"/>
        <c:axId val="257628416"/>
      </c:lineChart>
      <c:catAx>
        <c:axId val="25696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7628416"/>
        <c:crosses val="autoZero"/>
        <c:auto val="1"/>
        <c:lblAlgn val="ctr"/>
        <c:lblOffset val="100"/>
        <c:noMultiLvlLbl val="0"/>
      </c:catAx>
      <c:valAx>
        <c:axId val="257628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6961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สรุป!$BJ$21:$BS$21</c:f>
              <c:numCache>
                <c:formatCode>#,##0.00_ ;[Red]\-#,##0.00\ </c:formatCode>
                <c:ptCount val="10"/>
                <c:pt idx="0">
                  <c:v>17095706.699999999</c:v>
                </c:pt>
                <c:pt idx="1">
                  <c:v>17095706.699999999</c:v>
                </c:pt>
                <c:pt idx="2">
                  <c:v>17095706.699999999</c:v>
                </c:pt>
                <c:pt idx="3">
                  <c:v>17095706.699999999</c:v>
                </c:pt>
                <c:pt idx="4">
                  <c:v>17095706.699999999</c:v>
                </c:pt>
                <c:pt idx="5">
                  <c:v>17095706.699999999</c:v>
                </c:pt>
                <c:pt idx="6">
                  <c:v>17095706.699999999</c:v>
                </c:pt>
                <c:pt idx="7">
                  <c:v>17095706.699999999</c:v>
                </c:pt>
                <c:pt idx="8">
                  <c:v>17095706.699999999</c:v>
                </c:pt>
                <c:pt idx="9">
                  <c:v>17095706.699999999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8-4876-8634-CA751927EF82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สรุป!$BJ$22:$BS$22</c:f>
              <c:numCache>
                <c:formatCode>#,##0.00_ ;[Red]\-#,##0.00\ </c:formatCode>
                <c:ptCount val="10"/>
                <c:pt idx="0">
                  <c:v>16658060.43</c:v>
                </c:pt>
                <c:pt idx="1">
                  <c:v>18297956.629999999</c:v>
                </c:pt>
                <c:pt idx="2">
                  <c:v>21214818.66</c:v>
                </c:pt>
                <c:pt idx="3">
                  <c:v>21364292.170000002</c:v>
                </c:pt>
                <c:pt idx="4">
                  <c:v>21582531.699999999</c:v>
                </c:pt>
                <c:pt idx="5">
                  <c:v>22972890.449999999</c:v>
                </c:pt>
                <c:pt idx="6">
                  <c:v>23593986.109999999</c:v>
                </c:pt>
                <c:pt idx="7">
                  <c:v>24495668.109999999</c:v>
                </c:pt>
                <c:pt idx="8">
                  <c:v>25814466.129999999</c:v>
                </c:pt>
                <c:pt idx="9">
                  <c:v>26513523.920000002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8-4876-8634-CA751927EF82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สรุป!$BJ$24:$BS$24</c:f>
              <c:numCache>
                <c:formatCode>#,##0.00_ ;[Red]\-#,##0.00\ </c:formatCode>
                <c:ptCount val="10"/>
                <c:pt idx="0">
                  <c:v>-32021.620000000054</c:v>
                </c:pt>
                <c:pt idx="1">
                  <c:v>1902690.49</c:v>
                </c:pt>
                <c:pt idx="2">
                  <c:v>5217064.95</c:v>
                </c:pt>
                <c:pt idx="3">
                  <c:v>5995085.5600000005</c:v>
                </c:pt>
                <c:pt idx="4">
                  <c:v>7464869.8900000006</c:v>
                </c:pt>
                <c:pt idx="5">
                  <c:v>9101027.5599999987</c:v>
                </c:pt>
                <c:pt idx="6">
                  <c:v>10208011.219999999</c:v>
                </c:pt>
                <c:pt idx="7">
                  <c:v>12148201.91</c:v>
                </c:pt>
                <c:pt idx="8">
                  <c:v>13986336.759999998</c:v>
                </c:pt>
                <c:pt idx="9">
                  <c:v>15352218.57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8-4876-8634-CA751927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7648"/>
        <c:axId val="149840256"/>
      </c:lineChart>
      <c:catAx>
        <c:axId val="1496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840256"/>
        <c:crosses val="autoZero"/>
        <c:auto val="1"/>
        <c:lblAlgn val="ctr"/>
        <c:lblOffset val="100"/>
        <c:noMultiLvlLbl val="0"/>
      </c:catAx>
      <c:valAx>
        <c:axId val="149840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627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สรุป!$BV$21:$CE$21</c:f>
              <c:numCache>
                <c:formatCode>#,##0.00_ ;[Red]\-#,##0.00\ </c:formatCode>
                <c:ptCount val="10"/>
                <c:pt idx="0">
                  <c:v>3907902.8099999996</c:v>
                </c:pt>
                <c:pt idx="1">
                  <c:v>3907902.8099999996</c:v>
                </c:pt>
                <c:pt idx="2">
                  <c:v>3907902.8099999996</c:v>
                </c:pt>
                <c:pt idx="3">
                  <c:v>3907902.8099999996</c:v>
                </c:pt>
                <c:pt idx="4">
                  <c:v>3907902.8099999996</c:v>
                </c:pt>
                <c:pt idx="5">
                  <c:v>3907902.8099999996</c:v>
                </c:pt>
                <c:pt idx="6">
                  <c:v>3907902.8099999996</c:v>
                </c:pt>
                <c:pt idx="7">
                  <c:v>3907902.8099999996</c:v>
                </c:pt>
                <c:pt idx="8">
                  <c:v>3907902.8099999996</c:v>
                </c:pt>
                <c:pt idx="9">
                  <c:v>3907902.8099999996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0-4A94-822A-5904AEC4C7A4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สรุป!$BV$22:$CE$22</c:f>
              <c:numCache>
                <c:formatCode>#,##0.00_ ;[Red]\-#,##0.00\ </c:formatCode>
                <c:ptCount val="10"/>
                <c:pt idx="0">
                  <c:v>3734131.7</c:v>
                </c:pt>
                <c:pt idx="1">
                  <c:v>3725103.11</c:v>
                </c:pt>
                <c:pt idx="2">
                  <c:v>3526937.24</c:v>
                </c:pt>
                <c:pt idx="3">
                  <c:v>3168968.32</c:v>
                </c:pt>
                <c:pt idx="4">
                  <c:v>734897.25</c:v>
                </c:pt>
                <c:pt idx="5">
                  <c:v>950774.38000000012</c:v>
                </c:pt>
                <c:pt idx="6">
                  <c:v>899348.09</c:v>
                </c:pt>
                <c:pt idx="7">
                  <c:v>801305.84</c:v>
                </c:pt>
                <c:pt idx="8">
                  <c:v>663283.92999999993</c:v>
                </c:pt>
                <c:pt idx="9">
                  <c:v>512888.08999999997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0-4A94-822A-5904AEC4C7A4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สรุป!$BV$24:$CE$24</c:f>
              <c:numCache>
                <c:formatCode>#,##0.00_ ;[Red]\-#,##0.00\ </c:formatCode>
                <c:ptCount val="10"/>
                <c:pt idx="0">
                  <c:v>143632.09000000003</c:v>
                </c:pt>
                <c:pt idx="1">
                  <c:v>227076.30000000002</c:v>
                </c:pt>
                <c:pt idx="2">
                  <c:v>379225.63</c:v>
                </c:pt>
                <c:pt idx="3">
                  <c:v>314731.70999999996</c:v>
                </c:pt>
                <c:pt idx="4">
                  <c:v>505268.12000000011</c:v>
                </c:pt>
                <c:pt idx="5">
                  <c:v>717211.95</c:v>
                </c:pt>
                <c:pt idx="6">
                  <c:v>756309.26000000013</c:v>
                </c:pt>
                <c:pt idx="7">
                  <c:v>760226.01</c:v>
                </c:pt>
                <c:pt idx="8">
                  <c:v>721015.95000000007</c:v>
                </c:pt>
                <c:pt idx="9">
                  <c:v>672370.11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0-4A94-822A-5904AEC4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14400"/>
        <c:axId val="149034496"/>
      </c:lineChart>
      <c:catAx>
        <c:axId val="1490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9034496"/>
        <c:crosses val="autoZero"/>
        <c:auto val="1"/>
        <c:lblAlgn val="ctr"/>
        <c:lblOffset val="100"/>
        <c:noMultiLvlLbl val="0"/>
      </c:catAx>
      <c:valAx>
        <c:axId val="1490344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9014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สรุป!$CH$21:$CQ$21</c:f>
              <c:numCache>
                <c:formatCode>#,##0.00_ ;[Red]\-#,##0.00\ </c:formatCode>
                <c:ptCount val="10"/>
                <c:pt idx="0">
                  <c:v>2475238.38</c:v>
                </c:pt>
                <c:pt idx="1">
                  <c:v>2475238.38</c:v>
                </c:pt>
                <c:pt idx="2">
                  <c:v>2475238.38</c:v>
                </c:pt>
                <c:pt idx="3">
                  <c:v>2475238.38</c:v>
                </c:pt>
                <c:pt idx="4">
                  <c:v>2475238.38</c:v>
                </c:pt>
                <c:pt idx="5">
                  <c:v>2475238.38</c:v>
                </c:pt>
                <c:pt idx="6">
                  <c:v>2475238.38</c:v>
                </c:pt>
                <c:pt idx="7">
                  <c:v>2475238.38</c:v>
                </c:pt>
                <c:pt idx="8">
                  <c:v>2475238.38</c:v>
                </c:pt>
                <c:pt idx="9">
                  <c:v>2475238.38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0-418F-A162-D3A63364BF9D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สรุป!$CH$22:$CQ$22</c:f>
              <c:numCache>
                <c:formatCode>#,##0.00_ ;[Red]\-#,##0.00\ </c:formatCode>
                <c:ptCount val="10"/>
                <c:pt idx="0">
                  <c:v>2380167.73</c:v>
                </c:pt>
                <c:pt idx="1">
                  <c:v>2364419.83</c:v>
                </c:pt>
                <c:pt idx="2">
                  <c:v>2402555.33</c:v>
                </c:pt>
                <c:pt idx="3">
                  <c:v>2418075.38</c:v>
                </c:pt>
                <c:pt idx="4">
                  <c:v>2437516.48</c:v>
                </c:pt>
                <c:pt idx="5">
                  <c:v>2478625.9300000002</c:v>
                </c:pt>
                <c:pt idx="6">
                  <c:v>2516247.1800000002</c:v>
                </c:pt>
                <c:pt idx="7">
                  <c:v>2601820.9300000002</c:v>
                </c:pt>
                <c:pt idx="8">
                  <c:v>2661138.1800000002</c:v>
                </c:pt>
                <c:pt idx="9">
                  <c:v>2732715.18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0-418F-A162-D3A63364BF9D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สรุป!$CH$24:$CQ$24</c:f>
              <c:numCache>
                <c:formatCode>#,##0.00_ ;[Red]\-#,##0.00\ </c:formatCode>
                <c:ptCount val="10"/>
                <c:pt idx="0">
                  <c:v>112945.75</c:v>
                </c:pt>
                <c:pt idx="1">
                  <c:v>240684.25</c:v>
                </c:pt>
                <c:pt idx="2">
                  <c:v>334319.75</c:v>
                </c:pt>
                <c:pt idx="3">
                  <c:v>416517</c:v>
                </c:pt>
                <c:pt idx="4">
                  <c:v>513268.5</c:v>
                </c:pt>
                <c:pt idx="5">
                  <c:v>616806.75</c:v>
                </c:pt>
                <c:pt idx="6">
                  <c:v>696928</c:v>
                </c:pt>
                <c:pt idx="7">
                  <c:v>836001.75</c:v>
                </c:pt>
                <c:pt idx="8">
                  <c:v>950819</c:v>
                </c:pt>
                <c:pt idx="9">
                  <c:v>1081146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0-418F-A162-D3A63364B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84640"/>
        <c:axId val="177986560"/>
      </c:lineChart>
      <c:catAx>
        <c:axId val="1779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986560"/>
        <c:crosses val="autoZero"/>
        <c:auto val="1"/>
        <c:lblAlgn val="ctr"/>
        <c:lblOffset val="100"/>
        <c:noMultiLvlLbl val="0"/>
      </c:catAx>
      <c:valAx>
        <c:axId val="1779865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77984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สรุป!$A$21</c:f>
              <c:strCache>
                <c:ptCount val="1"/>
                <c:pt idx="0">
                  <c:v>หนี้ต้นงวด (ก.ย.65)</c:v>
                </c:pt>
              </c:strCache>
            </c:strRef>
          </c:tx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สรุป!$CT$21:$DC$21</c:f>
              <c:numCache>
                <c:formatCode>#,##0.00_ ;[Red]\-#,##0.00\ </c:formatCode>
                <c:ptCount val="10"/>
                <c:pt idx="0">
                  <c:v>4481007.8100000005</c:v>
                </c:pt>
                <c:pt idx="1">
                  <c:v>4481007.8100000005</c:v>
                </c:pt>
                <c:pt idx="2">
                  <c:v>4481007.8100000005</c:v>
                </c:pt>
                <c:pt idx="3">
                  <c:v>4481007.8100000005</c:v>
                </c:pt>
                <c:pt idx="4">
                  <c:v>4481007.8100000005</c:v>
                </c:pt>
                <c:pt idx="5">
                  <c:v>4481007.8100000005</c:v>
                </c:pt>
                <c:pt idx="6">
                  <c:v>4481007.8100000005</c:v>
                </c:pt>
                <c:pt idx="7">
                  <c:v>4481007.8100000005</c:v>
                </c:pt>
                <c:pt idx="8">
                  <c:v>4481007.8100000005</c:v>
                </c:pt>
                <c:pt idx="9">
                  <c:v>4481007.8100000005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E-40DD-A4C6-C10B4A56106C}"/>
            </c:ext>
          </c:extLst>
        </c:ser>
        <c:ser>
          <c:idx val="2"/>
          <c:order val="1"/>
          <c:tx>
            <c:strRef>
              <c:f>สรุป!$A$22</c:f>
              <c:strCache>
                <c:ptCount val="1"/>
                <c:pt idx="0">
                  <c:v>หนี้ปลายงวด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สรุป!$CT$22:$DC$22</c:f>
              <c:numCache>
                <c:formatCode>#,##0.00_ ;[Red]\-#,##0.00\ </c:formatCode>
                <c:ptCount val="10"/>
                <c:pt idx="0">
                  <c:v>4503978.0600000005</c:v>
                </c:pt>
                <c:pt idx="1">
                  <c:v>4130551.06</c:v>
                </c:pt>
                <c:pt idx="2">
                  <c:v>4236971.8100000005</c:v>
                </c:pt>
                <c:pt idx="3">
                  <c:v>4215140.16</c:v>
                </c:pt>
                <c:pt idx="4">
                  <c:v>432583.25</c:v>
                </c:pt>
                <c:pt idx="5">
                  <c:v>511361.15</c:v>
                </c:pt>
                <c:pt idx="6">
                  <c:v>610887</c:v>
                </c:pt>
                <c:pt idx="7">
                  <c:v>491252</c:v>
                </c:pt>
                <c:pt idx="8">
                  <c:v>443238.75</c:v>
                </c:pt>
                <c:pt idx="9">
                  <c:v>496477.25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E-40DD-A4C6-C10B4A56106C}"/>
            </c:ext>
          </c:extLst>
        </c:ser>
        <c:ser>
          <c:idx val="4"/>
          <c:order val="2"/>
          <c:tx>
            <c:strRef>
              <c:f>สรุป!$A$24</c:f>
              <c:strCache>
                <c:ptCount val="1"/>
                <c:pt idx="0">
                  <c:v>รายได้ SSS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strRef>
              <c:f>สรุป!$B$3:$K$3</c:f>
              <c:strCache>
                <c:ptCount val="10"/>
                <c:pt idx="0">
                  <c:v>ต.ค 65</c:v>
                </c:pt>
                <c:pt idx="1">
                  <c:v>พ.ย 65</c:v>
                </c:pt>
                <c:pt idx="2">
                  <c:v>ธ.ค 65</c:v>
                </c:pt>
                <c:pt idx="3">
                  <c:v>ม.ค 66</c:v>
                </c:pt>
                <c:pt idx="4">
                  <c:v>ก.พ 66</c:v>
                </c:pt>
                <c:pt idx="5">
                  <c:v>มี.ค 66</c:v>
                </c:pt>
                <c:pt idx="6">
                  <c:v>เม.ย 66</c:v>
                </c:pt>
                <c:pt idx="7">
                  <c:v>พ.ค 66</c:v>
                </c:pt>
                <c:pt idx="8">
                  <c:v>มิ.ย 66</c:v>
                </c:pt>
                <c:pt idx="9">
                  <c:v>ก.ค 66</c:v>
                </c:pt>
              </c:strCache>
            </c:strRef>
          </c:cat>
          <c:val>
            <c:numRef>
              <c:f>สรุป!$CT$24:$DC$24</c:f>
              <c:numCache>
                <c:formatCode>#,##0.00_ ;[Red]\-#,##0.00\ </c:formatCode>
                <c:ptCount val="10"/>
                <c:pt idx="0">
                  <c:v>111118.25</c:v>
                </c:pt>
                <c:pt idx="1">
                  <c:v>204427</c:v>
                </c:pt>
                <c:pt idx="2">
                  <c:v>310847.75</c:v>
                </c:pt>
                <c:pt idx="3">
                  <c:v>399314.5</c:v>
                </c:pt>
                <c:pt idx="4">
                  <c:v>477113.5</c:v>
                </c:pt>
                <c:pt idx="5">
                  <c:v>656166</c:v>
                </c:pt>
                <c:pt idx="6">
                  <c:v>755691.85</c:v>
                </c:pt>
                <c:pt idx="7">
                  <c:v>843899.15</c:v>
                </c:pt>
                <c:pt idx="8">
                  <c:v>873022.1</c:v>
                </c:pt>
                <c:pt idx="9">
                  <c:v>826221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E-40DD-A4C6-C10B4A56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16480"/>
        <c:axId val="145527168"/>
      </c:lineChart>
      <c:catAx>
        <c:axId val="1453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527168"/>
        <c:crosses val="autoZero"/>
        <c:auto val="1"/>
        <c:lblAlgn val="ctr"/>
        <c:lblOffset val="100"/>
        <c:noMultiLvlLbl val="0"/>
      </c:catAx>
      <c:valAx>
        <c:axId val="1455271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45316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</xdr:row>
      <xdr:rowOff>0</xdr:rowOff>
    </xdr:from>
    <xdr:to>
      <xdr:col>11</xdr:col>
      <xdr:colOff>0</xdr:colOff>
      <xdr:row>19</xdr:row>
      <xdr:rowOff>50800</xdr:rowOff>
    </xdr:to>
    <xdr:graphicFrame macro="">
      <xdr:nvGraphicFramePr>
        <xdr:cNvPr id="2" name="gdfhdh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94454</xdr:colOff>
      <xdr:row>2</xdr:row>
      <xdr:rowOff>9785</xdr:rowOff>
    </xdr:from>
    <xdr:to>
      <xdr:col>22</xdr:col>
      <xdr:colOff>360568</xdr:colOff>
      <xdr:row>19</xdr:row>
      <xdr:rowOff>79097</xdr:rowOff>
    </xdr:to>
    <xdr:graphicFrame macro="">
      <xdr:nvGraphicFramePr>
        <xdr:cNvPr id="32" name="คลองหาด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20369</xdr:colOff>
      <xdr:row>2</xdr:row>
      <xdr:rowOff>0</xdr:rowOff>
    </xdr:from>
    <xdr:to>
      <xdr:col>33</xdr:col>
      <xdr:colOff>286483</xdr:colOff>
      <xdr:row>19</xdr:row>
      <xdr:rowOff>61106</xdr:rowOff>
    </xdr:to>
    <xdr:graphicFrame macro="">
      <xdr:nvGraphicFramePr>
        <xdr:cNvPr id="33" name="คลองหาด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67735</xdr:colOff>
      <xdr:row>2</xdr:row>
      <xdr:rowOff>16933</xdr:rowOff>
    </xdr:from>
    <xdr:to>
      <xdr:col>44</xdr:col>
      <xdr:colOff>245535</xdr:colOff>
      <xdr:row>19</xdr:row>
      <xdr:rowOff>160866</xdr:rowOff>
    </xdr:to>
    <xdr:graphicFrame macro="">
      <xdr:nvGraphicFramePr>
        <xdr:cNvPr id="34" name="คลองหาด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62702</xdr:colOff>
      <xdr:row>2</xdr:row>
      <xdr:rowOff>3436</xdr:rowOff>
    </xdr:from>
    <xdr:to>
      <xdr:col>55</xdr:col>
      <xdr:colOff>388083</xdr:colOff>
      <xdr:row>19</xdr:row>
      <xdr:rowOff>78039</xdr:rowOff>
    </xdr:to>
    <xdr:graphicFrame macro="">
      <xdr:nvGraphicFramePr>
        <xdr:cNvPr id="35" name="วัฒนานคร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45770</xdr:colOff>
      <xdr:row>2</xdr:row>
      <xdr:rowOff>0</xdr:rowOff>
    </xdr:from>
    <xdr:to>
      <xdr:col>66</xdr:col>
      <xdr:colOff>311885</xdr:colOff>
      <xdr:row>19</xdr:row>
      <xdr:rowOff>69572</xdr:rowOff>
    </xdr:to>
    <xdr:graphicFrame macro="">
      <xdr:nvGraphicFramePr>
        <xdr:cNvPr id="36" name="อรัญฯ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67</xdr:col>
      <xdr:colOff>37302</xdr:colOff>
      <xdr:row>2</xdr:row>
      <xdr:rowOff>37304</xdr:rowOff>
    </xdr:from>
    <xdr:to>
      <xdr:col>77</xdr:col>
      <xdr:colOff>303416</xdr:colOff>
      <xdr:row>19</xdr:row>
      <xdr:rowOff>111907</xdr:rowOff>
    </xdr:to>
    <xdr:graphicFrame macro="">
      <xdr:nvGraphicFramePr>
        <xdr:cNvPr id="37" name="อรัญฯ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78</xdr:col>
      <xdr:colOff>62708</xdr:colOff>
      <xdr:row>2</xdr:row>
      <xdr:rowOff>0</xdr:rowOff>
    </xdr:from>
    <xdr:to>
      <xdr:col>88</xdr:col>
      <xdr:colOff>388089</xdr:colOff>
      <xdr:row>19</xdr:row>
      <xdr:rowOff>69572</xdr:rowOff>
    </xdr:to>
    <xdr:graphicFrame macro="">
      <xdr:nvGraphicFramePr>
        <xdr:cNvPr id="38" name="อรัญฯ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89</xdr:col>
      <xdr:colOff>96572</xdr:colOff>
      <xdr:row>2</xdr:row>
      <xdr:rowOff>20369</xdr:rowOff>
    </xdr:from>
    <xdr:to>
      <xdr:col>99</xdr:col>
      <xdr:colOff>362686</xdr:colOff>
      <xdr:row>19</xdr:row>
      <xdr:rowOff>94972</xdr:rowOff>
    </xdr:to>
    <xdr:graphicFrame macro="">
      <xdr:nvGraphicFramePr>
        <xdr:cNvPr id="39" name="อรัญฯ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22</xdr:row>
      <xdr:rowOff>8467</xdr:rowOff>
    </xdr:from>
    <xdr:to>
      <xdr:col>11</xdr:col>
      <xdr:colOff>16934</xdr:colOff>
      <xdr:row>39</xdr:row>
      <xdr:rowOff>76200</xdr:rowOff>
    </xdr:to>
    <xdr:graphicFrame macro="">
      <xdr:nvGraphicFramePr>
        <xdr:cNvPr id="40" name="รพร.สระแก้ว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69055</xdr:colOff>
      <xdr:row>22</xdr:row>
      <xdr:rowOff>5552</xdr:rowOff>
    </xdr:from>
    <xdr:to>
      <xdr:col>22</xdr:col>
      <xdr:colOff>394435</xdr:colOff>
      <xdr:row>39</xdr:row>
      <xdr:rowOff>67244</xdr:rowOff>
    </xdr:to>
    <xdr:graphicFrame macro="">
      <xdr:nvGraphicFramePr>
        <xdr:cNvPr id="41" name="คลองหาด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9786</xdr:colOff>
      <xdr:row>22</xdr:row>
      <xdr:rowOff>0</xdr:rowOff>
    </xdr:from>
    <xdr:to>
      <xdr:col>33</xdr:col>
      <xdr:colOff>275900</xdr:colOff>
      <xdr:row>39</xdr:row>
      <xdr:rowOff>50311</xdr:rowOff>
    </xdr:to>
    <xdr:graphicFrame macro="">
      <xdr:nvGraphicFramePr>
        <xdr:cNvPr id="49" name="คลองหาด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60587</xdr:colOff>
      <xdr:row>22</xdr:row>
      <xdr:rowOff>0</xdr:rowOff>
    </xdr:from>
    <xdr:to>
      <xdr:col>44</xdr:col>
      <xdr:colOff>385968</xdr:colOff>
      <xdr:row>39</xdr:row>
      <xdr:rowOff>49464</xdr:rowOff>
    </xdr:to>
    <xdr:graphicFrame macro="">
      <xdr:nvGraphicFramePr>
        <xdr:cNvPr id="50" name="คลองหาด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43651</xdr:colOff>
      <xdr:row>22</xdr:row>
      <xdr:rowOff>5554</xdr:rowOff>
    </xdr:from>
    <xdr:to>
      <xdr:col>55</xdr:col>
      <xdr:colOff>428299</xdr:colOff>
      <xdr:row>39</xdr:row>
      <xdr:rowOff>74866</xdr:rowOff>
    </xdr:to>
    <xdr:graphicFrame macro="">
      <xdr:nvGraphicFramePr>
        <xdr:cNvPr id="51" name="คลองหาด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56</xdr:col>
      <xdr:colOff>52120</xdr:colOff>
      <xdr:row>22</xdr:row>
      <xdr:rowOff>22486</xdr:rowOff>
    </xdr:from>
    <xdr:to>
      <xdr:col>66</xdr:col>
      <xdr:colOff>318235</xdr:colOff>
      <xdr:row>39</xdr:row>
      <xdr:rowOff>91798</xdr:rowOff>
    </xdr:to>
    <xdr:graphicFrame macro="">
      <xdr:nvGraphicFramePr>
        <xdr:cNvPr id="52" name="คลองหาด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67</xdr:col>
      <xdr:colOff>52119</xdr:colOff>
      <xdr:row>22</xdr:row>
      <xdr:rowOff>22486</xdr:rowOff>
    </xdr:from>
    <xdr:to>
      <xdr:col>77</xdr:col>
      <xdr:colOff>377499</xdr:colOff>
      <xdr:row>39</xdr:row>
      <xdr:rowOff>91798</xdr:rowOff>
    </xdr:to>
    <xdr:graphicFrame macro="">
      <xdr:nvGraphicFramePr>
        <xdr:cNvPr id="53" name="คลองหาด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78</xdr:col>
      <xdr:colOff>60591</xdr:colOff>
      <xdr:row>22</xdr:row>
      <xdr:rowOff>8466</xdr:rowOff>
    </xdr:from>
    <xdr:to>
      <xdr:col>88</xdr:col>
      <xdr:colOff>445238</xdr:colOff>
      <xdr:row>39</xdr:row>
      <xdr:rowOff>66397</xdr:rowOff>
    </xdr:to>
    <xdr:graphicFrame macro="">
      <xdr:nvGraphicFramePr>
        <xdr:cNvPr id="54" name="คลองหาด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89</xdr:col>
      <xdr:colOff>94452</xdr:colOff>
      <xdr:row>22</xdr:row>
      <xdr:rowOff>0</xdr:rowOff>
    </xdr:from>
    <xdr:to>
      <xdr:col>99</xdr:col>
      <xdr:colOff>397934</xdr:colOff>
      <xdr:row>38</xdr:row>
      <xdr:rowOff>169334</xdr:rowOff>
    </xdr:to>
    <xdr:graphicFrame macro="">
      <xdr:nvGraphicFramePr>
        <xdr:cNvPr id="55" name="คลองหาด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211</xdr:colOff>
      <xdr:row>43</xdr:row>
      <xdr:rowOff>19881</xdr:rowOff>
    </xdr:from>
    <xdr:to>
      <xdr:col>11</xdr:col>
      <xdr:colOff>25400</xdr:colOff>
      <xdr:row>61</xdr:row>
      <xdr:rowOff>25400</xdr:rowOff>
    </xdr:to>
    <xdr:graphicFrame macro="">
      <xdr:nvGraphicFramePr>
        <xdr:cNvPr id="56" name="รพร.สระแก้ว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67734</xdr:colOff>
      <xdr:row>43</xdr:row>
      <xdr:rowOff>16933</xdr:rowOff>
    </xdr:from>
    <xdr:to>
      <xdr:col>22</xdr:col>
      <xdr:colOff>406401</xdr:colOff>
      <xdr:row>61</xdr:row>
      <xdr:rowOff>293</xdr:rowOff>
    </xdr:to>
    <xdr:graphicFrame macro="">
      <xdr:nvGraphicFramePr>
        <xdr:cNvPr id="57" name="รพร.สระแก้ว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7831</xdr:colOff>
      <xdr:row>43</xdr:row>
      <xdr:rowOff>28348</xdr:rowOff>
    </xdr:from>
    <xdr:to>
      <xdr:col>33</xdr:col>
      <xdr:colOff>273945</xdr:colOff>
      <xdr:row>60</xdr:row>
      <xdr:rowOff>93426</xdr:rowOff>
    </xdr:to>
    <xdr:graphicFrame macro="">
      <xdr:nvGraphicFramePr>
        <xdr:cNvPr id="58" name="รพร.สระแก้ว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67100</xdr:colOff>
      <xdr:row>43</xdr:row>
      <xdr:rowOff>11414</xdr:rowOff>
    </xdr:from>
    <xdr:to>
      <xdr:col>44</xdr:col>
      <xdr:colOff>451747</xdr:colOff>
      <xdr:row>60</xdr:row>
      <xdr:rowOff>76492</xdr:rowOff>
    </xdr:to>
    <xdr:graphicFrame macro="">
      <xdr:nvGraphicFramePr>
        <xdr:cNvPr id="59" name="รพร.สระแก้ว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45</xdr:col>
      <xdr:colOff>50165</xdr:colOff>
      <xdr:row>43</xdr:row>
      <xdr:rowOff>2948</xdr:rowOff>
    </xdr:from>
    <xdr:to>
      <xdr:col>55</xdr:col>
      <xdr:colOff>375546</xdr:colOff>
      <xdr:row>60</xdr:row>
      <xdr:rowOff>68026</xdr:rowOff>
    </xdr:to>
    <xdr:graphicFrame macro="">
      <xdr:nvGraphicFramePr>
        <xdr:cNvPr id="60" name="รพร.สระแก้ว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58633</xdr:colOff>
      <xdr:row>43</xdr:row>
      <xdr:rowOff>28348</xdr:rowOff>
    </xdr:from>
    <xdr:to>
      <xdr:col>66</xdr:col>
      <xdr:colOff>324748</xdr:colOff>
      <xdr:row>60</xdr:row>
      <xdr:rowOff>93426</xdr:rowOff>
    </xdr:to>
    <xdr:graphicFrame macro="">
      <xdr:nvGraphicFramePr>
        <xdr:cNvPr id="61" name="รพร.สระแก้ว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67</xdr:col>
      <xdr:colOff>24765</xdr:colOff>
      <xdr:row>43</xdr:row>
      <xdr:rowOff>2949</xdr:rowOff>
    </xdr:from>
    <xdr:to>
      <xdr:col>77</xdr:col>
      <xdr:colOff>290879</xdr:colOff>
      <xdr:row>60</xdr:row>
      <xdr:rowOff>68027</xdr:rowOff>
    </xdr:to>
    <xdr:graphicFrame macro="">
      <xdr:nvGraphicFramePr>
        <xdr:cNvPr id="62" name="รพร.สระแก้ว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78</xdr:col>
      <xdr:colOff>33232</xdr:colOff>
      <xdr:row>43</xdr:row>
      <xdr:rowOff>11415</xdr:rowOff>
    </xdr:from>
    <xdr:to>
      <xdr:col>88</xdr:col>
      <xdr:colOff>299346</xdr:colOff>
      <xdr:row>60</xdr:row>
      <xdr:rowOff>76493</xdr:rowOff>
    </xdr:to>
    <xdr:graphicFrame macro="">
      <xdr:nvGraphicFramePr>
        <xdr:cNvPr id="63" name="รพร.สระแก้ว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89</xdr:col>
      <xdr:colOff>50165</xdr:colOff>
      <xdr:row>43</xdr:row>
      <xdr:rowOff>19882</xdr:rowOff>
    </xdr:from>
    <xdr:to>
      <xdr:col>99</xdr:col>
      <xdr:colOff>316279</xdr:colOff>
      <xdr:row>60</xdr:row>
      <xdr:rowOff>84960</xdr:rowOff>
    </xdr:to>
    <xdr:graphicFrame macro="">
      <xdr:nvGraphicFramePr>
        <xdr:cNvPr id="64" name="รพร.สระแก้ว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1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1_256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2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2_256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3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3_2566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4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4_2566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5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5_256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6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6_2566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7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7_2566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8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8_256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09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09_2566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9b4cb3f84e8dd9/Data%20MaMa%2028042565/&#3591;&#3634;&#3609;&#3585;&#3634;&#3619;&#3648;&#3591;&#3636;&#3609;&#3585;&#3634;&#3619;&#3588;&#3621;&#3633;&#3591;/&#3592;&#3633;&#3604;&#3611;&#3619;&#3632;&#3594;&#3640;&#3617;&#3612;&#3641;&#3657;&#3619;&#3633;&#3610;&#3594;&#3629;&#3610;&#3591;&#3634;&#3609;&#3592;&#3633;&#3604;&#3648;&#3585;&#3655;&#3610;&#3619;&#3634;&#3618;&#3652;&#3604;&#3657;&#3586;&#3629;&#3591;&#3627;&#3609;&#3656;&#3623;&#3618;&#3610;&#3619;&#3636;&#3585;&#3634;&#3619;%2030082566/&#3619;&#3632;&#3618;&#3632;&#3648;&#3623;&#3621;&#3634;&#3606;&#3633;&#3623;&#3648;&#3593;&#3621;&#3637;&#3656;&#3618;&#3627;&#3609;&#3637;&#3657;%20SK_10_2566.xlsx" TargetMode="External"/><Relationship Id="rId1" Type="http://schemas.openxmlformats.org/officeDocument/2006/relationships/externalLinkPath" Target="&#3619;&#3632;&#3618;&#3632;&#3648;&#3623;&#3621;&#3634;&#3606;&#3633;&#3623;&#3648;&#3593;&#3621;&#3637;&#3656;&#3618;&#3627;&#3609;&#3637;&#3657;%20SK_10_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ต.ค 65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94219660.74000001</v>
          </cell>
          <cell r="M18">
            <v>17274625.98</v>
          </cell>
          <cell r="N18">
            <v>10670470.09</v>
          </cell>
          <cell r="O18">
            <v>7886935.75</v>
          </cell>
          <cell r="P18">
            <v>9944783.7400000002</v>
          </cell>
          <cell r="Q18">
            <v>189018822.25999999</v>
          </cell>
          <cell r="R18">
            <v>10368053.640000001</v>
          </cell>
          <cell r="S18">
            <v>937651.71</v>
          </cell>
          <cell r="T18">
            <v>18527384.859999999</v>
          </cell>
          <cell r="W18">
            <v>40867170.559999995</v>
          </cell>
          <cell r="X18">
            <v>487436.49000000011</v>
          </cell>
          <cell r="Y18">
            <v>2225770.7999999998</v>
          </cell>
          <cell r="Z18">
            <v>2888040.1999999997</v>
          </cell>
          <cell r="AA18">
            <v>5568628.3300000001</v>
          </cell>
          <cell r="AB18">
            <v>20254690.150000002</v>
          </cell>
          <cell r="AC18">
            <v>667765.45000000007</v>
          </cell>
          <cell r="AD18">
            <v>600436.5</v>
          </cell>
          <cell r="AE18">
            <v>1219016.5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15697960.620000001</v>
          </cell>
          <cell r="M18">
            <v>1512722.1400000001</v>
          </cell>
          <cell r="N18">
            <v>1755446.21</v>
          </cell>
          <cell r="O18">
            <v>1987096.25</v>
          </cell>
          <cell r="P18">
            <v>3051634.17</v>
          </cell>
          <cell r="Q18">
            <v>28908730.419999998</v>
          </cell>
          <cell r="R18">
            <v>1779980.5</v>
          </cell>
          <cell r="S18">
            <v>1950259.63</v>
          </cell>
          <cell r="T18">
            <v>1649880.4</v>
          </cell>
          <cell r="W18">
            <v>9078755.6500000004</v>
          </cell>
          <cell r="X18">
            <v>268554.71999999997</v>
          </cell>
          <cell r="Y18">
            <v>374890.5</v>
          </cell>
          <cell r="Z18">
            <v>444365.5</v>
          </cell>
          <cell r="AA18">
            <v>1279006.95</v>
          </cell>
          <cell r="AB18">
            <v>5507029.6600000001</v>
          </cell>
          <cell r="AC18">
            <v>326581.75</v>
          </cell>
          <cell r="AD18">
            <v>140907.75</v>
          </cell>
          <cell r="AE18">
            <v>423729.5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11449712.73</v>
          </cell>
          <cell r="M18">
            <v>3024693.8</v>
          </cell>
          <cell r="N18">
            <v>1657140.02</v>
          </cell>
          <cell r="O18">
            <v>1388440.96</v>
          </cell>
          <cell r="P18">
            <v>4954352.5200000005</v>
          </cell>
          <cell r="Q18">
            <v>16658060.43</v>
          </cell>
          <cell r="R18">
            <v>3734131.7</v>
          </cell>
          <cell r="S18">
            <v>2380167.73</v>
          </cell>
          <cell r="T18">
            <v>4503978.0600000005</v>
          </cell>
          <cell r="W18">
            <v>7293534</v>
          </cell>
          <cell r="X18">
            <v>107270.25</v>
          </cell>
          <cell r="Y18">
            <v>163112.83000000002</v>
          </cell>
          <cell r="Z18">
            <v>254665.61</v>
          </cell>
          <cell r="AA18">
            <v>692597.17</v>
          </cell>
          <cell r="AB18">
            <v>-32021.620000000054</v>
          </cell>
          <cell r="AC18">
            <v>143632.09000000003</v>
          </cell>
          <cell r="AD18">
            <v>112945.75</v>
          </cell>
          <cell r="AE18">
            <v>111118.25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พ.ย 65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152985071.24000001</v>
          </cell>
          <cell r="M18">
            <v>17662810.920000002</v>
          </cell>
          <cell r="N18">
            <v>11543738.51</v>
          </cell>
          <cell r="O18">
            <v>10851043.26</v>
          </cell>
          <cell r="P18">
            <v>9689864.3000000007</v>
          </cell>
          <cell r="Q18">
            <v>208601696.88000003</v>
          </cell>
          <cell r="R18">
            <v>11590885.190000001</v>
          </cell>
          <cell r="S18">
            <v>1462947.21</v>
          </cell>
          <cell r="T18">
            <v>12376266.75</v>
          </cell>
          <cell r="W18">
            <v>102612892.06</v>
          </cell>
          <cell r="X18">
            <v>1446537.4900000002</v>
          </cell>
          <cell r="Y18">
            <v>4217821.0999999996</v>
          </cell>
          <cell r="Z18">
            <v>6510858.4500000002</v>
          </cell>
          <cell r="AA18">
            <v>9395473.2200000007</v>
          </cell>
          <cell r="AB18">
            <v>40958379.490000002</v>
          </cell>
          <cell r="AC18">
            <v>1918735.3600000001</v>
          </cell>
          <cell r="AD18">
            <v>1178788</v>
          </cell>
          <cell r="AE18">
            <v>2307271.5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17249606.259999998</v>
          </cell>
          <cell r="M18">
            <v>1727585.8599999999</v>
          </cell>
          <cell r="N18">
            <v>1899646.2</v>
          </cell>
          <cell r="O18">
            <v>1809002.75</v>
          </cell>
          <cell r="P18">
            <v>3684255.6799999997</v>
          </cell>
          <cell r="Q18">
            <v>29038533.620000001</v>
          </cell>
          <cell r="R18">
            <v>1261446.24</v>
          </cell>
          <cell r="S18">
            <v>1887837.58</v>
          </cell>
          <cell r="T18">
            <v>2042656.4</v>
          </cell>
          <cell r="W18">
            <v>19511890.989999998</v>
          </cell>
          <cell r="X18">
            <v>676960.22</v>
          </cell>
          <cell r="Y18">
            <v>777613.24</v>
          </cell>
          <cell r="Z18">
            <v>1182691.3899999999</v>
          </cell>
          <cell r="AA18">
            <v>2620057.89</v>
          </cell>
          <cell r="AB18">
            <v>10264932.559999999</v>
          </cell>
          <cell r="AC18">
            <v>584759.57999999996</v>
          </cell>
          <cell r="AD18">
            <v>294789.5</v>
          </cell>
          <cell r="AE18">
            <v>816505.5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17603053.199999999</v>
          </cell>
          <cell r="M18">
            <v>2518700.75</v>
          </cell>
          <cell r="N18">
            <v>1611977.7200000002</v>
          </cell>
          <cell r="O18">
            <v>1243658.98</v>
          </cell>
          <cell r="P18">
            <v>3601577.25</v>
          </cell>
          <cell r="Q18">
            <v>18297956.629999999</v>
          </cell>
          <cell r="R18">
            <v>3725103.11</v>
          </cell>
          <cell r="S18">
            <v>2364419.83</v>
          </cell>
          <cell r="T18">
            <v>4130551.06</v>
          </cell>
          <cell r="W18">
            <v>15371769</v>
          </cell>
          <cell r="X18">
            <v>269342</v>
          </cell>
          <cell r="Y18">
            <v>322642.32999999996</v>
          </cell>
          <cell r="Z18">
            <v>371494.82</v>
          </cell>
          <cell r="AA18">
            <v>1628520.75</v>
          </cell>
          <cell r="AB18">
            <v>1902690.49</v>
          </cell>
          <cell r="AC18">
            <v>227076.30000000002</v>
          </cell>
          <cell r="AD18">
            <v>240684.25</v>
          </cell>
          <cell r="AE18">
            <v>204427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ธ.ค 65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102567843.73999999</v>
          </cell>
          <cell r="M18">
            <v>17441843.510000002</v>
          </cell>
          <cell r="N18">
            <v>12570286.93</v>
          </cell>
          <cell r="O18">
            <v>8014897.75</v>
          </cell>
          <cell r="P18">
            <v>7995072.7699999996</v>
          </cell>
          <cell r="Q18">
            <v>182729072.09999999</v>
          </cell>
          <cell r="R18">
            <v>8488425.9900000002</v>
          </cell>
          <cell r="S18">
            <v>334677.45999999996</v>
          </cell>
          <cell r="T18">
            <v>10968479.09</v>
          </cell>
          <cell r="W18">
            <v>125819369.18999998</v>
          </cell>
          <cell r="X18">
            <v>2413253.0900000003</v>
          </cell>
          <cell r="Y18">
            <v>5967740.0999999996</v>
          </cell>
          <cell r="Z18">
            <v>9097448.7000000011</v>
          </cell>
          <cell r="AA18">
            <v>13588285.300000001</v>
          </cell>
          <cell r="AB18">
            <v>41576679.359999999</v>
          </cell>
          <cell r="AC18">
            <v>3242141.6599999997</v>
          </cell>
          <cell r="AD18">
            <v>2117584.4500000002</v>
          </cell>
          <cell r="AE18">
            <v>3335973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21591476.359999999</v>
          </cell>
          <cell r="M18">
            <v>1768370.9300000002</v>
          </cell>
          <cell r="N18">
            <v>1856805.52</v>
          </cell>
          <cell r="O18">
            <v>2238950.25</v>
          </cell>
          <cell r="P18">
            <v>3861743.45</v>
          </cell>
          <cell r="Q18">
            <v>31059629.980000004</v>
          </cell>
          <cell r="R18">
            <v>1192970.78</v>
          </cell>
          <cell r="S18">
            <v>2043539.03</v>
          </cell>
          <cell r="T18">
            <v>1821899.65</v>
          </cell>
          <cell r="W18">
            <v>29954216.989999998</v>
          </cell>
          <cell r="X18">
            <v>1059517.72</v>
          </cell>
          <cell r="Y18">
            <v>1122983.31</v>
          </cell>
          <cell r="Z18">
            <v>1869947.2499999998</v>
          </cell>
          <cell r="AA18">
            <v>3770526.9699999997</v>
          </cell>
          <cell r="AB18">
            <v>15268979.83</v>
          </cell>
          <cell r="AC18">
            <v>864138.84</v>
          </cell>
          <cell r="AD18">
            <v>450490.95</v>
          </cell>
          <cell r="AE18">
            <v>1148433.25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22780822</v>
          </cell>
          <cell r="M18">
            <v>2594966.75</v>
          </cell>
          <cell r="N18">
            <v>1495330.9700000002</v>
          </cell>
          <cell r="O18">
            <v>1256344.8700000001</v>
          </cell>
          <cell r="P18">
            <v>3454614.37</v>
          </cell>
          <cell r="Q18">
            <v>21214818.66</v>
          </cell>
          <cell r="R18">
            <v>3526937.24</v>
          </cell>
          <cell r="S18">
            <v>2402555.33</v>
          </cell>
          <cell r="T18">
            <v>4236971.8100000005</v>
          </cell>
          <cell r="W18">
            <v>22772822</v>
          </cell>
          <cell r="X18">
            <v>420858</v>
          </cell>
          <cell r="Y18">
            <v>421801.64</v>
          </cell>
          <cell r="Z18">
            <v>529930.71</v>
          </cell>
          <cell r="AA18">
            <v>2367236.37</v>
          </cell>
          <cell r="AB18">
            <v>5217064.95</v>
          </cell>
          <cell r="AC18">
            <v>379225.63</v>
          </cell>
          <cell r="AD18">
            <v>334319.75</v>
          </cell>
          <cell r="AE18">
            <v>310847.75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ม.ค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102109590.98999999</v>
          </cell>
          <cell r="M18">
            <v>17821108.390000001</v>
          </cell>
          <cell r="N18">
            <v>10487165.050000001</v>
          </cell>
          <cell r="O18">
            <v>7119230.25</v>
          </cell>
          <cell r="P18">
            <v>7969373.2999999998</v>
          </cell>
          <cell r="Q18">
            <v>174556712.37</v>
          </cell>
          <cell r="R18">
            <v>7892578.2899999991</v>
          </cell>
          <cell r="S18">
            <v>336871.45999999996</v>
          </cell>
          <cell r="T18">
            <v>9646057.7799999993</v>
          </cell>
          <cell r="W18">
            <v>158340772.39000002</v>
          </cell>
          <cell r="X18">
            <v>3683315.3800000004</v>
          </cell>
          <cell r="Y18">
            <v>7575435.25</v>
          </cell>
          <cell r="Z18">
            <v>11503094.539999999</v>
          </cell>
          <cell r="AA18">
            <v>17159590.190000001</v>
          </cell>
          <cell r="AB18">
            <v>49026085.399999999</v>
          </cell>
          <cell r="AC18">
            <v>4566124.6399999997</v>
          </cell>
          <cell r="AD18">
            <v>2814299.08</v>
          </cell>
          <cell r="AE18">
            <v>4756641.83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23427014.460000001</v>
          </cell>
          <cell r="M18">
            <v>1627238.87</v>
          </cell>
          <cell r="N18">
            <v>1774978.5899999999</v>
          </cell>
          <cell r="O18">
            <v>1868301.25</v>
          </cell>
          <cell r="P18">
            <v>2443377.13</v>
          </cell>
          <cell r="Q18">
            <v>29934585.52</v>
          </cell>
          <cell r="R18">
            <v>1313796.22</v>
          </cell>
          <cell r="S18">
            <v>1995571.78</v>
          </cell>
          <cell r="T18">
            <v>1542068.72</v>
          </cell>
          <cell r="W18">
            <v>42301069.800000004</v>
          </cell>
          <cell r="X18">
            <v>1270361.44</v>
          </cell>
          <cell r="Y18">
            <v>1579666.49</v>
          </cell>
          <cell r="Z18">
            <v>2545850.8299999996</v>
          </cell>
          <cell r="AA18">
            <v>4840932.3500000006</v>
          </cell>
          <cell r="AB18">
            <v>19922679.910000004</v>
          </cell>
          <cell r="AC18">
            <v>1123232.94</v>
          </cell>
          <cell r="AD18">
            <v>570046.44999999995</v>
          </cell>
          <cell r="AE18">
            <v>1415889.75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23562357</v>
          </cell>
          <cell r="M18">
            <v>2613637.15</v>
          </cell>
          <cell r="N18">
            <v>1454233.7400000002</v>
          </cell>
          <cell r="O18">
            <v>1250270.6200000001</v>
          </cell>
          <cell r="P18">
            <v>3373680.25</v>
          </cell>
          <cell r="Q18">
            <v>21364292.170000002</v>
          </cell>
          <cell r="R18">
            <v>3168968.32</v>
          </cell>
          <cell r="S18">
            <v>2418075.38</v>
          </cell>
          <cell r="T18">
            <v>4215140.16</v>
          </cell>
          <cell r="W18">
            <v>25576105.800000001</v>
          </cell>
          <cell r="X18">
            <v>701564</v>
          </cell>
          <cell r="Y18">
            <v>490970.39</v>
          </cell>
          <cell r="Z18">
            <v>664856.46</v>
          </cell>
          <cell r="AA18">
            <v>3024990.6500000004</v>
          </cell>
          <cell r="AB18">
            <v>5995085.5600000005</v>
          </cell>
          <cell r="AC18">
            <v>314731.70999999996</v>
          </cell>
          <cell r="AD18">
            <v>416517</v>
          </cell>
          <cell r="AE18">
            <v>399314.5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ก.พ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93090728.239999995</v>
          </cell>
          <cell r="M18">
            <v>14563718.619999999</v>
          </cell>
          <cell r="N18">
            <v>10205774.800000001</v>
          </cell>
          <cell r="O18">
            <v>7081282.25</v>
          </cell>
          <cell r="P18">
            <v>8047554.4800000004</v>
          </cell>
          <cell r="Q18">
            <v>172579131.62</v>
          </cell>
          <cell r="R18">
            <v>7290210.4700000007</v>
          </cell>
          <cell r="S18">
            <v>591891.44999999995</v>
          </cell>
          <cell r="T18">
            <v>4601522.99</v>
          </cell>
          <cell r="W18">
            <v>179923011.96000001</v>
          </cell>
          <cell r="X18">
            <v>1622590.5300000003</v>
          </cell>
          <cell r="Y18">
            <v>9618050.5</v>
          </cell>
          <cell r="Z18">
            <v>14394899.33</v>
          </cell>
          <cell r="AA18">
            <v>21013548.390000001</v>
          </cell>
          <cell r="AB18">
            <v>56053590.329999991</v>
          </cell>
          <cell r="AC18">
            <v>5179463.1900000004</v>
          </cell>
          <cell r="AD18">
            <v>3981668.5700000003</v>
          </cell>
          <cell r="AE18">
            <v>6279372.6600000001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20088192.189999998</v>
          </cell>
          <cell r="M18">
            <v>1369532.35</v>
          </cell>
          <cell r="N18">
            <v>1879933.49</v>
          </cell>
          <cell r="O18">
            <v>2304009.75</v>
          </cell>
          <cell r="P18">
            <v>2338567.5700000003</v>
          </cell>
          <cell r="Q18">
            <v>33923124.909999996</v>
          </cell>
          <cell r="R18">
            <v>1080411.96</v>
          </cell>
          <cell r="S18">
            <v>2153704.9300000002</v>
          </cell>
          <cell r="T18">
            <v>1020298</v>
          </cell>
          <cell r="W18">
            <v>53118242.570000008</v>
          </cell>
          <cell r="X18">
            <v>1407299.26</v>
          </cell>
          <cell r="Y18">
            <v>1891711.9699999997</v>
          </cell>
          <cell r="Z18">
            <v>3232963.48</v>
          </cell>
          <cell r="AA18">
            <v>5956613.9299999997</v>
          </cell>
          <cell r="AB18">
            <v>23911219.300000001</v>
          </cell>
          <cell r="AC18">
            <v>1400262.92</v>
          </cell>
          <cell r="AD18">
            <v>728179.6</v>
          </cell>
          <cell r="AE18">
            <v>1696096.5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22992602</v>
          </cell>
          <cell r="M18">
            <v>2059032.92</v>
          </cell>
          <cell r="N18">
            <v>1558109.7400000002</v>
          </cell>
          <cell r="O18">
            <v>1227754.95</v>
          </cell>
          <cell r="P18">
            <v>3140508.2199999997</v>
          </cell>
          <cell r="Q18">
            <v>21582531.699999999</v>
          </cell>
          <cell r="R18">
            <v>734897.25</v>
          </cell>
          <cell r="S18">
            <v>2437516.48</v>
          </cell>
          <cell r="T18">
            <v>432583.25</v>
          </cell>
          <cell r="W18">
            <v>27138081.690000001</v>
          </cell>
          <cell r="X18">
            <v>245960.27000000002</v>
          </cell>
          <cell r="Y18">
            <v>594846.39</v>
          </cell>
          <cell r="Z18">
            <v>777340.79</v>
          </cell>
          <cell r="AA18">
            <v>3193161.42</v>
          </cell>
          <cell r="AB18">
            <v>7464869.8900000006</v>
          </cell>
          <cell r="AC18">
            <v>505268.12000000011</v>
          </cell>
          <cell r="AD18">
            <v>513268.5</v>
          </cell>
          <cell r="AE18">
            <v>477113.5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มี.ค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96101642.5</v>
          </cell>
          <cell r="M18">
            <v>11748554.1</v>
          </cell>
          <cell r="N18">
            <v>10117167.060000001</v>
          </cell>
          <cell r="O18">
            <v>7966106.75</v>
          </cell>
          <cell r="P18">
            <v>7395938.7799999993</v>
          </cell>
          <cell r="Q18">
            <v>175066559.25999999</v>
          </cell>
          <cell r="R18">
            <v>4498004.5599999996</v>
          </cell>
          <cell r="S18">
            <v>334751.29000000004</v>
          </cell>
          <cell r="T18">
            <v>4893437.5999999996</v>
          </cell>
          <cell r="W18">
            <v>212892058.79000005</v>
          </cell>
          <cell r="X18">
            <v>-219673.58000000054</v>
          </cell>
          <cell r="Y18">
            <v>11331046.379999999</v>
          </cell>
          <cell r="Z18">
            <v>17556831.02</v>
          </cell>
          <cell r="AA18">
            <v>24681816.530000005</v>
          </cell>
          <cell r="AB18">
            <v>68349048.569999978</v>
          </cell>
          <cell r="AC18">
            <v>3623730.0900000003</v>
          </cell>
          <cell r="AD18">
            <v>4514363.7300000004</v>
          </cell>
          <cell r="AE18">
            <v>7412227.4100000001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19840408.68</v>
          </cell>
          <cell r="M18">
            <v>520562.32</v>
          </cell>
          <cell r="N18">
            <v>1599209.82</v>
          </cell>
          <cell r="O18">
            <v>2547189.5</v>
          </cell>
          <cell r="P18">
            <v>3067332.52</v>
          </cell>
          <cell r="Q18">
            <v>37460819.170000002</v>
          </cell>
          <cell r="R18">
            <v>1313905.22</v>
          </cell>
          <cell r="S18">
            <v>1920101.4300000002</v>
          </cell>
          <cell r="T18">
            <v>1103256.75</v>
          </cell>
          <cell r="W18">
            <v>62629209.859999999</v>
          </cell>
          <cell r="X18">
            <v>968271.62</v>
          </cell>
          <cell r="Y18">
            <v>2200059.4999999995</v>
          </cell>
          <cell r="Z18">
            <v>3944037.34</v>
          </cell>
          <cell r="AA18">
            <v>7467785.8900000006</v>
          </cell>
          <cell r="AB18">
            <v>28594511.740000006</v>
          </cell>
          <cell r="AC18">
            <v>1833757.6500000001</v>
          </cell>
          <cell r="AD18">
            <v>874444.60000000009</v>
          </cell>
          <cell r="AE18">
            <v>1980268.5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15197086.73</v>
          </cell>
          <cell r="M18">
            <v>389669</v>
          </cell>
          <cell r="N18">
            <v>1429931.66</v>
          </cell>
          <cell r="O18">
            <v>1236488.6800000002</v>
          </cell>
          <cell r="P18">
            <v>2916796.67</v>
          </cell>
          <cell r="Q18">
            <v>22972890.449999999</v>
          </cell>
          <cell r="R18">
            <v>950774.38000000012</v>
          </cell>
          <cell r="S18">
            <v>2478625.9300000002</v>
          </cell>
          <cell r="T18">
            <v>511361.15</v>
          </cell>
          <cell r="W18">
            <v>20993431.43</v>
          </cell>
          <cell r="X18">
            <v>-1345875.25</v>
          </cell>
          <cell r="Y18">
            <v>556663.1100000001</v>
          </cell>
          <cell r="Z18">
            <v>950496.69</v>
          </cell>
          <cell r="AA18">
            <v>3288174.9699999993</v>
          </cell>
          <cell r="AB18">
            <v>9101027.5599999987</v>
          </cell>
          <cell r="AC18">
            <v>717211.95</v>
          </cell>
          <cell r="AD18">
            <v>616806.75</v>
          </cell>
          <cell r="AE18">
            <v>656166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เม.ย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85177035.289999992</v>
          </cell>
          <cell r="M18">
            <v>8600348.4100000001</v>
          </cell>
          <cell r="N18">
            <v>10071622.699999999</v>
          </cell>
          <cell r="O18">
            <v>7248073</v>
          </cell>
          <cell r="P18">
            <v>7962854.9699999997</v>
          </cell>
          <cell r="Q18">
            <v>176881056.71000001</v>
          </cell>
          <cell r="R18">
            <v>4411400.04</v>
          </cell>
          <cell r="S18">
            <v>272190.56</v>
          </cell>
          <cell r="T18">
            <v>3933858.24</v>
          </cell>
          <cell r="W18">
            <v>226967839.15000004</v>
          </cell>
          <cell r="X18">
            <v>226572.06999999983</v>
          </cell>
          <cell r="Y18">
            <v>13096738.729999999</v>
          </cell>
          <cell r="Z18">
            <v>19923041</v>
          </cell>
          <cell r="AA18">
            <v>29130705.43</v>
          </cell>
          <cell r="AB18">
            <v>78102832.819999978</v>
          </cell>
          <cell r="AC18">
            <v>4977902.59</v>
          </cell>
          <cell r="AD18">
            <v>5283497.75</v>
          </cell>
          <cell r="AE18">
            <v>8799182.1999999993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18787945.100000001</v>
          </cell>
          <cell r="M18">
            <v>420215.5</v>
          </cell>
          <cell r="N18">
            <v>1604133.25</v>
          </cell>
          <cell r="O18">
            <v>2194591.75</v>
          </cell>
          <cell r="P18">
            <v>2667386.85</v>
          </cell>
          <cell r="Q18">
            <v>36281482.450000003</v>
          </cell>
          <cell r="R18">
            <v>828288.05</v>
          </cell>
          <cell r="S18">
            <v>1941214.78</v>
          </cell>
          <cell r="T18">
            <v>599640</v>
          </cell>
          <cell r="W18">
            <v>73366820.140000001</v>
          </cell>
          <cell r="X18">
            <v>1185132.3599999999</v>
          </cell>
          <cell r="Y18">
            <v>2404407.3500000006</v>
          </cell>
          <cell r="Z18">
            <v>4603661.99</v>
          </cell>
          <cell r="AA18">
            <v>8578119.2399999984</v>
          </cell>
          <cell r="AB18">
            <v>32253733.580000002</v>
          </cell>
          <cell r="AC18">
            <v>2003627.9000000001</v>
          </cell>
          <cell r="AD18">
            <v>1000339.6000000001</v>
          </cell>
          <cell r="AE18">
            <v>2240922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21316724.329999998</v>
          </cell>
          <cell r="M18">
            <v>486303.25</v>
          </cell>
          <cell r="N18">
            <v>1566916.6600000001</v>
          </cell>
          <cell r="O18">
            <v>1448931.26</v>
          </cell>
          <cell r="P18">
            <v>2119689.5300000003</v>
          </cell>
          <cell r="Q18">
            <v>23593986.109999999</v>
          </cell>
          <cell r="R18">
            <v>899348.09</v>
          </cell>
          <cell r="S18">
            <v>2516247.1800000002</v>
          </cell>
          <cell r="T18">
            <v>610887</v>
          </cell>
          <cell r="W18">
            <v>29607762.800000004</v>
          </cell>
          <cell r="X18">
            <v>-1249241</v>
          </cell>
          <cell r="Y18">
            <v>693648.1100000001</v>
          </cell>
          <cell r="Z18">
            <v>1162939.27</v>
          </cell>
          <cell r="AA18">
            <v>2491067.8299999996</v>
          </cell>
          <cell r="AB18">
            <v>10208011.219999999</v>
          </cell>
          <cell r="AC18">
            <v>756309.26000000013</v>
          </cell>
          <cell r="AD18">
            <v>696928</v>
          </cell>
          <cell r="AE18">
            <v>755691.85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พ.ค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91268576.309999987</v>
          </cell>
          <cell r="M18">
            <v>6122547.1099999994</v>
          </cell>
          <cell r="N18">
            <v>10011012.050000001</v>
          </cell>
          <cell r="O18">
            <v>7334709</v>
          </cell>
          <cell r="P18">
            <v>7797487.4500000011</v>
          </cell>
          <cell r="Q18">
            <v>181380896.38999999</v>
          </cell>
          <cell r="R18">
            <v>4212193.95</v>
          </cell>
          <cell r="S18">
            <v>493158.53999999992</v>
          </cell>
          <cell r="T18">
            <v>4226380.24</v>
          </cell>
          <cell r="W18">
            <v>262003823.43000001</v>
          </cell>
          <cell r="X18">
            <v>7040509.0800000001</v>
          </cell>
          <cell r="Y18">
            <v>14846664.76</v>
          </cell>
          <cell r="Z18">
            <v>22763219.820000004</v>
          </cell>
          <cell r="AA18">
            <v>32636681.010000002</v>
          </cell>
          <cell r="AB18">
            <v>92349735.469999999</v>
          </cell>
          <cell r="AC18">
            <v>6327375.2199999997</v>
          </cell>
          <cell r="AD18">
            <v>6396157.2700000005</v>
          </cell>
          <cell r="AE18">
            <v>9748739.8100000005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23179843.780000001</v>
          </cell>
          <cell r="M18">
            <v>615554.32000000007</v>
          </cell>
          <cell r="N18">
            <v>1454104.65</v>
          </cell>
          <cell r="O18">
            <v>2256705.75</v>
          </cell>
          <cell r="P18">
            <v>2827623.77</v>
          </cell>
          <cell r="Q18">
            <v>35618391.530000001</v>
          </cell>
          <cell r="R18">
            <v>972139.59</v>
          </cell>
          <cell r="S18">
            <v>1960109.53</v>
          </cell>
          <cell r="T18">
            <v>548522.15</v>
          </cell>
          <cell r="W18">
            <v>83153765.229999989</v>
          </cell>
          <cell r="X18">
            <v>2148755.77</v>
          </cell>
          <cell r="Y18">
            <v>2703361.5</v>
          </cell>
          <cell r="Z18">
            <v>5192817.7399999993</v>
          </cell>
          <cell r="AA18">
            <v>9765430.2199999988</v>
          </cell>
          <cell r="AB18">
            <v>37402636.410000004</v>
          </cell>
          <cell r="AC18">
            <v>2285789.0599999996</v>
          </cell>
          <cell r="AD18">
            <v>1135745.8500000001</v>
          </cell>
          <cell r="AE18">
            <v>2574461.5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23896392.460000001</v>
          </cell>
          <cell r="M18">
            <v>323470.25</v>
          </cell>
          <cell r="N18">
            <v>1516893.85</v>
          </cell>
          <cell r="O18">
            <v>1253199.54</v>
          </cell>
          <cell r="P18">
            <v>1570611.76</v>
          </cell>
          <cell r="Q18">
            <v>24495668.109999999</v>
          </cell>
          <cell r="R18">
            <v>801305.84</v>
          </cell>
          <cell r="S18">
            <v>2601820.9300000002</v>
          </cell>
          <cell r="T18">
            <v>491252</v>
          </cell>
          <cell r="W18">
            <v>34052831.280000001</v>
          </cell>
          <cell r="X18">
            <v>721683.21</v>
          </cell>
          <cell r="Y18">
            <v>713085.7</v>
          </cell>
          <cell r="Z18">
            <v>1236279.1500000001</v>
          </cell>
          <cell r="AA18">
            <v>2430700.06</v>
          </cell>
          <cell r="AB18">
            <v>12148201.91</v>
          </cell>
          <cell r="AC18">
            <v>760226.01</v>
          </cell>
          <cell r="AD18">
            <v>836001.75</v>
          </cell>
          <cell r="AE18">
            <v>843899.15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มิ.ย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100090427.69999999</v>
          </cell>
          <cell r="M18">
            <v>1818133.5</v>
          </cell>
          <cell r="N18">
            <v>9890959.2400000002</v>
          </cell>
          <cell r="O18">
            <v>6859211.75</v>
          </cell>
          <cell r="P18">
            <v>8381758.9500000002</v>
          </cell>
          <cell r="Q18">
            <v>177569478.65000001</v>
          </cell>
          <cell r="R18">
            <v>3497501.14</v>
          </cell>
          <cell r="S18">
            <v>386941.49</v>
          </cell>
          <cell r="T18">
            <v>3830682.25</v>
          </cell>
          <cell r="W18">
            <v>299574829.48000014</v>
          </cell>
          <cell r="X18">
            <v>8391930.1500000004</v>
          </cell>
          <cell r="Y18">
            <v>16760611.400000002</v>
          </cell>
          <cell r="Z18">
            <v>25511088.59</v>
          </cell>
          <cell r="AA18">
            <v>37199416.82</v>
          </cell>
          <cell r="AB18">
            <v>100620854.87</v>
          </cell>
          <cell r="AC18">
            <v>7645080.3899999997</v>
          </cell>
          <cell r="AD18">
            <v>7149573.7700000005</v>
          </cell>
          <cell r="AE18">
            <v>10500714.26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14762449.940000001</v>
          </cell>
          <cell r="M18">
            <v>573360.07000000007</v>
          </cell>
          <cell r="N18">
            <v>1702122.44</v>
          </cell>
          <cell r="O18">
            <v>1754499.25</v>
          </cell>
          <cell r="P18">
            <v>3078354.73</v>
          </cell>
          <cell r="Q18">
            <v>39639885.450000003</v>
          </cell>
          <cell r="R18">
            <v>1327465.0799999998</v>
          </cell>
          <cell r="S18">
            <v>1886225.51</v>
          </cell>
          <cell r="T18">
            <v>525938</v>
          </cell>
          <cell r="W18">
            <v>93414953.289999992</v>
          </cell>
          <cell r="X18">
            <v>2448761.56</v>
          </cell>
          <cell r="Y18">
            <v>3051092.29</v>
          </cell>
          <cell r="Z18">
            <v>5797702.4500000002</v>
          </cell>
          <cell r="AA18">
            <v>10944156.67</v>
          </cell>
          <cell r="AB18">
            <v>41422400.330000006</v>
          </cell>
          <cell r="AC18">
            <v>2681181.8199999998</v>
          </cell>
          <cell r="AD18">
            <v>1284933.5999999999</v>
          </cell>
          <cell r="AE18">
            <v>2882689.66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12517258.02</v>
          </cell>
          <cell r="M18">
            <v>325984.75</v>
          </cell>
          <cell r="N18">
            <v>1637941.6</v>
          </cell>
          <cell r="O18">
            <v>1212054.48</v>
          </cell>
          <cell r="P18">
            <v>1650660.3599999999</v>
          </cell>
          <cell r="Q18">
            <v>25814466.129999999</v>
          </cell>
          <cell r="R18">
            <v>663283.92999999993</v>
          </cell>
          <cell r="S18">
            <v>2661138.1800000002</v>
          </cell>
          <cell r="T18">
            <v>443238.75</v>
          </cell>
          <cell r="W18">
            <v>24418877.880000003</v>
          </cell>
          <cell r="X18">
            <v>789322.11</v>
          </cell>
          <cell r="Y18">
            <v>834133.45000000007</v>
          </cell>
          <cell r="Z18">
            <v>1415545.05</v>
          </cell>
          <cell r="AA18">
            <v>2683795.6600000011</v>
          </cell>
          <cell r="AB18">
            <v>13986336.759999998</v>
          </cell>
          <cell r="AC18">
            <v>721015.95000000007</v>
          </cell>
          <cell r="AD18">
            <v>950819</v>
          </cell>
          <cell r="AE18">
            <v>873022.1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 ก.ย 65"/>
      <sheetName val="บัญชี ก.ค 66"/>
      <sheetName val="Average Collection Period_UC"/>
      <sheetName val="Average Collection Period_CSMBS"/>
      <sheetName val="Average Collection Period_SSS"/>
      <sheetName val="Average_3"/>
    </sheetNames>
    <sheetDataSet>
      <sheetData sheetId="0"/>
      <sheetData sheetId="1"/>
      <sheetData sheetId="2">
        <row r="2">
          <cell r="C2" t="str">
            <v>10699 สมเด็จพระยุพราชสระแก้ว,รพท_</v>
          </cell>
          <cell r="D2" t="str">
            <v>10866 คลองหาด,รพช_</v>
          </cell>
          <cell r="E2" t="str">
            <v>10867 ตาพระยา,รพช_</v>
          </cell>
          <cell r="F2" t="str">
            <v>10868 วังน้ำเย็น,รพช_</v>
          </cell>
          <cell r="G2" t="str">
            <v>10869 วัฒนานคร,รพช_</v>
          </cell>
          <cell r="H2" t="str">
            <v>10870 อรัญประเทศ,รพท_</v>
          </cell>
          <cell r="I2" t="str">
            <v>13817 เขาฉกรรจ์,รพช_</v>
          </cell>
          <cell r="J2" t="str">
            <v>28849 วังสมบูรณ์,รพช_</v>
          </cell>
          <cell r="K2" t="str">
            <v>28850 โคกสูง,รพช_</v>
          </cell>
        </row>
        <row r="18">
          <cell r="C18">
            <v>76424759.36999999</v>
          </cell>
          <cell r="D18">
            <v>17064029.449999999</v>
          </cell>
          <cell r="E18">
            <v>9684799.1499999985</v>
          </cell>
          <cell r="F18">
            <v>7988243.75</v>
          </cell>
          <cell r="G18">
            <v>7174297.9299999997</v>
          </cell>
          <cell r="H18">
            <v>177084413.53999999</v>
          </cell>
          <cell r="I18">
            <v>13935626.65</v>
          </cell>
          <cell r="J18">
            <v>381045.70999999996</v>
          </cell>
          <cell r="K18">
            <v>17801290.050000001</v>
          </cell>
          <cell r="L18">
            <v>107049181.64999999</v>
          </cell>
          <cell r="M18">
            <v>2423296.0499999998</v>
          </cell>
          <cell r="N18">
            <v>10048511.59</v>
          </cell>
          <cell r="O18">
            <v>7002724.5</v>
          </cell>
          <cell r="P18">
            <v>7979256.2999999998</v>
          </cell>
          <cell r="Q18">
            <v>177573037.20000002</v>
          </cell>
          <cell r="R18">
            <v>3419473.35</v>
          </cell>
          <cell r="S18">
            <v>337169.14999999997</v>
          </cell>
          <cell r="T18">
            <v>3250216.6000000006</v>
          </cell>
          <cell r="W18">
            <v>332583511.28000009</v>
          </cell>
          <cell r="X18">
            <v>10157777.210000001</v>
          </cell>
          <cell r="Y18">
            <v>19319009.73</v>
          </cell>
          <cell r="Z18">
            <v>28656214.870000001</v>
          </cell>
          <cell r="AA18">
            <v>41069991.819999993</v>
          </cell>
          <cell r="AB18">
            <v>113921869.73999999</v>
          </cell>
          <cell r="AC18">
            <v>9821214</v>
          </cell>
          <cell r="AD18">
            <v>7874842.7700000005</v>
          </cell>
          <cell r="AE18">
            <v>10328078.220000001</v>
          </cell>
        </row>
      </sheetData>
      <sheetData sheetId="3">
        <row r="18">
          <cell r="C18">
            <v>12790743.969999999</v>
          </cell>
          <cell r="D18">
            <v>1420359.13</v>
          </cell>
          <cell r="E18">
            <v>1784097.44</v>
          </cell>
          <cell r="F18">
            <v>4136154</v>
          </cell>
          <cell r="G18">
            <v>2961512.43</v>
          </cell>
          <cell r="H18">
            <v>26918624.870000001</v>
          </cell>
          <cell r="I18">
            <v>1453398.75</v>
          </cell>
          <cell r="J18">
            <v>1809351.88</v>
          </cell>
          <cell r="K18">
            <v>1504970.34</v>
          </cell>
          <cell r="L18">
            <v>16533305.060000001</v>
          </cell>
          <cell r="M18">
            <v>549959.32000000007</v>
          </cell>
          <cell r="N18">
            <v>1638036.19</v>
          </cell>
          <cell r="O18">
            <v>2013796.25</v>
          </cell>
          <cell r="P18">
            <v>2877642.1</v>
          </cell>
          <cell r="Q18">
            <v>44042763.129999995</v>
          </cell>
          <cell r="R18">
            <v>1118915.67</v>
          </cell>
          <cell r="S18">
            <v>1981746.26</v>
          </cell>
          <cell r="T18">
            <v>520390.25</v>
          </cell>
          <cell r="W18">
            <v>104459135.30000001</v>
          </cell>
          <cell r="X18">
            <v>2642108.64</v>
          </cell>
          <cell r="Y18">
            <v>3443138.0700000003</v>
          </cell>
          <cell r="Z18">
            <v>6475554.9299999997</v>
          </cell>
          <cell r="AA18">
            <v>11951177.84</v>
          </cell>
          <cell r="AB18">
            <v>47203964.640000008</v>
          </cell>
          <cell r="AC18">
            <v>2912803.82</v>
          </cell>
          <cell r="AD18">
            <v>1473712.3499999999</v>
          </cell>
          <cell r="AE18">
            <v>3185921.2600000002</v>
          </cell>
        </row>
      </sheetData>
      <sheetData sheetId="4">
        <row r="18">
          <cell r="C18">
            <v>21457680.649999999</v>
          </cell>
          <cell r="D18">
            <v>3008309.55</v>
          </cell>
          <cell r="E18">
            <v>1494027.19</v>
          </cell>
          <cell r="F18">
            <v>1133775.3500000001</v>
          </cell>
          <cell r="G18">
            <v>4263223.3499999996</v>
          </cell>
          <cell r="H18">
            <v>17095706.699999999</v>
          </cell>
          <cell r="I18">
            <v>3907902.8099999996</v>
          </cell>
          <cell r="J18">
            <v>2475238.38</v>
          </cell>
          <cell r="K18">
            <v>4481007.8100000005</v>
          </cell>
          <cell r="L18">
            <v>17114306.879999999</v>
          </cell>
          <cell r="M18">
            <v>379385</v>
          </cell>
          <cell r="N18">
            <v>1592780.1</v>
          </cell>
          <cell r="O18">
            <v>1353806.17</v>
          </cell>
          <cell r="P18">
            <v>1541138.5</v>
          </cell>
          <cell r="Q18">
            <v>26513523.920000002</v>
          </cell>
          <cell r="R18">
            <v>512888.08999999997</v>
          </cell>
          <cell r="S18">
            <v>2732715.18</v>
          </cell>
          <cell r="T18">
            <v>496477.25</v>
          </cell>
          <cell r="W18">
            <v>33315238.759999998</v>
          </cell>
          <cell r="X18">
            <v>898925.96</v>
          </cell>
          <cell r="Y18">
            <v>860221.95000000007</v>
          </cell>
          <cell r="Z18">
            <v>1627247.94</v>
          </cell>
          <cell r="AA18">
            <v>2792355.9999999995</v>
          </cell>
          <cell r="AB18">
            <v>15352218.57</v>
          </cell>
          <cell r="AC18">
            <v>672370.11</v>
          </cell>
          <cell r="AD18">
            <v>1081146</v>
          </cell>
          <cell r="AE18">
            <v>826221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E27"/>
  <sheetViews>
    <sheetView zoomScale="60" zoomScaleNormal="60" workbookViewId="0">
      <pane xSplit="1" ySplit="3" topLeftCell="CC4" activePane="bottomRight" state="frozen"/>
      <selection pane="topRight" activeCell="B1" sqref="B1"/>
      <selection pane="bottomLeft" activeCell="A4" sqref="A4"/>
      <selection pane="bottomRight" activeCell="CH1" sqref="CH1:CQ1048576"/>
    </sheetView>
  </sheetViews>
  <sheetFormatPr defaultColWidth="9.09765625" defaultRowHeight="16.8" x14ac:dyDescent="0.5"/>
  <cols>
    <col min="1" max="1" width="27.09765625" style="1" customWidth="1"/>
    <col min="2" max="2" width="9.296875" style="21" bestFit="1" customWidth="1"/>
    <col min="3" max="5" width="9.8984375" style="21" bestFit="1" customWidth="1"/>
    <col min="6" max="6" width="9.796875" style="21" bestFit="1" customWidth="1"/>
    <col min="7" max="7" width="10.09765625" style="21" bestFit="1" customWidth="1"/>
    <col min="8" max="9" width="9.8984375" style="21" bestFit="1" customWidth="1"/>
    <col min="10" max="11" width="10.09765625" style="21" bestFit="1" customWidth="1"/>
    <col min="12" max="13" width="10.69921875" style="21" customWidth="1"/>
    <col min="14" max="16" width="9.296875" style="21" bestFit="1" customWidth="1"/>
    <col min="17" max="18" width="9.3984375" style="21" bestFit="1" customWidth="1"/>
    <col min="19" max="19" width="9.296875" style="21" bestFit="1" customWidth="1"/>
    <col min="20" max="21" width="9.59765625" style="21" bestFit="1" customWidth="1"/>
    <col min="22" max="23" width="9.09765625" style="21" bestFit="1" customWidth="1"/>
    <col min="24" max="25" width="10.69921875" style="21" customWidth="1"/>
    <col min="26" max="35" width="9.59765625" style="21" customWidth="1"/>
    <col min="36" max="37" width="10.69921875" style="21" customWidth="1"/>
    <col min="38" max="47" width="9.8984375" style="21" customWidth="1"/>
    <col min="48" max="49" width="10.69921875" style="21" customWidth="1"/>
    <col min="50" max="51" width="8.796875" style="21" bestFit="1" customWidth="1"/>
    <col min="52" max="52" width="9.59765625" style="21" bestFit="1" customWidth="1"/>
    <col min="53" max="53" width="9.09765625" style="21" bestFit="1" customWidth="1"/>
    <col min="54" max="54" width="9.296875" style="21" bestFit="1" customWidth="1"/>
    <col min="55" max="55" width="9.3984375" style="21" bestFit="1" customWidth="1"/>
    <col min="56" max="56" width="9.09765625" style="21" bestFit="1" customWidth="1"/>
    <col min="57" max="59" width="9.296875" style="21" bestFit="1" customWidth="1"/>
    <col min="60" max="61" width="10.69921875" style="21" customWidth="1"/>
    <col min="62" max="63" width="10.296875" style="21" bestFit="1" customWidth="1"/>
    <col min="64" max="65" width="9.8984375" style="21" bestFit="1" customWidth="1"/>
    <col min="66" max="66" width="10.09765625" style="21" bestFit="1" customWidth="1"/>
    <col min="67" max="67" width="9.8984375" style="21" bestFit="1" customWidth="1"/>
    <col min="68" max="68" width="10.09765625" style="21" bestFit="1" customWidth="1"/>
    <col min="69" max="69" width="10.296875" style="21" bestFit="1" customWidth="1"/>
    <col min="70" max="70" width="10.09765625" style="21" bestFit="1" customWidth="1"/>
    <col min="71" max="71" width="9.8984375" style="21" bestFit="1" customWidth="1"/>
    <col min="72" max="73" width="10.69921875" style="21" customWidth="1"/>
    <col min="74" max="83" width="10" style="21" customWidth="1"/>
    <col min="84" max="85" width="10.69921875" style="21" customWidth="1"/>
    <col min="86" max="95" width="9.59765625" style="21" customWidth="1"/>
    <col min="96" max="97" width="10.69921875" style="21" customWidth="1"/>
    <col min="98" max="100" width="9.59765625" style="21" bestFit="1" customWidth="1"/>
    <col min="101" max="105" width="9.296875" style="21" bestFit="1" customWidth="1"/>
    <col min="106" max="107" width="9.3984375" style="21" bestFit="1" customWidth="1"/>
    <col min="108" max="109" width="10.69921875" style="21" customWidth="1"/>
    <col min="110" max="16384" width="9.09765625" style="1"/>
  </cols>
  <sheetData>
    <row r="1" spans="1:109" ht="31.5" customHeight="1" x14ac:dyDescent="0.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</row>
    <row r="2" spans="1:109" s="6" customFormat="1" ht="21" x14ac:dyDescent="0.25">
      <c r="A2" s="2" t="s">
        <v>0</v>
      </c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41" t="s">
        <v>44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8" t="s">
        <v>45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41" t="s">
        <v>46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38" t="s">
        <v>47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41" t="s">
        <v>48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38" t="s">
        <v>49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41" t="s">
        <v>50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38" t="s">
        <v>51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</row>
    <row r="3" spans="1:109" s="6" customFormat="1" ht="21" x14ac:dyDescent="0.25">
      <c r="A3" s="2"/>
      <c r="B3" s="26" t="s">
        <v>52</v>
      </c>
      <c r="C3" s="26" t="s">
        <v>53</v>
      </c>
      <c r="D3" s="26" t="s">
        <v>54</v>
      </c>
      <c r="E3" s="26" t="s">
        <v>55</v>
      </c>
      <c r="F3" s="26" t="s">
        <v>56</v>
      </c>
      <c r="G3" s="26" t="s">
        <v>57</v>
      </c>
      <c r="H3" s="26" t="s">
        <v>58</v>
      </c>
      <c r="I3" s="26" t="s">
        <v>59</v>
      </c>
      <c r="J3" s="26" t="s">
        <v>60</v>
      </c>
      <c r="K3" s="26" t="s">
        <v>61</v>
      </c>
      <c r="L3" s="26" t="s">
        <v>62</v>
      </c>
      <c r="M3" s="26" t="s">
        <v>63</v>
      </c>
      <c r="N3" s="28" t="s">
        <v>52</v>
      </c>
      <c r="O3" s="28" t="s">
        <v>53</v>
      </c>
      <c r="P3" s="28" t="s">
        <v>54</v>
      </c>
      <c r="Q3" s="28" t="s">
        <v>55</v>
      </c>
      <c r="R3" s="28" t="s">
        <v>56</v>
      </c>
      <c r="S3" s="28" t="s">
        <v>57</v>
      </c>
      <c r="T3" s="28" t="s">
        <v>58</v>
      </c>
      <c r="U3" s="28" t="s">
        <v>59</v>
      </c>
      <c r="V3" s="28" t="s">
        <v>60</v>
      </c>
      <c r="W3" s="28" t="s">
        <v>61</v>
      </c>
      <c r="X3" s="28" t="s">
        <v>62</v>
      </c>
      <c r="Y3" s="28" t="s">
        <v>63</v>
      </c>
      <c r="Z3" s="26" t="s">
        <v>52</v>
      </c>
      <c r="AA3" s="26" t="s">
        <v>53</v>
      </c>
      <c r="AB3" s="26" t="s">
        <v>54</v>
      </c>
      <c r="AC3" s="26" t="s">
        <v>55</v>
      </c>
      <c r="AD3" s="26" t="s">
        <v>56</v>
      </c>
      <c r="AE3" s="26" t="s">
        <v>57</v>
      </c>
      <c r="AF3" s="26" t="s">
        <v>58</v>
      </c>
      <c r="AG3" s="26" t="s">
        <v>59</v>
      </c>
      <c r="AH3" s="26" t="s">
        <v>60</v>
      </c>
      <c r="AI3" s="26" t="s">
        <v>61</v>
      </c>
      <c r="AJ3" s="26" t="s">
        <v>62</v>
      </c>
      <c r="AK3" s="26" t="s">
        <v>63</v>
      </c>
      <c r="AL3" s="28" t="s">
        <v>52</v>
      </c>
      <c r="AM3" s="28" t="s">
        <v>53</v>
      </c>
      <c r="AN3" s="28" t="s">
        <v>54</v>
      </c>
      <c r="AO3" s="28" t="s">
        <v>55</v>
      </c>
      <c r="AP3" s="28" t="s">
        <v>56</v>
      </c>
      <c r="AQ3" s="28" t="s">
        <v>57</v>
      </c>
      <c r="AR3" s="28" t="s">
        <v>58</v>
      </c>
      <c r="AS3" s="28" t="s">
        <v>59</v>
      </c>
      <c r="AT3" s="28" t="s">
        <v>60</v>
      </c>
      <c r="AU3" s="28" t="s">
        <v>61</v>
      </c>
      <c r="AV3" s="28" t="s">
        <v>62</v>
      </c>
      <c r="AW3" s="28" t="s">
        <v>63</v>
      </c>
      <c r="AX3" s="26" t="s">
        <v>52</v>
      </c>
      <c r="AY3" s="26" t="s">
        <v>53</v>
      </c>
      <c r="AZ3" s="26" t="s">
        <v>54</v>
      </c>
      <c r="BA3" s="26" t="s">
        <v>55</v>
      </c>
      <c r="BB3" s="26" t="s">
        <v>56</v>
      </c>
      <c r="BC3" s="26" t="s">
        <v>57</v>
      </c>
      <c r="BD3" s="26" t="s">
        <v>58</v>
      </c>
      <c r="BE3" s="26" t="s">
        <v>59</v>
      </c>
      <c r="BF3" s="26" t="s">
        <v>60</v>
      </c>
      <c r="BG3" s="26" t="s">
        <v>61</v>
      </c>
      <c r="BH3" s="26" t="s">
        <v>62</v>
      </c>
      <c r="BI3" s="26" t="s">
        <v>63</v>
      </c>
      <c r="BJ3" s="28" t="s">
        <v>52</v>
      </c>
      <c r="BK3" s="28" t="s">
        <v>53</v>
      </c>
      <c r="BL3" s="28" t="s">
        <v>54</v>
      </c>
      <c r="BM3" s="28" t="s">
        <v>55</v>
      </c>
      <c r="BN3" s="28" t="s">
        <v>56</v>
      </c>
      <c r="BO3" s="28" t="s">
        <v>57</v>
      </c>
      <c r="BP3" s="28" t="s">
        <v>58</v>
      </c>
      <c r="BQ3" s="28" t="s">
        <v>59</v>
      </c>
      <c r="BR3" s="28" t="s">
        <v>60</v>
      </c>
      <c r="BS3" s="28" t="s">
        <v>61</v>
      </c>
      <c r="BT3" s="28" t="s">
        <v>62</v>
      </c>
      <c r="BU3" s="28" t="s">
        <v>63</v>
      </c>
      <c r="BV3" s="26" t="s">
        <v>52</v>
      </c>
      <c r="BW3" s="26" t="s">
        <v>53</v>
      </c>
      <c r="BX3" s="26" t="s">
        <v>54</v>
      </c>
      <c r="BY3" s="26" t="s">
        <v>55</v>
      </c>
      <c r="BZ3" s="26" t="s">
        <v>56</v>
      </c>
      <c r="CA3" s="26" t="s">
        <v>57</v>
      </c>
      <c r="CB3" s="26" t="s">
        <v>58</v>
      </c>
      <c r="CC3" s="26" t="s">
        <v>59</v>
      </c>
      <c r="CD3" s="26" t="s">
        <v>60</v>
      </c>
      <c r="CE3" s="26" t="s">
        <v>61</v>
      </c>
      <c r="CF3" s="26" t="s">
        <v>62</v>
      </c>
      <c r="CG3" s="26" t="s">
        <v>63</v>
      </c>
      <c r="CH3" s="28" t="s">
        <v>52</v>
      </c>
      <c r="CI3" s="28" t="s">
        <v>53</v>
      </c>
      <c r="CJ3" s="28" t="s">
        <v>54</v>
      </c>
      <c r="CK3" s="28" t="s">
        <v>55</v>
      </c>
      <c r="CL3" s="28" t="s">
        <v>56</v>
      </c>
      <c r="CM3" s="28" t="s">
        <v>57</v>
      </c>
      <c r="CN3" s="28" t="s">
        <v>58</v>
      </c>
      <c r="CO3" s="28" t="s">
        <v>59</v>
      </c>
      <c r="CP3" s="28" t="s">
        <v>60</v>
      </c>
      <c r="CQ3" s="28" t="s">
        <v>61</v>
      </c>
      <c r="CR3" s="28" t="s">
        <v>62</v>
      </c>
      <c r="CS3" s="28" t="s">
        <v>63</v>
      </c>
      <c r="CT3" s="26" t="s">
        <v>52</v>
      </c>
      <c r="CU3" s="26" t="s">
        <v>53</v>
      </c>
      <c r="CV3" s="26" t="s">
        <v>54</v>
      </c>
      <c r="CW3" s="26" t="s">
        <v>55</v>
      </c>
      <c r="CX3" s="26" t="s">
        <v>56</v>
      </c>
      <c r="CY3" s="26" t="s">
        <v>57</v>
      </c>
      <c r="CZ3" s="26" t="s">
        <v>58</v>
      </c>
      <c r="DA3" s="26" t="s">
        <v>59</v>
      </c>
      <c r="DB3" s="26" t="s">
        <v>60</v>
      </c>
      <c r="DC3" s="26" t="s">
        <v>61</v>
      </c>
      <c r="DD3" s="26" t="s">
        <v>62</v>
      </c>
      <c r="DE3" s="26" t="s">
        <v>63</v>
      </c>
    </row>
    <row r="4" spans="1:109" s="6" customFormat="1" ht="21" x14ac:dyDescent="0.6">
      <c r="A4" s="7" t="s">
        <v>1</v>
      </c>
      <c r="B4" s="39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2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39" t="s">
        <v>2</v>
      </c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39" t="s">
        <v>2</v>
      </c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39" t="s">
        <v>2</v>
      </c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39" t="s">
        <v>2</v>
      </c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39" t="s">
        <v>2</v>
      </c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39" t="s">
        <v>2</v>
      </c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</row>
    <row r="5" spans="1:109" ht="24.6" x14ac:dyDescent="0.5">
      <c r="A5" s="8" t="s">
        <v>3</v>
      </c>
      <c r="B5" s="31">
        <f>'ต.ค 65'!B4</f>
        <v>76424759.36999999</v>
      </c>
      <c r="C5" s="31">
        <f>'พ.ย 65'!B4</f>
        <v>76424759.36999999</v>
      </c>
      <c r="D5" s="31">
        <f>'ธ.ค 65'!B4</f>
        <v>76424759.36999999</v>
      </c>
      <c r="E5" s="31">
        <f>'ม.ค 66'!B4</f>
        <v>76424759.36999999</v>
      </c>
      <c r="F5" s="31">
        <f>'ก.พ 66'!B4</f>
        <v>76424759.36999999</v>
      </c>
      <c r="G5" s="31">
        <f>'มี.ค 66'!B4</f>
        <v>76424759.36999999</v>
      </c>
      <c r="H5" s="31">
        <f>'เม.ย 66'!B4</f>
        <v>76424759.36999999</v>
      </c>
      <c r="I5" s="31">
        <f>'พ.ค 66'!B4</f>
        <v>76424759.36999999</v>
      </c>
      <c r="J5" s="31">
        <f>'มิ.ย 66'!B4</f>
        <v>76424759.36999999</v>
      </c>
      <c r="K5" s="31">
        <f>'ก.ค 66'!B4</f>
        <v>76424759.36999999</v>
      </c>
      <c r="L5" s="31"/>
      <c r="M5" s="31"/>
      <c r="N5" s="31">
        <f>'ต.ค 65'!C4</f>
        <v>17064029.449999999</v>
      </c>
      <c r="O5" s="31">
        <f>'พ.ย 65'!C4</f>
        <v>17064029.449999999</v>
      </c>
      <c r="P5" s="31">
        <f>'ธ.ค 65'!C4</f>
        <v>17064029.449999999</v>
      </c>
      <c r="Q5" s="31">
        <f>'ม.ค 66'!C4</f>
        <v>17064029.449999999</v>
      </c>
      <c r="R5" s="31">
        <f>'ก.พ 66'!C4</f>
        <v>17064029.449999999</v>
      </c>
      <c r="S5" s="31">
        <f>'มี.ค 66'!C4</f>
        <v>17064029.449999999</v>
      </c>
      <c r="T5" s="31">
        <f>'เม.ย 66'!C4</f>
        <v>17064029.449999999</v>
      </c>
      <c r="U5" s="31">
        <f>'พ.ค 66'!C4</f>
        <v>17064029.449999999</v>
      </c>
      <c r="V5" s="31">
        <f>'มิ.ย 66'!C4</f>
        <v>17064029.449999999</v>
      </c>
      <c r="W5" s="31">
        <f>'ก.ค 66'!C4</f>
        <v>17064029.449999999</v>
      </c>
      <c r="X5" s="31"/>
      <c r="Y5" s="31"/>
      <c r="Z5" s="31">
        <f>'ต.ค 65'!D4</f>
        <v>9684799.1499999985</v>
      </c>
      <c r="AA5" s="31">
        <f>'พ.ย 65'!D4</f>
        <v>9684799.1499999985</v>
      </c>
      <c r="AB5" s="31">
        <f>'ธ.ค 65'!D4</f>
        <v>9684799.1499999985</v>
      </c>
      <c r="AC5" s="31">
        <f>'ม.ค 66'!D4</f>
        <v>9684799.1499999985</v>
      </c>
      <c r="AD5" s="31">
        <f>'ก.พ 66'!D4</f>
        <v>9684799.1499999985</v>
      </c>
      <c r="AE5" s="31">
        <f>'มี.ค 66'!D4</f>
        <v>9684799.1499999985</v>
      </c>
      <c r="AF5" s="31">
        <f>'เม.ย 66'!D4</f>
        <v>9684799.1499999985</v>
      </c>
      <c r="AG5" s="31">
        <f>'พ.ค 66'!D4</f>
        <v>9684799.1499999985</v>
      </c>
      <c r="AH5" s="31">
        <f>'มิ.ย 66'!D4</f>
        <v>9684799.1499999985</v>
      </c>
      <c r="AI5" s="31">
        <f>'ก.ค 66'!D4</f>
        <v>9684799.1499999985</v>
      </c>
      <c r="AJ5" s="31"/>
      <c r="AK5" s="31"/>
      <c r="AL5" s="31">
        <f>'ต.ค 65'!E4</f>
        <v>7988243.75</v>
      </c>
      <c r="AM5" s="31">
        <f>'พ.ย 65'!E4</f>
        <v>7988243.75</v>
      </c>
      <c r="AN5" s="31">
        <f>'ธ.ค 65'!E4</f>
        <v>7988243.75</v>
      </c>
      <c r="AO5" s="31">
        <f>'ม.ค 66'!E4</f>
        <v>7988243.75</v>
      </c>
      <c r="AP5" s="31">
        <f>'ก.พ 66'!E4</f>
        <v>7988243.75</v>
      </c>
      <c r="AQ5" s="31">
        <f>'มี.ค 66'!E4</f>
        <v>7988243.75</v>
      </c>
      <c r="AR5" s="31">
        <f>'เม.ย 66'!E4</f>
        <v>7988243.75</v>
      </c>
      <c r="AS5" s="31">
        <f>'พ.ค 66'!E4</f>
        <v>7988243.75</v>
      </c>
      <c r="AT5" s="31">
        <f>'มิ.ย 66'!E4</f>
        <v>7988243.75</v>
      </c>
      <c r="AU5" s="31">
        <f>'ก.ค 66'!E4</f>
        <v>7988243.75</v>
      </c>
      <c r="AV5" s="31"/>
      <c r="AW5" s="31"/>
      <c r="AX5" s="31">
        <f>'ต.ค 65'!F4</f>
        <v>7174297.9299999997</v>
      </c>
      <c r="AY5" s="31">
        <f>'พ.ย 65'!F4</f>
        <v>7174297.9299999997</v>
      </c>
      <c r="AZ5" s="31">
        <f>'ธ.ค 65'!F4</f>
        <v>7174297.9299999997</v>
      </c>
      <c r="BA5" s="31">
        <f>'ม.ค 66'!F4</f>
        <v>7174297.9299999997</v>
      </c>
      <c r="BB5" s="31">
        <f>'ก.พ 66'!F4</f>
        <v>7174297.9299999997</v>
      </c>
      <c r="BC5" s="31">
        <f>'มี.ค 66'!F4</f>
        <v>7174297.9299999997</v>
      </c>
      <c r="BD5" s="31">
        <f>'เม.ย 66'!F4</f>
        <v>7174297.9299999997</v>
      </c>
      <c r="BE5" s="31">
        <f>'พ.ค 66'!F4</f>
        <v>7174297.9299999997</v>
      </c>
      <c r="BF5" s="31">
        <f>'มิ.ย 66'!F4</f>
        <v>7174297.9299999997</v>
      </c>
      <c r="BG5" s="31">
        <f>'ก.ค 66'!F4</f>
        <v>7174297.9299999997</v>
      </c>
      <c r="BH5" s="31"/>
      <c r="BI5" s="31"/>
      <c r="BJ5" s="31">
        <f>'ต.ค 65'!G4</f>
        <v>177084413.53999999</v>
      </c>
      <c r="BK5" s="31">
        <f>'พ.ย 65'!G4</f>
        <v>177084413.53999999</v>
      </c>
      <c r="BL5" s="31">
        <f>'ธ.ค 65'!G4</f>
        <v>177084413.53999999</v>
      </c>
      <c r="BM5" s="31">
        <f>'ม.ค 66'!G4</f>
        <v>177084413.53999999</v>
      </c>
      <c r="BN5" s="31">
        <f>'ก.พ 66'!G4</f>
        <v>177084413.53999999</v>
      </c>
      <c r="BO5" s="31">
        <f>'มี.ค 66'!G4</f>
        <v>177084413.53999999</v>
      </c>
      <c r="BP5" s="31">
        <f>'เม.ย 66'!G4</f>
        <v>177084413.53999999</v>
      </c>
      <c r="BQ5" s="31">
        <f>'พ.ค 66'!G4</f>
        <v>177084413.53999999</v>
      </c>
      <c r="BR5" s="31">
        <f>'มิ.ย 66'!G4</f>
        <v>177084413.53999999</v>
      </c>
      <c r="BS5" s="31">
        <f>'ก.ค 66'!G4</f>
        <v>177084413.53999999</v>
      </c>
      <c r="BT5" s="31"/>
      <c r="BU5" s="31"/>
      <c r="BV5" s="31">
        <f>'ต.ค 65'!H4</f>
        <v>13935626.65</v>
      </c>
      <c r="BW5" s="31">
        <f>'พ.ย 65'!H4</f>
        <v>13935626.65</v>
      </c>
      <c r="BX5" s="31">
        <f>'ธ.ค 65'!H4</f>
        <v>13935626.65</v>
      </c>
      <c r="BY5" s="31">
        <f>'ม.ค 66'!H4</f>
        <v>13935626.65</v>
      </c>
      <c r="BZ5" s="31">
        <f>'ก.พ 66'!H4</f>
        <v>13935626.65</v>
      </c>
      <c r="CA5" s="31">
        <f>'มี.ค 66'!H4</f>
        <v>13935626.65</v>
      </c>
      <c r="CB5" s="31">
        <f>'เม.ย 66'!H4</f>
        <v>13935626.65</v>
      </c>
      <c r="CC5" s="31">
        <f>'พ.ค 66'!H4</f>
        <v>13935626.65</v>
      </c>
      <c r="CD5" s="31">
        <f>'มิ.ย 66'!H4</f>
        <v>13935626.65</v>
      </c>
      <c r="CE5" s="31">
        <f>'ก.ค 66'!H4</f>
        <v>13935626.65</v>
      </c>
      <c r="CF5" s="31"/>
      <c r="CG5" s="31"/>
      <c r="CH5" s="31">
        <f>'ต.ค 65'!I4</f>
        <v>381045.70999999996</v>
      </c>
      <c r="CI5" s="31">
        <f>'พ.ย 65'!I4</f>
        <v>381045.70999999996</v>
      </c>
      <c r="CJ5" s="31">
        <f>'ธ.ค 65'!I4</f>
        <v>381045.70999999996</v>
      </c>
      <c r="CK5" s="31">
        <f>'ม.ค 66'!I4</f>
        <v>381045.70999999996</v>
      </c>
      <c r="CL5" s="31">
        <f>'ก.พ 66'!I4</f>
        <v>381045.70999999996</v>
      </c>
      <c r="CM5" s="31">
        <f>'มี.ค 66'!I4</f>
        <v>381045.70999999996</v>
      </c>
      <c r="CN5" s="31">
        <f>'เม.ย 66'!I4</f>
        <v>381045.70999999996</v>
      </c>
      <c r="CO5" s="31">
        <f>'พ.ค 66'!I4</f>
        <v>381045.70999999996</v>
      </c>
      <c r="CP5" s="31">
        <f>'มิ.ย 66'!I4</f>
        <v>381045.70999999996</v>
      </c>
      <c r="CQ5" s="31">
        <f>'ก.ค 66'!I4</f>
        <v>381045.70999999996</v>
      </c>
      <c r="CR5" s="31"/>
      <c r="CS5" s="31"/>
      <c r="CT5" s="31">
        <f>'ต.ค 65'!J4</f>
        <v>17801290.050000001</v>
      </c>
      <c r="CU5" s="31">
        <f>'พ.ย 65'!J4</f>
        <v>17801290.050000001</v>
      </c>
      <c r="CV5" s="31">
        <f>'ธ.ค 65'!J4</f>
        <v>17801290.050000001</v>
      </c>
      <c r="CW5" s="31">
        <f>'ม.ค 66'!J4</f>
        <v>17801290.050000001</v>
      </c>
      <c r="CX5" s="31">
        <f>'ก.พ 66'!J4</f>
        <v>17801290.050000001</v>
      </c>
      <c r="CY5" s="31">
        <f>'มี.ค 66'!J4</f>
        <v>17801290.050000001</v>
      </c>
      <c r="CZ5" s="31">
        <f>'เม.ย 66'!J4</f>
        <v>17801290.050000001</v>
      </c>
      <c r="DA5" s="31">
        <f>'พ.ค 66'!J4</f>
        <v>17801290.050000001</v>
      </c>
      <c r="DB5" s="31">
        <f>'มิ.ย 66'!J4</f>
        <v>17801290.050000001</v>
      </c>
      <c r="DC5" s="31">
        <f>'ก.ค 66'!J4</f>
        <v>17801290.050000001</v>
      </c>
      <c r="DD5" s="31"/>
      <c r="DE5" s="31"/>
    </row>
    <row r="6" spans="1:109" ht="21" x14ac:dyDescent="0.6">
      <c r="A6" s="9" t="s">
        <v>65</v>
      </c>
      <c r="B6" s="31">
        <f>'ต.ค 65'!B5</f>
        <v>94219660.74000001</v>
      </c>
      <c r="C6" s="31">
        <f>'พ.ย 65'!B5</f>
        <v>152985071.24000001</v>
      </c>
      <c r="D6" s="31">
        <f>'ธ.ค 65'!B5</f>
        <v>102567843.73999999</v>
      </c>
      <c r="E6" s="31">
        <f>'ม.ค 66'!B5</f>
        <v>102109590.98999999</v>
      </c>
      <c r="F6" s="31">
        <f>'ก.พ 66'!B5</f>
        <v>93090728.239999995</v>
      </c>
      <c r="G6" s="31">
        <f>'มี.ค 66'!B5</f>
        <v>96101642.5</v>
      </c>
      <c r="H6" s="31">
        <f>'เม.ย 66'!B5</f>
        <v>85177035.289999992</v>
      </c>
      <c r="I6" s="31">
        <f>'พ.ค 66'!B5</f>
        <v>91268576.309999987</v>
      </c>
      <c r="J6" s="31">
        <f>'มิ.ย 66'!B5</f>
        <v>100090427.69999999</v>
      </c>
      <c r="K6" s="31">
        <f>'ก.ค 66'!B5</f>
        <v>107049181.64999999</v>
      </c>
      <c r="L6" s="31"/>
      <c r="M6" s="31"/>
      <c r="N6" s="31">
        <f>'ต.ค 65'!C5</f>
        <v>17274625.98</v>
      </c>
      <c r="O6" s="31">
        <f>'พ.ย 65'!C5</f>
        <v>17662810.920000002</v>
      </c>
      <c r="P6" s="31">
        <f>'ธ.ค 65'!C5</f>
        <v>17441843.510000002</v>
      </c>
      <c r="Q6" s="31">
        <f>'ม.ค 66'!C5</f>
        <v>17821108.390000001</v>
      </c>
      <c r="R6" s="31">
        <f>'ก.พ 66'!C5</f>
        <v>14563718.619999999</v>
      </c>
      <c r="S6" s="31">
        <f>'มี.ค 66'!C5</f>
        <v>11748554.1</v>
      </c>
      <c r="T6" s="31">
        <f>'เม.ย 66'!C5</f>
        <v>8600348.4100000001</v>
      </c>
      <c r="U6" s="31">
        <f>'พ.ค 66'!C5</f>
        <v>6122547.1099999994</v>
      </c>
      <c r="V6" s="31">
        <f>'มิ.ย 66'!C5</f>
        <v>1818133.5</v>
      </c>
      <c r="W6" s="31">
        <f>'ก.ค 66'!C5</f>
        <v>2423296.0499999998</v>
      </c>
      <c r="X6" s="31"/>
      <c r="Y6" s="31"/>
      <c r="Z6" s="31">
        <f>'ต.ค 65'!D5</f>
        <v>10670470.09</v>
      </c>
      <c r="AA6" s="31">
        <f>'พ.ย 65'!D5</f>
        <v>11543738.51</v>
      </c>
      <c r="AB6" s="31">
        <f>'ธ.ค 65'!D5</f>
        <v>12570286.93</v>
      </c>
      <c r="AC6" s="31">
        <f>'ม.ค 66'!D5</f>
        <v>10487165.050000001</v>
      </c>
      <c r="AD6" s="31">
        <f>'ก.พ 66'!D5</f>
        <v>10205774.800000001</v>
      </c>
      <c r="AE6" s="31">
        <f>'มี.ค 66'!D5</f>
        <v>10117167.060000001</v>
      </c>
      <c r="AF6" s="31">
        <f>'เม.ย 66'!D5</f>
        <v>10071622.699999999</v>
      </c>
      <c r="AG6" s="31">
        <f>'พ.ค 66'!D5</f>
        <v>10011012.050000001</v>
      </c>
      <c r="AH6" s="31">
        <f>'มิ.ย 66'!D5</f>
        <v>9890959.2400000002</v>
      </c>
      <c r="AI6" s="31">
        <f>'ก.ค 66'!D5</f>
        <v>10048511.59</v>
      </c>
      <c r="AJ6" s="31"/>
      <c r="AK6" s="31"/>
      <c r="AL6" s="31">
        <f>'ต.ค 65'!E5</f>
        <v>7886935.75</v>
      </c>
      <c r="AM6" s="31">
        <f>'พ.ย 65'!E5</f>
        <v>10851043.26</v>
      </c>
      <c r="AN6" s="31">
        <f>'ธ.ค 65'!E5</f>
        <v>8014897.75</v>
      </c>
      <c r="AO6" s="31">
        <f>'ม.ค 66'!E5</f>
        <v>7119230.25</v>
      </c>
      <c r="AP6" s="31">
        <f>'ก.พ 66'!E5</f>
        <v>7081282.25</v>
      </c>
      <c r="AQ6" s="31">
        <f>'มี.ค 66'!E5</f>
        <v>7966106.75</v>
      </c>
      <c r="AR6" s="31">
        <f>'เม.ย 66'!E5</f>
        <v>7248073</v>
      </c>
      <c r="AS6" s="31">
        <f>'พ.ค 66'!E5</f>
        <v>7334709</v>
      </c>
      <c r="AT6" s="31">
        <f>'มิ.ย 66'!E5</f>
        <v>6859211.75</v>
      </c>
      <c r="AU6" s="31">
        <f>'ก.ค 66'!E5</f>
        <v>7002724.5</v>
      </c>
      <c r="AV6" s="31"/>
      <c r="AW6" s="31"/>
      <c r="AX6" s="31">
        <f>'ต.ค 65'!F5</f>
        <v>9944783.7400000002</v>
      </c>
      <c r="AY6" s="31">
        <f>'พ.ย 65'!F5</f>
        <v>9689864.3000000007</v>
      </c>
      <c r="AZ6" s="31">
        <f>'ธ.ค 65'!F5</f>
        <v>7995072.7699999996</v>
      </c>
      <c r="BA6" s="31">
        <f>'ม.ค 66'!F5</f>
        <v>7969373.2999999998</v>
      </c>
      <c r="BB6" s="31">
        <f>'ก.พ 66'!F5</f>
        <v>8047554.4800000004</v>
      </c>
      <c r="BC6" s="31">
        <f>'มี.ค 66'!F5</f>
        <v>7395938.7799999993</v>
      </c>
      <c r="BD6" s="31">
        <f>'เม.ย 66'!F5</f>
        <v>7962854.9699999997</v>
      </c>
      <c r="BE6" s="31">
        <f>'พ.ค 66'!F5</f>
        <v>7797487.4500000011</v>
      </c>
      <c r="BF6" s="31">
        <f>'มิ.ย 66'!F5</f>
        <v>8381758.9500000002</v>
      </c>
      <c r="BG6" s="31">
        <f>'ก.ค 66'!F5</f>
        <v>7979256.2999999998</v>
      </c>
      <c r="BH6" s="31"/>
      <c r="BI6" s="31"/>
      <c r="BJ6" s="31">
        <f>'ต.ค 65'!G5</f>
        <v>189018822.25999999</v>
      </c>
      <c r="BK6" s="31">
        <f>'พ.ย 65'!G5</f>
        <v>208601696.88000003</v>
      </c>
      <c r="BL6" s="31">
        <f>'ธ.ค 65'!G5</f>
        <v>182729072.09999999</v>
      </c>
      <c r="BM6" s="31">
        <f>'ม.ค 66'!G5</f>
        <v>174556712.37</v>
      </c>
      <c r="BN6" s="31">
        <f>'ก.พ 66'!G5</f>
        <v>172579131.62</v>
      </c>
      <c r="BO6" s="31">
        <f>'มี.ค 66'!G5</f>
        <v>175066559.25999999</v>
      </c>
      <c r="BP6" s="31">
        <f>'เม.ย 66'!G5</f>
        <v>176881056.71000001</v>
      </c>
      <c r="BQ6" s="31">
        <f>'พ.ค 66'!G5</f>
        <v>181380896.38999999</v>
      </c>
      <c r="BR6" s="31">
        <f>'มิ.ย 66'!G5</f>
        <v>177569478.65000001</v>
      </c>
      <c r="BS6" s="31">
        <f>'ก.ค 66'!G5</f>
        <v>177573037.20000002</v>
      </c>
      <c r="BT6" s="31"/>
      <c r="BU6" s="31"/>
      <c r="BV6" s="31">
        <f>'ต.ค 65'!H5</f>
        <v>10368053.640000001</v>
      </c>
      <c r="BW6" s="31">
        <f>'พ.ย 65'!H5</f>
        <v>11590885.190000001</v>
      </c>
      <c r="BX6" s="31">
        <f>'ธ.ค 65'!H5</f>
        <v>8488425.9900000002</v>
      </c>
      <c r="BY6" s="31">
        <f>'ม.ค 66'!H5</f>
        <v>7892578.2899999991</v>
      </c>
      <c r="BZ6" s="31">
        <f>'ก.พ 66'!H5</f>
        <v>7290210.4700000007</v>
      </c>
      <c r="CA6" s="31">
        <f>'มี.ค 66'!H5</f>
        <v>4498004.5599999996</v>
      </c>
      <c r="CB6" s="31">
        <f>'เม.ย 66'!H5</f>
        <v>4411400.04</v>
      </c>
      <c r="CC6" s="31">
        <f>'พ.ค 66'!H5</f>
        <v>4212193.95</v>
      </c>
      <c r="CD6" s="31">
        <f>'มิ.ย 66'!H5</f>
        <v>3497501.14</v>
      </c>
      <c r="CE6" s="31">
        <f>'ก.ค 66'!H5</f>
        <v>3419473.35</v>
      </c>
      <c r="CF6" s="31"/>
      <c r="CG6" s="31"/>
      <c r="CH6" s="31">
        <f>'ต.ค 65'!I5</f>
        <v>937651.71</v>
      </c>
      <c r="CI6" s="31">
        <f>'พ.ย 65'!I5</f>
        <v>1462947.21</v>
      </c>
      <c r="CJ6" s="31">
        <f>'ธ.ค 65'!I5</f>
        <v>334677.45999999996</v>
      </c>
      <c r="CK6" s="31">
        <f>'ม.ค 66'!I5</f>
        <v>336871.45999999996</v>
      </c>
      <c r="CL6" s="31">
        <f>'ก.พ 66'!I5</f>
        <v>591891.44999999995</v>
      </c>
      <c r="CM6" s="31">
        <f>'มี.ค 66'!I5</f>
        <v>334751.29000000004</v>
      </c>
      <c r="CN6" s="31">
        <f>'เม.ย 66'!I5</f>
        <v>272190.56</v>
      </c>
      <c r="CO6" s="31">
        <f>'พ.ค 66'!I5</f>
        <v>493158.53999999992</v>
      </c>
      <c r="CP6" s="31">
        <f>'มิ.ย 66'!I5</f>
        <v>386941.49</v>
      </c>
      <c r="CQ6" s="31">
        <f>'ก.ค 66'!I5</f>
        <v>337169.14999999997</v>
      </c>
      <c r="CR6" s="31"/>
      <c r="CS6" s="31"/>
      <c r="CT6" s="31">
        <f>'ต.ค 65'!J5</f>
        <v>18527384.859999999</v>
      </c>
      <c r="CU6" s="31">
        <f>'พ.ย 65'!J5</f>
        <v>12376266.75</v>
      </c>
      <c r="CV6" s="31">
        <f>'ธ.ค 65'!J5</f>
        <v>10968479.09</v>
      </c>
      <c r="CW6" s="31">
        <f>'ม.ค 66'!J5</f>
        <v>9646057.7799999993</v>
      </c>
      <c r="CX6" s="31">
        <f>'ก.พ 66'!J5</f>
        <v>4601522.99</v>
      </c>
      <c r="CY6" s="31">
        <f>'มี.ค 66'!J5</f>
        <v>4893437.5999999996</v>
      </c>
      <c r="CZ6" s="31">
        <f>'เม.ย 66'!J5</f>
        <v>3933858.24</v>
      </c>
      <c r="DA6" s="31">
        <f>'พ.ค 66'!J5</f>
        <v>4226380.24</v>
      </c>
      <c r="DB6" s="31">
        <f>'มิ.ย 66'!J5</f>
        <v>3830682.25</v>
      </c>
      <c r="DC6" s="31">
        <f>'ก.ค 66'!J5</f>
        <v>3250216.6000000006</v>
      </c>
      <c r="DD6" s="31"/>
      <c r="DE6" s="31"/>
    </row>
    <row r="7" spans="1:109" ht="21" x14ac:dyDescent="0.6">
      <c r="A7" s="9" t="s">
        <v>5</v>
      </c>
      <c r="B7" s="31">
        <f>'ต.ค 65'!B6</f>
        <v>85322210.055000007</v>
      </c>
      <c r="C7" s="31">
        <f>'พ.ย 65'!B6</f>
        <v>114704915.30500001</v>
      </c>
      <c r="D7" s="31">
        <f>'ธ.ค 65'!B6</f>
        <v>89496301.554999992</v>
      </c>
      <c r="E7" s="31">
        <f>'ม.ค 66'!B6</f>
        <v>89267175.179999992</v>
      </c>
      <c r="F7" s="31">
        <f>'ก.พ 66'!B6</f>
        <v>84757743.804999992</v>
      </c>
      <c r="G7" s="31">
        <f>'มี.ค 66'!B6</f>
        <v>86263200.935000002</v>
      </c>
      <c r="H7" s="31">
        <f>'เม.ย 66'!B6</f>
        <v>80800897.329999983</v>
      </c>
      <c r="I7" s="31">
        <f>'พ.ค 66'!B6</f>
        <v>83846667.839999989</v>
      </c>
      <c r="J7" s="31">
        <f>'มิ.ย 66'!B6</f>
        <v>88257593.534999996</v>
      </c>
      <c r="K7" s="31">
        <f>'ก.ค 66'!B6</f>
        <v>91736970.50999999</v>
      </c>
      <c r="L7" s="31"/>
      <c r="M7" s="31"/>
      <c r="N7" s="31">
        <f>'ต.ค 65'!C6</f>
        <v>17169327.715</v>
      </c>
      <c r="O7" s="31">
        <f>'พ.ย 65'!C6</f>
        <v>17363420.185000002</v>
      </c>
      <c r="P7" s="31">
        <f>'ธ.ค 65'!C6</f>
        <v>17252936.48</v>
      </c>
      <c r="Q7" s="31">
        <f>'ม.ค 66'!C6</f>
        <v>17442568.920000002</v>
      </c>
      <c r="R7" s="31">
        <f>'ก.พ 66'!C6</f>
        <v>15813874.035</v>
      </c>
      <c r="S7" s="31">
        <f>'มี.ค 66'!C6</f>
        <v>14406291.774999999</v>
      </c>
      <c r="T7" s="31">
        <f>'เม.ย 66'!C6</f>
        <v>12832188.93</v>
      </c>
      <c r="U7" s="31">
        <f>'พ.ค 66'!C6</f>
        <v>11593288.279999999</v>
      </c>
      <c r="V7" s="31">
        <f>'มิ.ย 66'!C6</f>
        <v>9441081.4749999996</v>
      </c>
      <c r="W7" s="31">
        <f>'ก.ค 66'!C6</f>
        <v>9743662.75</v>
      </c>
      <c r="X7" s="31"/>
      <c r="Y7" s="31"/>
      <c r="Z7" s="31">
        <f>'ต.ค 65'!D6</f>
        <v>10177634.619999999</v>
      </c>
      <c r="AA7" s="31">
        <f>'พ.ย 65'!D6</f>
        <v>10614268.829999998</v>
      </c>
      <c r="AB7" s="31">
        <f>'ธ.ค 65'!D6</f>
        <v>11127543.039999999</v>
      </c>
      <c r="AC7" s="31">
        <f>'ม.ค 66'!D6</f>
        <v>10085982.1</v>
      </c>
      <c r="AD7" s="31">
        <f>'ก.พ 66'!D6</f>
        <v>9945286.9749999996</v>
      </c>
      <c r="AE7" s="31">
        <f>'มี.ค 66'!D6</f>
        <v>9900983.1050000004</v>
      </c>
      <c r="AF7" s="31">
        <f>'เม.ย 66'!D6</f>
        <v>9878210.9249999989</v>
      </c>
      <c r="AG7" s="31">
        <f>'พ.ค 66'!D6</f>
        <v>9847905.5999999996</v>
      </c>
      <c r="AH7" s="31">
        <f>'มิ.ย 66'!D6</f>
        <v>9787879.1950000003</v>
      </c>
      <c r="AI7" s="31">
        <f>'ก.ค 66'!D6</f>
        <v>9866655.3699999992</v>
      </c>
      <c r="AJ7" s="31"/>
      <c r="AK7" s="31"/>
      <c r="AL7" s="31">
        <f>'ต.ค 65'!E6</f>
        <v>7937589.75</v>
      </c>
      <c r="AM7" s="31">
        <f>'พ.ย 65'!E6</f>
        <v>9419643.504999999</v>
      </c>
      <c r="AN7" s="31">
        <f>'ธ.ค 65'!E6</f>
        <v>8001570.75</v>
      </c>
      <c r="AO7" s="31">
        <f>'ม.ค 66'!E6</f>
        <v>7553737</v>
      </c>
      <c r="AP7" s="31">
        <f>'ก.พ 66'!E6</f>
        <v>7534763</v>
      </c>
      <c r="AQ7" s="31">
        <f>'มี.ค 66'!E6</f>
        <v>7977175.25</v>
      </c>
      <c r="AR7" s="31">
        <f>'เม.ย 66'!E6</f>
        <v>7618158.375</v>
      </c>
      <c r="AS7" s="31">
        <f>'พ.ค 66'!E6</f>
        <v>7661476.375</v>
      </c>
      <c r="AT7" s="31">
        <f>'มิ.ย 66'!E6</f>
        <v>7423727.75</v>
      </c>
      <c r="AU7" s="31">
        <f>'ก.ค 66'!E6</f>
        <v>7495484.125</v>
      </c>
      <c r="AV7" s="31"/>
      <c r="AW7" s="31"/>
      <c r="AX7" s="31">
        <f>'ต.ค 65'!F6</f>
        <v>8559540.8350000009</v>
      </c>
      <c r="AY7" s="31">
        <f>'พ.ย 65'!F6</f>
        <v>8432081.1150000002</v>
      </c>
      <c r="AZ7" s="31">
        <f>'ธ.ค 65'!F6</f>
        <v>7584685.3499999996</v>
      </c>
      <c r="BA7" s="31">
        <f>'ม.ค 66'!F6</f>
        <v>7571835.6150000002</v>
      </c>
      <c r="BB7" s="31">
        <f>'ก.พ 66'!F6</f>
        <v>7610926.2050000001</v>
      </c>
      <c r="BC7" s="31">
        <f>'มี.ค 66'!F6</f>
        <v>7285118.3549999995</v>
      </c>
      <c r="BD7" s="31">
        <f>'เม.ย 66'!F6</f>
        <v>7568576.4499999993</v>
      </c>
      <c r="BE7" s="31">
        <f>'พ.ค 66'!F6</f>
        <v>7485892.6900000004</v>
      </c>
      <c r="BF7" s="31">
        <f>'มิ.ย 66'!F6</f>
        <v>7778028.4399999995</v>
      </c>
      <c r="BG7" s="31">
        <f>'ก.ค 66'!F6</f>
        <v>7576777.1150000002</v>
      </c>
      <c r="BH7" s="31"/>
      <c r="BI7" s="31"/>
      <c r="BJ7" s="31">
        <f>'ต.ค 65'!G6</f>
        <v>183051617.89999998</v>
      </c>
      <c r="BK7" s="31">
        <f>'พ.ย 65'!G6</f>
        <v>192843055.21000001</v>
      </c>
      <c r="BL7" s="31">
        <f>'ธ.ค 65'!G6</f>
        <v>179906742.81999999</v>
      </c>
      <c r="BM7" s="31">
        <f>'ม.ค 66'!G6</f>
        <v>175820562.95499998</v>
      </c>
      <c r="BN7" s="31">
        <f>'ก.พ 66'!G6</f>
        <v>174831772.57999998</v>
      </c>
      <c r="BO7" s="31">
        <f>'มี.ค 66'!G6</f>
        <v>176075486.39999998</v>
      </c>
      <c r="BP7" s="31">
        <f>'เม.ย 66'!G6</f>
        <v>176982735.125</v>
      </c>
      <c r="BQ7" s="31">
        <f>'พ.ค 66'!G6</f>
        <v>179232654.96499997</v>
      </c>
      <c r="BR7" s="31">
        <f>'มิ.ย 66'!G6</f>
        <v>177326946.095</v>
      </c>
      <c r="BS7" s="31">
        <f>'ก.ค 66'!G6</f>
        <v>177328725.37</v>
      </c>
      <c r="BT7" s="31"/>
      <c r="BU7" s="31"/>
      <c r="BV7" s="31">
        <f>'ต.ค 65'!H6</f>
        <v>12151840.145</v>
      </c>
      <c r="BW7" s="31">
        <f>'พ.ย 65'!H6</f>
        <v>12763255.920000002</v>
      </c>
      <c r="BX7" s="31">
        <f>'ธ.ค 65'!H6</f>
        <v>11212026.32</v>
      </c>
      <c r="BY7" s="31">
        <f>'ม.ค 66'!H6</f>
        <v>10914102.469999999</v>
      </c>
      <c r="BZ7" s="31">
        <f>'ก.พ 66'!H6</f>
        <v>10612918.560000001</v>
      </c>
      <c r="CA7" s="31">
        <f>'มี.ค 66'!H6</f>
        <v>9216815.6050000004</v>
      </c>
      <c r="CB7" s="31">
        <f>'เม.ย 66'!H6</f>
        <v>9173513.3450000007</v>
      </c>
      <c r="CC7" s="31">
        <f>'พ.ค 66'!H6</f>
        <v>9073910.3000000007</v>
      </c>
      <c r="CD7" s="31">
        <f>'มิ.ย 66'!H6</f>
        <v>8716563.8949999996</v>
      </c>
      <c r="CE7" s="31">
        <f>'ก.ค 66'!H6</f>
        <v>8677550</v>
      </c>
      <c r="CF7" s="31"/>
      <c r="CG7" s="31"/>
      <c r="CH7" s="31">
        <f>'ต.ค 65'!I6</f>
        <v>659348.71</v>
      </c>
      <c r="CI7" s="31">
        <f>'พ.ย 65'!I6</f>
        <v>921996.46</v>
      </c>
      <c r="CJ7" s="31">
        <f>'ธ.ค 65'!I6</f>
        <v>357861.58499999996</v>
      </c>
      <c r="CK7" s="31">
        <f>'ม.ค 66'!I6</f>
        <v>358958.58499999996</v>
      </c>
      <c r="CL7" s="31">
        <f>'ก.พ 66'!I6</f>
        <v>486468.57999999996</v>
      </c>
      <c r="CM7" s="31">
        <f>'มี.ค 66'!I6</f>
        <v>357898.5</v>
      </c>
      <c r="CN7" s="31">
        <f>'เม.ย 66'!I6</f>
        <v>326618.13500000001</v>
      </c>
      <c r="CO7" s="31">
        <f>'พ.ค 66'!I6</f>
        <v>437102.12499999994</v>
      </c>
      <c r="CP7" s="31">
        <f>'มิ.ย 66'!I6</f>
        <v>383993.59999999998</v>
      </c>
      <c r="CQ7" s="31">
        <f>'ก.ค 66'!I6</f>
        <v>359107.42999999993</v>
      </c>
      <c r="CR7" s="31"/>
      <c r="CS7" s="31"/>
      <c r="CT7" s="31">
        <f>'ต.ค 65'!J6</f>
        <v>18164337.454999998</v>
      </c>
      <c r="CU7" s="31">
        <f>'พ.ย 65'!J6</f>
        <v>15088778.4</v>
      </c>
      <c r="CV7" s="31">
        <f>'ธ.ค 65'!J6</f>
        <v>14384884.57</v>
      </c>
      <c r="CW7" s="31">
        <f>'ม.ค 66'!J6</f>
        <v>13723673.914999999</v>
      </c>
      <c r="CX7" s="31">
        <f>'ก.พ 66'!J6</f>
        <v>11201406.52</v>
      </c>
      <c r="CY7" s="31">
        <f>'มี.ค 66'!J6</f>
        <v>11347363.824999999</v>
      </c>
      <c r="CZ7" s="31">
        <f>'เม.ย 66'!J6</f>
        <v>10867574.145</v>
      </c>
      <c r="DA7" s="31">
        <f>'พ.ค 66'!J6</f>
        <v>11013835.145</v>
      </c>
      <c r="DB7" s="31">
        <f>'มิ.ย 66'!J6</f>
        <v>10815986.15</v>
      </c>
      <c r="DC7" s="31">
        <f>'ก.ค 66'!J6</f>
        <v>10525753.325000001</v>
      </c>
      <c r="DD7" s="31"/>
      <c r="DE7" s="31"/>
    </row>
    <row r="8" spans="1:109" ht="21" x14ac:dyDescent="0.6">
      <c r="A8" s="9" t="s">
        <v>6</v>
      </c>
      <c r="B8" s="31">
        <f>'ต.ค 65'!B7</f>
        <v>40867170.559999995</v>
      </c>
      <c r="C8" s="31">
        <f>'พ.ย 65'!B7</f>
        <v>102612892.06</v>
      </c>
      <c r="D8" s="31">
        <f>'ธ.ค 65'!B7</f>
        <v>125819369.18999998</v>
      </c>
      <c r="E8" s="31">
        <f>'ม.ค 66'!B7</f>
        <v>158340772.39000002</v>
      </c>
      <c r="F8" s="31">
        <f>'ก.พ 66'!B7</f>
        <v>179923011.96000001</v>
      </c>
      <c r="G8" s="31">
        <f>'มี.ค 66'!B7</f>
        <v>212892058.79000005</v>
      </c>
      <c r="H8" s="31">
        <f>'เม.ย 66'!B7</f>
        <v>226967839.15000004</v>
      </c>
      <c r="I8" s="31">
        <f>'พ.ค 66'!B7</f>
        <v>262003823.43000001</v>
      </c>
      <c r="J8" s="31">
        <f>'มิ.ย 66'!B7</f>
        <v>299574829.48000014</v>
      </c>
      <c r="K8" s="31">
        <f>'ก.ค 66'!B7</f>
        <v>332583511.28000009</v>
      </c>
      <c r="L8" s="31"/>
      <c r="M8" s="31"/>
      <c r="N8" s="31">
        <f>'ต.ค 65'!C7</f>
        <v>487436.49000000011</v>
      </c>
      <c r="O8" s="31">
        <f>'พ.ย 65'!C7</f>
        <v>1446537.4900000002</v>
      </c>
      <c r="P8" s="31">
        <f>'ธ.ค 65'!C7</f>
        <v>2413253.0900000003</v>
      </c>
      <c r="Q8" s="31">
        <f>'ม.ค 66'!C7</f>
        <v>3683315.3800000004</v>
      </c>
      <c r="R8" s="31">
        <f>'ก.พ 66'!C7</f>
        <v>1622590.5300000003</v>
      </c>
      <c r="S8" s="36">
        <f>'มี.ค 66'!C7</f>
        <v>-219673.58000000054</v>
      </c>
      <c r="T8" s="31">
        <f>'เม.ย 66'!C7</f>
        <v>226572.06999999983</v>
      </c>
      <c r="U8" s="31">
        <f>'พ.ค 66'!C7</f>
        <v>7040509.0800000001</v>
      </c>
      <c r="V8" s="31">
        <f>'มิ.ย 66'!C7</f>
        <v>8391930.1500000004</v>
      </c>
      <c r="W8" s="31">
        <f>'ก.ค 66'!C7</f>
        <v>10157777.210000001</v>
      </c>
      <c r="X8" s="31"/>
      <c r="Y8" s="31"/>
      <c r="Z8" s="31">
        <f>'ต.ค 65'!D7</f>
        <v>2225770.7999999998</v>
      </c>
      <c r="AA8" s="31">
        <f>'พ.ย 65'!D7</f>
        <v>4217821.0999999996</v>
      </c>
      <c r="AB8" s="31">
        <f>'ธ.ค 65'!D7</f>
        <v>5967740.0999999996</v>
      </c>
      <c r="AC8" s="31">
        <f>'ม.ค 66'!D7</f>
        <v>7575435.25</v>
      </c>
      <c r="AD8" s="31">
        <f>'ก.พ 66'!D7</f>
        <v>9618050.5</v>
      </c>
      <c r="AE8" s="31">
        <f>'มี.ค 66'!D7</f>
        <v>11331046.379999999</v>
      </c>
      <c r="AF8" s="31">
        <f>'เม.ย 66'!D7</f>
        <v>13096738.729999999</v>
      </c>
      <c r="AG8" s="31">
        <f>'พ.ค 66'!D7</f>
        <v>14846664.76</v>
      </c>
      <c r="AH8" s="31">
        <f>'มิ.ย 66'!D7</f>
        <v>16760611.400000002</v>
      </c>
      <c r="AI8" s="31">
        <f>'ก.ค 66'!D7</f>
        <v>19319009.73</v>
      </c>
      <c r="AJ8" s="31"/>
      <c r="AK8" s="31"/>
      <c r="AL8" s="31">
        <f>'ต.ค 65'!E7</f>
        <v>2888040.1999999997</v>
      </c>
      <c r="AM8" s="31">
        <f>'พ.ย 65'!E7</f>
        <v>6510858.4500000002</v>
      </c>
      <c r="AN8" s="31">
        <f>'ธ.ค 65'!E7</f>
        <v>9097448.7000000011</v>
      </c>
      <c r="AO8" s="31">
        <f>'ม.ค 66'!E7</f>
        <v>11503094.539999999</v>
      </c>
      <c r="AP8" s="31">
        <f>'ก.พ 66'!E7</f>
        <v>14394899.33</v>
      </c>
      <c r="AQ8" s="31">
        <f>'มี.ค 66'!E7</f>
        <v>17556831.02</v>
      </c>
      <c r="AR8" s="31">
        <f>'เม.ย 66'!E7</f>
        <v>19923041</v>
      </c>
      <c r="AS8" s="31">
        <f>'พ.ค 66'!E7</f>
        <v>22763219.820000004</v>
      </c>
      <c r="AT8" s="31">
        <f>'มิ.ย 66'!E7</f>
        <v>25511088.59</v>
      </c>
      <c r="AU8" s="31">
        <f>'ก.ค 66'!E7</f>
        <v>28656214.870000001</v>
      </c>
      <c r="AV8" s="31"/>
      <c r="AW8" s="31"/>
      <c r="AX8" s="31">
        <f>'ต.ค 65'!F7</f>
        <v>5568628.3300000001</v>
      </c>
      <c r="AY8" s="31">
        <f>'พ.ย 65'!F7</f>
        <v>9395473.2200000007</v>
      </c>
      <c r="AZ8" s="31">
        <f>'ธ.ค 65'!F7</f>
        <v>13588285.300000001</v>
      </c>
      <c r="BA8" s="31">
        <f>'ม.ค 66'!F7</f>
        <v>17159590.190000001</v>
      </c>
      <c r="BB8" s="31">
        <f>'ก.พ 66'!F7</f>
        <v>21013548.390000001</v>
      </c>
      <c r="BC8" s="31">
        <f>'มี.ค 66'!F7</f>
        <v>24681816.530000005</v>
      </c>
      <c r="BD8" s="31">
        <f>'เม.ย 66'!F7</f>
        <v>29130705.43</v>
      </c>
      <c r="BE8" s="31">
        <f>'พ.ค 66'!F7</f>
        <v>32636681.010000002</v>
      </c>
      <c r="BF8" s="31">
        <f>'มิ.ย 66'!F7</f>
        <v>37199416.82</v>
      </c>
      <c r="BG8" s="31">
        <f>'ก.ค 66'!F7</f>
        <v>41069991.819999993</v>
      </c>
      <c r="BH8" s="31"/>
      <c r="BI8" s="31"/>
      <c r="BJ8" s="31">
        <f>'ต.ค 65'!G7</f>
        <v>20254690.150000002</v>
      </c>
      <c r="BK8" s="31">
        <f>'พ.ย 65'!G7</f>
        <v>40958379.490000002</v>
      </c>
      <c r="BL8" s="31">
        <f>'ธ.ค 65'!G7</f>
        <v>41576679.359999999</v>
      </c>
      <c r="BM8" s="31">
        <f>'ม.ค 66'!G7</f>
        <v>49026085.399999999</v>
      </c>
      <c r="BN8" s="31">
        <f>'ก.พ 66'!G7</f>
        <v>56053590.329999991</v>
      </c>
      <c r="BO8" s="31">
        <f>'มี.ค 66'!G7</f>
        <v>68349048.569999978</v>
      </c>
      <c r="BP8" s="31">
        <f>'เม.ย 66'!G7</f>
        <v>78102832.819999978</v>
      </c>
      <c r="BQ8" s="31">
        <f>'พ.ค 66'!G7</f>
        <v>92349735.469999999</v>
      </c>
      <c r="BR8" s="31">
        <f>'มิ.ย 66'!G7</f>
        <v>100620854.87</v>
      </c>
      <c r="BS8" s="31">
        <f>'ก.ค 66'!G7</f>
        <v>113921869.73999999</v>
      </c>
      <c r="BT8" s="31"/>
      <c r="BU8" s="31"/>
      <c r="BV8" s="31">
        <f>'ต.ค 65'!H7</f>
        <v>667765.45000000007</v>
      </c>
      <c r="BW8" s="31">
        <f>'พ.ย 65'!H7</f>
        <v>1918735.3600000001</v>
      </c>
      <c r="BX8" s="31">
        <f>'ธ.ค 65'!H7</f>
        <v>3242141.6599999997</v>
      </c>
      <c r="BY8" s="31">
        <f>'ม.ค 66'!H7</f>
        <v>4566124.6399999997</v>
      </c>
      <c r="BZ8" s="31">
        <f>'ก.พ 66'!H7</f>
        <v>5179463.1900000004</v>
      </c>
      <c r="CA8" s="31">
        <f>'มี.ค 66'!H7</f>
        <v>3623730.0900000003</v>
      </c>
      <c r="CB8" s="31">
        <f>'เม.ย 66'!H7</f>
        <v>4977902.59</v>
      </c>
      <c r="CC8" s="31">
        <f>'พ.ค 66'!H7</f>
        <v>6327375.2199999997</v>
      </c>
      <c r="CD8" s="31">
        <f>'มิ.ย 66'!H7</f>
        <v>7645080.3899999997</v>
      </c>
      <c r="CE8" s="31">
        <f>'ก.ค 66'!H7</f>
        <v>9821214</v>
      </c>
      <c r="CF8" s="31"/>
      <c r="CG8" s="31"/>
      <c r="CH8" s="31">
        <f>'ต.ค 65'!I7</f>
        <v>600436.5</v>
      </c>
      <c r="CI8" s="31">
        <f>'พ.ย 65'!I7</f>
        <v>1178788</v>
      </c>
      <c r="CJ8" s="31">
        <f>'ธ.ค 65'!I7</f>
        <v>2117584.4500000002</v>
      </c>
      <c r="CK8" s="31">
        <f>'ม.ค 66'!I7</f>
        <v>2814299.08</v>
      </c>
      <c r="CL8" s="31">
        <f>'ก.พ 66'!I7</f>
        <v>3981668.5700000003</v>
      </c>
      <c r="CM8" s="31">
        <f>'มี.ค 66'!I7</f>
        <v>4514363.7300000004</v>
      </c>
      <c r="CN8" s="31">
        <f>'เม.ย 66'!I7</f>
        <v>5283497.75</v>
      </c>
      <c r="CO8" s="31">
        <f>'พ.ค 66'!I7</f>
        <v>6396157.2700000005</v>
      </c>
      <c r="CP8" s="31">
        <f>'มิ.ย 66'!I7</f>
        <v>7149573.7700000005</v>
      </c>
      <c r="CQ8" s="31">
        <f>'ก.ค 66'!I7</f>
        <v>7874842.7700000005</v>
      </c>
      <c r="CR8" s="31"/>
      <c r="CS8" s="31"/>
      <c r="CT8" s="31">
        <f>'ต.ค 65'!J7</f>
        <v>1219016.5</v>
      </c>
      <c r="CU8" s="31">
        <f>'พ.ย 65'!J7</f>
        <v>2307271.5</v>
      </c>
      <c r="CV8" s="31">
        <f>'ธ.ค 65'!J7</f>
        <v>3335973</v>
      </c>
      <c r="CW8" s="31">
        <f>'ม.ค 66'!J7</f>
        <v>4756641.83</v>
      </c>
      <c r="CX8" s="31">
        <f>'ก.พ 66'!J7</f>
        <v>6279372.6600000001</v>
      </c>
      <c r="CY8" s="31">
        <f>'มี.ค 66'!J7</f>
        <v>7412227.4100000001</v>
      </c>
      <c r="CZ8" s="31">
        <f>'เม.ย 66'!J7</f>
        <v>8799182.1999999993</v>
      </c>
      <c r="DA8" s="31">
        <f>'พ.ค 66'!J7</f>
        <v>9748739.8100000005</v>
      </c>
      <c r="DB8" s="31">
        <f>'มิ.ย 66'!J7</f>
        <v>10500714.26</v>
      </c>
      <c r="DC8" s="31">
        <f>'ก.ค 66'!J7</f>
        <v>10328078.220000001</v>
      </c>
      <c r="DD8" s="31"/>
      <c r="DE8" s="31"/>
    </row>
    <row r="9" spans="1:109" ht="21" x14ac:dyDescent="0.6">
      <c r="A9" s="9" t="s">
        <v>64</v>
      </c>
      <c r="B9" s="32">
        <f>'ต.ค 65'!B8</f>
        <v>30</v>
      </c>
      <c r="C9" s="32">
        <f>'พ.ย 65'!B8</f>
        <v>60</v>
      </c>
      <c r="D9" s="32">
        <f>'ธ.ค 65'!B8</f>
        <v>90</v>
      </c>
      <c r="E9" s="32">
        <f>'ม.ค 66'!B8</f>
        <v>120</v>
      </c>
      <c r="F9" s="32">
        <f>'ก.พ 66'!B8</f>
        <v>150</v>
      </c>
      <c r="G9" s="32">
        <f>'มี.ค 66'!B8</f>
        <v>180</v>
      </c>
      <c r="H9" s="32">
        <f>'เม.ย 66'!B8</f>
        <v>210</v>
      </c>
      <c r="I9" s="32">
        <f>'พ.ค 66'!B8</f>
        <v>240</v>
      </c>
      <c r="J9" s="32">
        <f>'มิ.ย 66'!B8</f>
        <v>270</v>
      </c>
      <c r="K9" s="32">
        <f>'ก.ค 66'!B8</f>
        <v>300</v>
      </c>
      <c r="L9" s="32"/>
      <c r="M9" s="32"/>
      <c r="N9" s="32">
        <f>'ต.ค 65'!C8</f>
        <v>30</v>
      </c>
      <c r="O9" s="32">
        <f>'พ.ย 65'!C8</f>
        <v>60</v>
      </c>
      <c r="P9" s="32">
        <f>'ธ.ค 65'!C8</f>
        <v>90</v>
      </c>
      <c r="Q9" s="32">
        <f>'ม.ค 66'!C8</f>
        <v>120</v>
      </c>
      <c r="R9" s="32">
        <f>'ก.พ 66'!C8</f>
        <v>150</v>
      </c>
      <c r="S9" s="32">
        <f>'มี.ค 66'!C8</f>
        <v>180</v>
      </c>
      <c r="T9" s="32">
        <f>'เม.ย 66'!C8</f>
        <v>210</v>
      </c>
      <c r="U9" s="32">
        <f>'พ.ค 66'!C8</f>
        <v>240</v>
      </c>
      <c r="V9" s="32">
        <f>'มิ.ย 66'!C8</f>
        <v>270</v>
      </c>
      <c r="W9" s="32">
        <f>'ก.ค 66'!C8</f>
        <v>300</v>
      </c>
      <c r="X9" s="32"/>
      <c r="Y9" s="32"/>
      <c r="Z9" s="32">
        <f>'ต.ค 65'!D8</f>
        <v>30</v>
      </c>
      <c r="AA9" s="32">
        <f>'พ.ย 65'!D8</f>
        <v>60</v>
      </c>
      <c r="AB9" s="32">
        <f>'ธ.ค 65'!D8</f>
        <v>90</v>
      </c>
      <c r="AC9" s="32">
        <f>'ม.ค 66'!D8</f>
        <v>120</v>
      </c>
      <c r="AD9" s="32">
        <f>'ก.พ 66'!D8</f>
        <v>150</v>
      </c>
      <c r="AE9" s="32">
        <f>'มี.ค 66'!D8</f>
        <v>180</v>
      </c>
      <c r="AF9" s="32">
        <f>'เม.ย 66'!D8</f>
        <v>210</v>
      </c>
      <c r="AG9" s="32">
        <f>'พ.ค 66'!D8</f>
        <v>240</v>
      </c>
      <c r="AH9" s="32">
        <f>'มิ.ย 66'!D8</f>
        <v>270</v>
      </c>
      <c r="AI9" s="32">
        <f>'ก.ค 66'!D8</f>
        <v>300</v>
      </c>
      <c r="AJ9" s="32"/>
      <c r="AK9" s="32"/>
      <c r="AL9" s="32">
        <f>'ต.ค 65'!E8</f>
        <v>30</v>
      </c>
      <c r="AM9" s="32">
        <f>'พ.ย 65'!E8</f>
        <v>60</v>
      </c>
      <c r="AN9" s="32">
        <f>'ธ.ค 65'!E8</f>
        <v>90</v>
      </c>
      <c r="AO9" s="32">
        <f>'ม.ค 66'!E8</f>
        <v>120</v>
      </c>
      <c r="AP9" s="32">
        <f>'ก.พ 66'!E8</f>
        <v>150</v>
      </c>
      <c r="AQ9" s="32">
        <f>'มี.ค 66'!E8</f>
        <v>180</v>
      </c>
      <c r="AR9" s="32">
        <f>'เม.ย 66'!E8</f>
        <v>210</v>
      </c>
      <c r="AS9" s="32">
        <f>'พ.ค 66'!E8</f>
        <v>240</v>
      </c>
      <c r="AT9" s="32">
        <f>'มิ.ย 66'!E8</f>
        <v>270</v>
      </c>
      <c r="AU9" s="32">
        <f>'ก.ค 66'!E8</f>
        <v>300</v>
      </c>
      <c r="AV9" s="32"/>
      <c r="AW9" s="32"/>
      <c r="AX9" s="32">
        <f>'ต.ค 65'!F8</f>
        <v>30</v>
      </c>
      <c r="AY9" s="32">
        <f>'พ.ย 65'!F8</f>
        <v>60</v>
      </c>
      <c r="AZ9" s="32">
        <f>'ธ.ค 65'!F8</f>
        <v>90</v>
      </c>
      <c r="BA9" s="32">
        <f>'ม.ค 66'!F8</f>
        <v>120</v>
      </c>
      <c r="BB9" s="32">
        <f>'ก.พ 66'!F8</f>
        <v>150</v>
      </c>
      <c r="BC9" s="32">
        <f>'มี.ค 66'!F8</f>
        <v>180</v>
      </c>
      <c r="BD9" s="32">
        <f>'เม.ย 66'!F8</f>
        <v>210</v>
      </c>
      <c r="BE9" s="32">
        <f>'พ.ค 66'!F8</f>
        <v>240</v>
      </c>
      <c r="BF9" s="32">
        <f>'มิ.ย 66'!F8</f>
        <v>270</v>
      </c>
      <c r="BG9" s="32">
        <f>'ก.ค 66'!F8</f>
        <v>300</v>
      </c>
      <c r="BH9" s="32"/>
      <c r="BI9" s="32"/>
      <c r="BJ9" s="32">
        <f>'ต.ค 65'!G8</f>
        <v>30</v>
      </c>
      <c r="BK9" s="32">
        <f>'พ.ย 65'!G8</f>
        <v>60</v>
      </c>
      <c r="BL9" s="32">
        <f>'ธ.ค 65'!G8</f>
        <v>90</v>
      </c>
      <c r="BM9" s="32">
        <f>'ม.ค 66'!G8</f>
        <v>120</v>
      </c>
      <c r="BN9" s="32">
        <f>'ก.พ 66'!G8</f>
        <v>150</v>
      </c>
      <c r="BO9" s="32">
        <f>'มี.ค 66'!G8</f>
        <v>180</v>
      </c>
      <c r="BP9" s="32">
        <f>'เม.ย 66'!G8</f>
        <v>210</v>
      </c>
      <c r="BQ9" s="32">
        <f>'พ.ค 66'!G8</f>
        <v>240</v>
      </c>
      <c r="BR9" s="32">
        <f>'มิ.ย 66'!G8</f>
        <v>270</v>
      </c>
      <c r="BS9" s="32">
        <f>'ก.ค 66'!G8</f>
        <v>300</v>
      </c>
      <c r="BT9" s="32"/>
      <c r="BU9" s="32"/>
      <c r="BV9" s="32">
        <f>'ต.ค 65'!H8</f>
        <v>30</v>
      </c>
      <c r="BW9" s="32">
        <f>'พ.ย 65'!H8</f>
        <v>60</v>
      </c>
      <c r="BX9" s="32">
        <f>'ธ.ค 65'!H8</f>
        <v>90</v>
      </c>
      <c r="BY9" s="32">
        <f>'ม.ค 66'!H8</f>
        <v>120</v>
      </c>
      <c r="BZ9" s="32">
        <f>'ก.พ 66'!H8</f>
        <v>150</v>
      </c>
      <c r="CA9" s="32">
        <f>'มี.ค 66'!H8</f>
        <v>180</v>
      </c>
      <c r="CB9" s="32">
        <f>'เม.ย 66'!H8</f>
        <v>210</v>
      </c>
      <c r="CC9" s="32">
        <f>'พ.ค 66'!H8</f>
        <v>240</v>
      </c>
      <c r="CD9" s="32">
        <f>'มิ.ย 66'!H8</f>
        <v>270</v>
      </c>
      <c r="CE9" s="32">
        <f>'ก.ค 66'!H8</f>
        <v>300</v>
      </c>
      <c r="CF9" s="32"/>
      <c r="CG9" s="32"/>
      <c r="CH9" s="32">
        <f>'ต.ค 65'!I8</f>
        <v>30</v>
      </c>
      <c r="CI9" s="32">
        <f>'พ.ย 65'!I8</f>
        <v>60</v>
      </c>
      <c r="CJ9" s="32">
        <f>'ธ.ค 65'!I8</f>
        <v>90</v>
      </c>
      <c r="CK9" s="32">
        <f>'ม.ค 66'!I8</f>
        <v>120</v>
      </c>
      <c r="CL9" s="32">
        <f>'ก.พ 66'!I8</f>
        <v>150</v>
      </c>
      <c r="CM9" s="32">
        <f>'มี.ค 66'!I8</f>
        <v>180</v>
      </c>
      <c r="CN9" s="32">
        <f>'เม.ย 66'!I8</f>
        <v>210</v>
      </c>
      <c r="CO9" s="32">
        <f>'พ.ค 66'!I8</f>
        <v>240</v>
      </c>
      <c r="CP9" s="32">
        <f>'มิ.ย 66'!I8</f>
        <v>270</v>
      </c>
      <c r="CQ9" s="32">
        <f>'ก.ค 66'!I8</f>
        <v>300</v>
      </c>
      <c r="CR9" s="32"/>
      <c r="CS9" s="32"/>
      <c r="CT9" s="32">
        <f>'ต.ค 65'!J8</f>
        <v>30</v>
      </c>
      <c r="CU9" s="32">
        <f>'พ.ย 65'!J8</f>
        <v>60</v>
      </c>
      <c r="CV9" s="32">
        <f>'ธ.ค 65'!J8</f>
        <v>90</v>
      </c>
      <c r="CW9" s="32">
        <f>'ม.ค 66'!J8</f>
        <v>120</v>
      </c>
      <c r="CX9" s="32">
        <f>'ก.พ 66'!J8</f>
        <v>150</v>
      </c>
      <c r="CY9" s="32">
        <f>'มี.ค 66'!J8</f>
        <v>180</v>
      </c>
      <c r="CZ9" s="32">
        <f>'เม.ย 66'!J8</f>
        <v>210</v>
      </c>
      <c r="DA9" s="32">
        <f>'พ.ค 66'!J8</f>
        <v>240</v>
      </c>
      <c r="DB9" s="32">
        <f>'มิ.ย 66'!J8</f>
        <v>270</v>
      </c>
      <c r="DC9" s="32">
        <f>'ก.ค 66'!J8</f>
        <v>300</v>
      </c>
      <c r="DD9" s="32"/>
      <c r="DE9" s="32"/>
    </row>
    <row r="10" spans="1:109" x14ac:dyDescent="0.5">
      <c r="A10" s="12" t="s">
        <v>8</v>
      </c>
      <c r="B10" s="13">
        <f>(B7/B8)*B9</f>
        <v>62.63380279513045</v>
      </c>
      <c r="C10" s="13">
        <f t="shared" ref="C10:M10" si="0">(C7/C8)*C9</f>
        <v>67.070470192729502</v>
      </c>
      <c r="D10" s="13">
        <f t="shared" si="0"/>
        <v>64.017704045127076</v>
      </c>
      <c r="E10" s="13">
        <f t="shared" si="0"/>
        <v>67.651943715518456</v>
      </c>
      <c r="F10" s="13">
        <f t="shared" si="0"/>
        <v>70.661675970478228</v>
      </c>
      <c r="G10" s="13">
        <f t="shared" si="0"/>
        <v>72.935440882820529</v>
      </c>
      <c r="H10" s="13">
        <f t="shared" si="0"/>
        <v>74.760320681759438</v>
      </c>
      <c r="I10" s="13">
        <f t="shared" si="0"/>
        <v>76.80498711109972</v>
      </c>
      <c r="J10" s="13">
        <f t="shared" si="0"/>
        <v>79.544567531969108</v>
      </c>
      <c r="K10" s="13">
        <f t="shared" si="0"/>
        <v>82.749415468856938</v>
      </c>
      <c r="L10" s="13" t="e">
        <f t="shared" si="0"/>
        <v>#DIV/0!</v>
      </c>
      <c r="M10" s="13" t="e">
        <f t="shared" si="0"/>
        <v>#DIV/0!</v>
      </c>
      <c r="N10" s="29">
        <f>(N7/N8)*N9</f>
        <v>1056.7116783768074</v>
      </c>
      <c r="O10" s="29">
        <f t="shared" ref="O10" si="1">(O7/O8)*O9</f>
        <v>720.20616009060359</v>
      </c>
      <c r="P10" s="29">
        <f t="shared" ref="P10" si="2">(P7/P8)*P9</f>
        <v>643.43200869992449</v>
      </c>
      <c r="Q10" s="29">
        <f t="shared" ref="Q10" si="3">(Q7/Q8)*Q9</f>
        <v>568.26745865025555</v>
      </c>
      <c r="R10" s="29">
        <f t="shared" ref="R10" si="4">(R7/R8)*R9</f>
        <v>1461.9098665946235</v>
      </c>
      <c r="S10" s="35">
        <f t="shared" ref="S10" si="5">(S7/S8)*S9</f>
        <v>-11804.480627574756</v>
      </c>
      <c r="T10" s="29">
        <f t="shared" ref="T10" si="6">(T7/T8)*T9</f>
        <v>11893.609284233497</v>
      </c>
      <c r="U10" s="29">
        <f t="shared" ref="U10" si="7">(U7/U8)*U9</f>
        <v>395.19715912361266</v>
      </c>
      <c r="V10" s="29">
        <f t="shared" ref="V10" si="8">(V7/V8)*V9</f>
        <v>303.75514961239281</v>
      </c>
      <c r="W10" s="29">
        <f t="shared" ref="W10" si="9">(W7/W8)*W9</f>
        <v>287.76953506346882</v>
      </c>
      <c r="X10" s="29" t="e">
        <f t="shared" ref="X10" si="10">(X7/X8)*X9</f>
        <v>#DIV/0!</v>
      </c>
      <c r="Y10" s="29" t="e">
        <f t="shared" ref="Y10" si="11">(Y7/Y8)*Y9</f>
        <v>#DIV/0!</v>
      </c>
      <c r="Z10" s="13">
        <f>(Z7/Z8)*Z9</f>
        <v>137.17901169338728</v>
      </c>
      <c r="AA10" s="13">
        <f t="shared" ref="AA10" si="12">(AA7/AA8)*AA9</f>
        <v>150.99173594631597</v>
      </c>
      <c r="AB10" s="13">
        <f t="shared" ref="AB10" si="13">(AB7/AB8)*AB9</f>
        <v>167.81543043404321</v>
      </c>
      <c r="AC10" s="13">
        <f t="shared" ref="AC10" si="14">(AC7/AC8)*AC9</f>
        <v>159.76875414518261</v>
      </c>
      <c r="AD10" s="13">
        <f t="shared" ref="AD10" si="15">(AD7/AD8)*AD9</f>
        <v>155.10347406160946</v>
      </c>
      <c r="AE10" s="13">
        <f t="shared" ref="AE10" si="16">(AE7/AE8)*AE9</f>
        <v>157.2826462034127</v>
      </c>
      <c r="AF10" s="13">
        <f t="shared" ref="AF10" si="17">(AF7/AF8)*AF9</f>
        <v>158.3924316592059</v>
      </c>
      <c r="AG10" s="13">
        <f t="shared" ref="AG10" si="18">(AG7/AG8)*AG9</f>
        <v>159.19382448560117</v>
      </c>
      <c r="AH10" s="13">
        <f t="shared" ref="AH10" si="19">(AH7/AH8)*AH9</f>
        <v>157.67487948858474</v>
      </c>
      <c r="AI10" s="13">
        <f t="shared" ref="AI10" si="20">(AI7/AI8)*AI9</f>
        <v>153.21678762879321</v>
      </c>
      <c r="AJ10" s="13" t="e">
        <f t="shared" ref="AJ10" si="21">(AJ7/AJ8)*AJ9</f>
        <v>#DIV/0!</v>
      </c>
      <c r="AK10" s="13" t="e">
        <f t="shared" ref="AK10" si="22">(AK7/AK8)*AK9</f>
        <v>#DIV/0!</v>
      </c>
      <c r="AL10" s="29">
        <f>(AL7/AL8)*AL9</f>
        <v>82.4530394348389</v>
      </c>
      <c r="AM10" s="29">
        <f t="shared" ref="AM10" si="23">(AM7/AM8)*AM9</f>
        <v>86.805544098413009</v>
      </c>
      <c r="AN10" s="29">
        <f t="shared" ref="AN10" si="24">(AN7/AN8)*AN9</f>
        <v>79.158607126853042</v>
      </c>
      <c r="AO10" s="29">
        <f t="shared" ref="AO10" si="25">(AO7/AO8)*AO9</f>
        <v>78.800399044620917</v>
      </c>
      <c r="AP10" s="29">
        <f t="shared" ref="AP10" si="26">(AP7/AP8)*AP9</f>
        <v>78.514925605943787</v>
      </c>
      <c r="AQ10" s="29">
        <f t="shared" ref="AQ10" si="27">(AQ7/AQ8)*AQ9</f>
        <v>81.785348583938244</v>
      </c>
      <c r="AR10" s="29">
        <f t="shared" ref="AR10" si="28">(AR7/AR8)*AR9</f>
        <v>80.299651983349321</v>
      </c>
      <c r="AS10" s="29">
        <f t="shared" ref="AS10" si="29">(AS7/AS8)*AS9</f>
        <v>80.777427118831895</v>
      </c>
      <c r="AT10" s="29">
        <f t="shared" ref="AT10" si="30">(AT7/AT8)*AT9</f>
        <v>78.57001026940496</v>
      </c>
      <c r="AU10" s="29">
        <f t="shared" ref="AU10" si="31">(AU7/AU8)*AU9</f>
        <v>78.46972280536923</v>
      </c>
      <c r="AV10" s="29" t="e">
        <f t="shared" ref="AV10" si="32">(AV7/AV8)*AV9</f>
        <v>#DIV/0!</v>
      </c>
      <c r="AW10" s="29" t="e">
        <f t="shared" ref="AW10" si="33">(AW7/AW8)*AW9</f>
        <v>#DIV/0!</v>
      </c>
      <c r="AX10" s="13">
        <f>(AX7/AX8)*AX9</f>
        <v>46.113012008111525</v>
      </c>
      <c r="AY10" s="13">
        <f t="shared" ref="AY10" si="34">(AY7/AY8)*AY9</f>
        <v>53.847725926464825</v>
      </c>
      <c r="AZ10" s="13">
        <f t="shared" ref="AZ10" si="35">(AZ7/AZ8)*AZ9</f>
        <v>50.236042769870302</v>
      </c>
      <c r="BA10" s="13">
        <f t="shared" ref="BA10" si="36">(BA7/BA8)*BA9</f>
        <v>52.951163969493372</v>
      </c>
      <c r="BB10" s="13">
        <f t="shared" ref="BB10" si="37">(BB7/BB8)*BB9</f>
        <v>54.328707820393014</v>
      </c>
      <c r="BC10" s="13">
        <f t="shared" ref="BC10" si="38">(BC7/BC8)*BC9</f>
        <v>53.129043492650887</v>
      </c>
      <c r="BD10" s="13">
        <f t="shared" ref="BD10" si="39">(BD7/BD8)*BD9</f>
        <v>54.561021816628205</v>
      </c>
      <c r="BE10" s="13">
        <f t="shared" ref="BE10" si="40">(BE7/BE8)*BE9</f>
        <v>55.048926238838767</v>
      </c>
      <c r="BF10" s="13">
        <f t="shared" ref="BF10" si="41">(BF7/BF8)*BF9</f>
        <v>56.454317253460637</v>
      </c>
      <c r="BG10" s="13">
        <f t="shared" ref="BG10" si="42">(BG7/BG8)*BG9</f>
        <v>55.345351527269926</v>
      </c>
      <c r="BH10" s="13" t="e">
        <f t="shared" ref="BH10" si="43">(BH7/BH8)*BH9</f>
        <v>#DIV/0!</v>
      </c>
      <c r="BI10" s="13" t="e">
        <f t="shared" ref="BI10" si="44">(BI7/BI8)*BI9</f>
        <v>#DIV/0!</v>
      </c>
      <c r="BJ10" s="29">
        <f>(BJ7/BJ8)*BJ9</f>
        <v>271.12478622636439</v>
      </c>
      <c r="BK10" s="29">
        <f t="shared" ref="BK10" si="45">(BK7/BK8)*BK9</f>
        <v>282.49612061495156</v>
      </c>
      <c r="BL10" s="29">
        <f t="shared" ref="BL10" si="46">(BL7/BL8)*BL9</f>
        <v>389.43963546491364</v>
      </c>
      <c r="BM10" s="29">
        <f t="shared" ref="BM10" si="47">(BM7/BM8)*BM9</f>
        <v>430.35187048811366</v>
      </c>
      <c r="BN10" s="29">
        <f t="shared" ref="BN10" si="48">(BN7/BN8)*BN9</f>
        <v>467.85167074239047</v>
      </c>
      <c r="BO10" s="29">
        <f t="shared" ref="BO10" si="49">(BO7/BO8)*BO9</f>
        <v>463.70195657575061</v>
      </c>
      <c r="BP10" s="29">
        <f t="shared" ref="BP10" si="50">(BP7/BP8)*BP9</f>
        <v>475.86461379583562</v>
      </c>
      <c r="BQ10" s="29">
        <f t="shared" ref="BQ10" si="51">(BQ7/BQ8)*BQ9</f>
        <v>465.79274940721166</v>
      </c>
      <c r="BR10" s="29">
        <f t="shared" ref="BR10" si="52">(BR7/BR8)*BR9</f>
        <v>475.82854973263454</v>
      </c>
      <c r="BS10" s="29">
        <f t="shared" ref="BS10" si="53">(BS7/BS8)*BS9</f>
        <v>466.97458295245144</v>
      </c>
      <c r="BT10" s="29" t="e">
        <f t="shared" ref="BT10" si="54">(BT7/BT8)*BT9</f>
        <v>#DIV/0!</v>
      </c>
      <c r="BU10" s="29" t="e">
        <f t="shared" ref="BU10" si="55">(BU7/BU8)*BU9</f>
        <v>#DIV/0!</v>
      </c>
      <c r="BV10" s="13">
        <f>(BV7/BV8)*BV9</f>
        <v>545.93301338067124</v>
      </c>
      <c r="BW10" s="13">
        <f t="shared" ref="BW10" si="56">(BW7/BW8)*BW9</f>
        <v>399.11463100362113</v>
      </c>
      <c r="BX10" s="13">
        <f t="shared" ref="BX10" si="57">(BX7/BX8)*BX9</f>
        <v>311.23944436160144</v>
      </c>
      <c r="BY10" s="13">
        <f t="shared" ref="BY10" si="58">(BY7/BY8)*BY9</f>
        <v>286.82797769620237</v>
      </c>
      <c r="BZ10" s="13">
        <f t="shared" ref="BZ10" si="59">(BZ7/BZ8)*BZ9</f>
        <v>307.35574819289332</v>
      </c>
      <c r="CA10" s="13">
        <f t="shared" ref="CA10" si="60">(CA7/CA8)*CA9</f>
        <v>457.82295250913677</v>
      </c>
      <c r="CB10" s="13">
        <f t="shared" ref="CB10" si="61">(CB7/CB8)*CB9</f>
        <v>386.99789070199546</v>
      </c>
      <c r="CC10" s="13">
        <f t="shared" ref="CC10" si="62">(CC7/CC8)*CC9</f>
        <v>344.17722930615139</v>
      </c>
      <c r="CD10" s="13">
        <f t="shared" ref="CD10" si="63">(CD7/CD8)*CD9</f>
        <v>307.84140016740884</v>
      </c>
      <c r="CE10" s="13">
        <f t="shared" ref="CE10" si="64">(CE7/CE8)*CE9</f>
        <v>265.06550004917926</v>
      </c>
      <c r="CF10" s="13" t="e">
        <f t="shared" ref="CF10" si="65">(CF7/CF8)*CF9</f>
        <v>#DIV/0!</v>
      </c>
      <c r="CG10" s="13" t="e">
        <f t="shared" ref="CG10" si="66">(CG7/CG8)*CG9</f>
        <v>#DIV/0!</v>
      </c>
      <c r="CH10" s="29">
        <f>(CH7/CH8)*CH9</f>
        <v>32.94346912621068</v>
      </c>
      <c r="CI10" s="29">
        <f t="shared" ref="CI10" si="67">(CI7/CI8)*CI9</f>
        <v>46.929377971272189</v>
      </c>
      <c r="CJ10" s="29">
        <f t="shared" ref="CJ10" si="68">(CJ7/CJ8)*CJ9</f>
        <v>15.209567037574342</v>
      </c>
      <c r="CK10" s="29">
        <f t="shared" ref="CK10" si="69">(CK7/CK8)*CK9</f>
        <v>15.305775603636269</v>
      </c>
      <c r="CL10" s="29">
        <f t="shared" ref="CL10" si="70">(CL7/CL8)*CL9</f>
        <v>18.326559761853808</v>
      </c>
      <c r="CM10" s="29">
        <f t="shared" ref="CM10" si="71">(CM7/CM8)*CM9</f>
        <v>14.270389772070935</v>
      </c>
      <c r="CN10" s="29">
        <f t="shared" ref="CN10" si="72">(CN7/CN8)*CN9</f>
        <v>12.981894115503314</v>
      </c>
      <c r="CO10" s="29">
        <f t="shared" ref="CO10" si="73">(CO7/CO8)*CO9</f>
        <v>16.401177390061264</v>
      </c>
      <c r="CP10" s="29">
        <f t="shared" ref="CP10" si="74">(CP7/CP8)*CP9</f>
        <v>14.501322083707935</v>
      </c>
      <c r="CQ10" s="29">
        <f t="shared" ref="CQ10" si="75">(CQ7/CQ8)*CQ9</f>
        <v>13.680556189695199</v>
      </c>
      <c r="CR10" s="29" t="e">
        <f t="shared" ref="CR10" si="76">(CR7/CR8)*CR9</f>
        <v>#DIV/0!</v>
      </c>
      <c r="CS10" s="29" t="e">
        <f t="shared" ref="CS10" si="77">(CS7/CS8)*CS9</f>
        <v>#DIV/0!</v>
      </c>
      <c r="CT10" s="13">
        <f>(CT7/CT8)*CT9</f>
        <v>447.02440340225087</v>
      </c>
      <c r="CU10" s="13">
        <f t="shared" ref="CU10" si="78">(CU7/CU8)*CU9</f>
        <v>392.37978885449763</v>
      </c>
      <c r="CV10" s="13">
        <f t="shared" ref="CV10" si="79">(CV7/CV8)*CV9</f>
        <v>388.08455922754769</v>
      </c>
      <c r="CW10" s="13">
        <f t="shared" ref="CW10" si="80">(CW7/CW8)*CW9</f>
        <v>346.21922958618052</v>
      </c>
      <c r="CX10" s="13">
        <f t="shared" ref="CX10" si="81">(CX7/CX8)*CX9</f>
        <v>267.57624829356757</v>
      </c>
      <c r="CY10" s="13">
        <f t="shared" ref="CY10" si="82">(CY7/CY8)*CY9</f>
        <v>275.56163289652767</v>
      </c>
      <c r="CZ10" s="13">
        <f t="shared" ref="CZ10" si="83">(CZ7/CZ8)*CZ9</f>
        <v>259.36394071371774</v>
      </c>
      <c r="DA10" s="13">
        <f t="shared" ref="DA10" si="84">(DA7/DA8)*DA9</f>
        <v>271.1448337238985</v>
      </c>
      <c r="DB10" s="13">
        <f t="shared" ref="DB10" si="85">(DB7/DB8)*DB9</f>
        <v>278.10644001849073</v>
      </c>
      <c r="DC10" s="13">
        <f t="shared" ref="DC10" si="86">(DC7/DC8)*DC9</f>
        <v>305.74187474540639</v>
      </c>
      <c r="DD10" s="13" t="e">
        <f t="shared" ref="DD10" si="87">(DD7/DD8)*DD9</f>
        <v>#DIV/0!</v>
      </c>
      <c r="DE10" s="13" t="e">
        <f t="shared" ref="DE10" si="88">(DE7/DE8)*DE9</f>
        <v>#DIV/0!</v>
      </c>
    </row>
    <row r="11" spans="1:109" x14ac:dyDescent="0.5">
      <c r="A11" s="14"/>
      <c r="B11" s="27" t="str">
        <f>IF(B10&lt;=60,"ผ่าน","ไม่ผ่าน")</f>
        <v>ไม่ผ่าน</v>
      </c>
      <c r="C11" s="27" t="str">
        <f t="shared" ref="C11:M11" si="89">IF(C10&lt;=60,"ผ่าน","ไม่ผ่าน")</f>
        <v>ไม่ผ่าน</v>
      </c>
      <c r="D11" s="27" t="str">
        <f t="shared" si="89"/>
        <v>ไม่ผ่าน</v>
      </c>
      <c r="E11" s="27" t="str">
        <f t="shared" si="89"/>
        <v>ไม่ผ่าน</v>
      </c>
      <c r="F11" s="27" t="str">
        <f t="shared" si="89"/>
        <v>ไม่ผ่าน</v>
      </c>
      <c r="G11" s="27" t="str">
        <f t="shared" si="89"/>
        <v>ไม่ผ่าน</v>
      </c>
      <c r="H11" s="27" t="str">
        <f t="shared" si="89"/>
        <v>ไม่ผ่าน</v>
      </c>
      <c r="I11" s="27" t="str">
        <f t="shared" si="89"/>
        <v>ไม่ผ่าน</v>
      </c>
      <c r="J11" s="27" t="str">
        <f t="shared" si="89"/>
        <v>ไม่ผ่าน</v>
      </c>
      <c r="K11" s="27" t="str">
        <f t="shared" si="89"/>
        <v>ไม่ผ่าน</v>
      </c>
      <c r="L11" s="27" t="e">
        <f t="shared" si="89"/>
        <v>#DIV/0!</v>
      </c>
      <c r="M11" s="27" t="e">
        <f t="shared" si="89"/>
        <v>#DIV/0!</v>
      </c>
      <c r="N11" s="30" t="str">
        <f>IF(N10&lt;=60,"ผ่าน","ไม่ผ่าน")</f>
        <v>ไม่ผ่าน</v>
      </c>
      <c r="O11" s="30" t="str">
        <f t="shared" ref="O11" si="90">IF(O10&lt;=60,"ผ่าน","ไม่ผ่าน")</f>
        <v>ไม่ผ่าน</v>
      </c>
      <c r="P11" s="30" t="str">
        <f t="shared" ref="P11" si="91">IF(P10&lt;=60,"ผ่าน","ไม่ผ่าน")</f>
        <v>ไม่ผ่าน</v>
      </c>
      <c r="Q11" s="30" t="str">
        <f t="shared" ref="Q11" si="92">IF(Q10&lt;=60,"ผ่าน","ไม่ผ่าน")</f>
        <v>ไม่ผ่าน</v>
      </c>
      <c r="R11" s="30" t="str">
        <f t="shared" ref="R11" si="93">IF(R10&lt;=60,"ผ่าน","ไม่ผ่าน")</f>
        <v>ไม่ผ่าน</v>
      </c>
      <c r="S11" s="30" t="str">
        <f t="shared" ref="S11" si="94">IF(S10&lt;=60,"ผ่าน","ไม่ผ่าน")</f>
        <v>ผ่าน</v>
      </c>
      <c r="T11" s="30" t="str">
        <f t="shared" ref="T11" si="95">IF(T10&lt;=60,"ผ่าน","ไม่ผ่าน")</f>
        <v>ไม่ผ่าน</v>
      </c>
      <c r="U11" s="30" t="str">
        <f t="shared" ref="U11" si="96">IF(U10&lt;=60,"ผ่าน","ไม่ผ่าน")</f>
        <v>ไม่ผ่าน</v>
      </c>
      <c r="V11" s="30" t="str">
        <f t="shared" ref="V11" si="97">IF(V10&lt;=60,"ผ่าน","ไม่ผ่าน")</f>
        <v>ไม่ผ่าน</v>
      </c>
      <c r="W11" s="30" t="str">
        <f t="shared" ref="W11" si="98">IF(W10&lt;=60,"ผ่าน","ไม่ผ่าน")</f>
        <v>ไม่ผ่าน</v>
      </c>
      <c r="X11" s="30" t="e">
        <f t="shared" ref="X11" si="99">IF(X10&lt;=60,"ผ่าน","ไม่ผ่าน")</f>
        <v>#DIV/0!</v>
      </c>
      <c r="Y11" s="30" t="e">
        <f t="shared" ref="Y11" si="100">IF(Y10&lt;=60,"ผ่าน","ไม่ผ่าน")</f>
        <v>#DIV/0!</v>
      </c>
      <c r="Z11" s="27" t="str">
        <f>IF(Z10&lt;=60,"ผ่าน","ไม่ผ่าน")</f>
        <v>ไม่ผ่าน</v>
      </c>
      <c r="AA11" s="27" t="str">
        <f t="shared" ref="AA11" si="101">IF(AA10&lt;=60,"ผ่าน","ไม่ผ่าน")</f>
        <v>ไม่ผ่าน</v>
      </c>
      <c r="AB11" s="27" t="str">
        <f t="shared" ref="AB11" si="102">IF(AB10&lt;=60,"ผ่าน","ไม่ผ่าน")</f>
        <v>ไม่ผ่าน</v>
      </c>
      <c r="AC11" s="27" t="str">
        <f t="shared" ref="AC11" si="103">IF(AC10&lt;=60,"ผ่าน","ไม่ผ่าน")</f>
        <v>ไม่ผ่าน</v>
      </c>
      <c r="AD11" s="27" t="str">
        <f t="shared" ref="AD11" si="104">IF(AD10&lt;=60,"ผ่าน","ไม่ผ่าน")</f>
        <v>ไม่ผ่าน</v>
      </c>
      <c r="AE11" s="27" t="str">
        <f t="shared" ref="AE11" si="105">IF(AE10&lt;=60,"ผ่าน","ไม่ผ่าน")</f>
        <v>ไม่ผ่าน</v>
      </c>
      <c r="AF11" s="27" t="str">
        <f t="shared" ref="AF11" si="106">IF(AF10&lt;=60,"ผ่าน","ไม่ผ่าน")</f>
        <v>ไม่ผ่าน</v>
      </c>
      <c r="AG11" s="27" t="str">
        <f t="shared" ref="AG11" si="107">IF(AG10&lt;=60,"ผ่าน","ไม่ผ่าน")</f>
        <v>ไม่ผ่าน</v>
      </c>
      <c r="AH11" s="27" t="str">
        <f t="shared" ref="AH11" si="108">IF(AH10&lt;=60,"ผ่าน","ไม่ผ่าน")</f>
        <v>ไม่ผ่าน</v>
      </c>
      <c r="AI11" s="27" t="str">
        <f t="shared" ref="AI11" si="109">IF(AI10&lt;=60,"ผ่าน","ไม่ผ่าน")</f>
        <v>ไม่ผ่าน</v>
      </c>
      <c r="AJ11" s="27" t="e">
        <f t="shared" ref="AJ11" si="110">IF(AJ10&lt;=60,"ผ่าน","ไม่ผ่าน")</f>
        <v>#DIV/0!</v>
      </c>
      <c r="AK11" s="27" t="e">
        <f t="shared" ref="AK11" si="111">IF(AK10&lt;=60,"ผ่าน","ไม่ผ่าน")</f>
        <v>#DIV/0!</v>
      </c>
      <c r="AL11" s="30" t="str">
        <f>IF(AL10&lt;=60,"ผ่าน","ไม่ผ่าน")</f>
        <v>ไม่ผ่าน</v>
      </c>
      <c r="AM11" s="30" t="str">
        <f t="shared" ref="AM11" si="112">IF(AM10&lt;=60,"ผ่าน","ไม่ผ่าน")</f>
        <v>ไม่ผ่าน</v>
      </c>
      <c r="AN11" s="30" t="str">
        <f t="shared" ref="AN11" si="113">IF(AN10&lt;=60,"ผ่าน","ไม่ผ่าน")</f>
        <v>ไม่ผ่าน</v>
      </c>
      <c r="AO11" s="30" t="str">
        <f t="shared" ref="AO11" si="114">IF(AO10&lt;=60,"ผ่าน","ไม่ผ่าน")</f>
        <v>ไม่ผ่าน</v>
      </c>
      <c r="AP11" s="30" t="str">
        <f t="shared" ref="AP11" si="115">IF(AP10&lt;=60,"ผ่าน","ไม่ผ่าน")</f>
        <v>ไม่ผ่าน</v>
      </c>
      <c r="AQ11" s="30" t="str">
        <f t="shared" ref="AQ11" si="116">IF(AQ10&lt;=60,"ผ่าน","ไม่ผ่าน")</f>
        <v>ไม่ผ่าน</v>
      </c>
      <c r="AR11" s="30" t="str">
        <f t="shared" ref="AR11" si="117">IF(AR10&lt;=60,"ผ่าน","ไม่ผ่าน")</f>
        <v>ไม่ผ่าน</v>
      </c>
      <c r="AS11" s="30" t="str">
        <f t="shared" ref="AS11" si="118">IF(AS10&lt;=60,"ผ่าน","ไม่ผ่าน")</f>
        <v>ไม่ผ่าน</v>
      </c>
      <c r="AT11" s="30" t="str">
        <f t="shared" ref="AT11" si="119">IF(AT10&lt;=60,"ผ่าน","ไม่ผ่าน")</f>
        <v>ไม่ผ่าน</v>
      </c>
      <c r="AU11" s="30" t="str">
        <f t="shared" ref="AU11" si="120">IF(AU10&lt;=60,"ผ่าน","ไม่ผ่าน")</f>
        <v>ไม่ผ่าน</v>
      </c>
      <c r="AV11" s="30" t="e">
        <f t="shared" ref="AV11" si="121">IF(AV10&lt;=60,"ผ่าน","ไม่ผ่าน")</f>
        <v>#DIV/0!</v>
      </c>
      <c r="AW11" s="30" t="e">
        <f t="shared" ref="AW11" si="122">IF(AW10&lt;=60,"ผ่าน","ไม่ผ่าน")</f>
        <v>#DIV/0!</v>
      </c>
      <c r="AX11" s="27" t="str">
        <f>IF(AX10&lt;=60,"ผ่าน","ไม่ผ่าน")</f>
        <v>ผ่าน</v>
      </c>
      <c r="AY11" s="27" t="str">
        <f t="shared" ref="AY11" si="123">IF(AY10&lt;=60,"ผ่าน","ไม่ผ่าน")</f>
        <v>ผ่าน</v>
      </c>
      <c r="AZ11" s="27" t="str">
        <f t="shared" ref="AZ11" si="124">IF(AZ10&lt;=60,"ผ่าน","ไม่ผ่าน")</f>
        <v>ผ่าน</v>
      </c>
      <c r="BA11" s="27" t="str">
        <f t="shared" ref="BA11" si="125">IF(BA10&lt;=60,"ผ่าน","ไม่ผ่าน")</f>
        <v>ผ่าน</v>
      </c>
      <c r="BB11" s="27" t="str">
        <f t="shared" ref="BB11" si="126">IF(BB10&lt;=60,"ผ่าน","ไม่ผ่าน")</f>
        <v>ผ่าน</v>
      </c>
      <c r="BC11" s="27" t="str">
        <f t="shared" ref="BC11" si="127">IF(BC10&lt;=60,"ผ่าน","ไม่ผ่าน")</f>
        <v>ผ่าน</v>
      </c>
      <c r="BD11" s="27" t="str">
        <f t="shared" ref="BD11" si="128">IF(BD10&lt;=60,"ผ่าน","ไม่ผ่าน")</f>
        <v>ผ่าน</v>
      </c>
      <c r="BE11" s="27" t="str">
        <f t="shared" ref="BE11" si="129">IF(BE10&lt;=60,"ผ่าน","ไม่ผ่าน")</f>
        <v>ผ่าน</v>
      </c>
      <c r="BF11" s="27" t="str">
        <f t="shared" ref="BF11" si="130">IF(BF10&lt;=60,"ผ่าน","ไม่ผ่าน")</f>
        <v>ผ่าน</v>
      </c>
      <c r="BG11" s="27" t="str">
        <f t="shared" ref="BG11" si="131">IF(BG10&lt;=60,"ผ่าน","ไม่ผ่าน")</f>
        <v>ผ่าน</v>
      </c>
      <c r="BH11" s="27" t="e">
        <f t="shared" ref="BH11" si="132">IF(BH10&lt;=60,"ผ่าน","ไม่ผ่าน")</f>
        <v>#DIV/0!</v>
      </c>
      <c r="BI11" s="27" t="e">
        <f t="shared" ref="BI11" si="133">IF(BI10&lt;=60,"ผ่าน","ไม่ผ่าน")</f>
        <v>#DIV/0!</v>
      </c>
      <c r="BJ11" s="30" t="str">
        <f>IF(BJ10&lt;=60,"ผ่าน","ไม่ผ่าน")</f>
        <v>ไม่ผ่าน</v>
      </c>
      <c r="BK11" s="30" t="str">
        <f t="shared" ref="BK11" si="134">IF(BK10&lt;=60,"ผ่าน","ไม่ผ่าน")</f>
        <v>ไม่ผ่าน</v>
      </c>
      <c r="BL11" s="30" t="str">
        <f t="shared" ref="BL11" si="135">IF(BL10&lt;=60,"ผ่าน","ไม่ผ่าน")</f>
        <v>ไม่ผ่าน</v>
      </c>
      <c r="BM11" s="30" t="str">
        <f t="shared" ref="BM11" si="136">IF(BM10&lt;=60,"ผ่าน","ไม่ผ่าน")</f>
        <v>ไม่ผ่าน</v>
      </c>
      <c r="BN11" s="30" t="str">
        <f t="shared" ref="BN11" si="137">IF(BN10&lt;=60,"ผ่าน","ไม่ผ่าน")</f>
        <v>ไม่ผ่าน</v>
      </c>
      <c r="BO11" s="30" t="str">
        <f t="shared" ref="BO11" si="138">IF(BO10&lt;=60,"ผ่าน","ไม่ผ่าน")</f>
        <v>ไม่ผ่าน</v>
      </c>
      <c r="BP11" s="30" t="str">
        <f t="shared" ref="BP11" si="139">IF(BP10&lt;=60,"ผ่าน","ไม่ผ่าน")</f>
        <v>ไม่ผ่าน</v>
      </c>
      <c r="BQ11" s="30" t="str">
        <f t="shared" ref="BQ11" si="140">IF(BQ10&lt;=60,"ผ่าน","ไม่ผ่าน")</f>
        <v>ไม่ผ่าน</v>
      </c>
      <c r="BR11" s="30" t="str">
        <f t="shared" ref="BR11" si="141">IF(BR10&lt;=60,"ผ่าน","ไม่ผ่าน")</f>
        <v>ไม่ผ่าน</v>
      </c>
      <c r="BS11" s="30" t="str">
        <f t="shared" ref="BS11" si="142">IF(BS10&lt;=60,"ผ่าน","ไม่ผ่าน")</f>
        <v>ไม่ผ่าน</v>
      </c>
      <c r="BT11" s="30" t="e">
        <f t="shared" ref="BT11" si="143">IF(BT10&lt;=60,"ผ่าน","ไม่ผ่าน")</f>
        <v>#DIV/0!</v>
      </c>
      <c r="BU11" s="30" t="e">
        <f t="shared" ref="BU11" si="144">IF(BU10&lt;=60,"ผ่าน","ไม่ผ่าน")</f>
        <v>#DIV/0!</v>
      </c>
      <c r="BV11" s="27" t="str">
        <f>IF(BV10&lt;=60,"ผ่าน","ไม่ผ่าน")</f>
        <v>ไม่ผ่าน</v>
      </c>
      <c r="BW11" s="27" t="str">
        <f t="shared" ref="BW11" si="145">IF(BW10&lt;=60,"ผ่าน","ไม่ผ่าน")</f>
        <v>ไม่ผ่าน</v>
      </c>
      <c r="BX11" s="27" t="str">
        <f t="shared" ref="BX11" si="146">IF(BX10&lt;=60,"ผ่าน","ไม่ผ่าน")</f>
        <v>ไม่ผ่าน</v>
      </c>
      <c r="BY11" s="27" t="str">
        <f t="shared" ref="BY11" si="147">IF(BY10&lt;=60,"ผ่าน","ไม่ผ่าน")</f>
        <v>ไม่ผ่าน</v>
      </c>
      <c r="BZ11" s="27" t="str">
        <f t="shared" ref="BZ11" si="148">IF(BZ10&lt;=60,"ผ่าน","ไม่ผ่าน")</f>
        <v>ไม่ผ่าน</v>
      </c>
      <c r="CA11" s="27" t="str">
        <f t="shared" ref="CA11" si="149">IF(CA10&lt;=60,"ผ่าน","ไม่ผ่าน")</f>
        <v>ไม่ผ่าน</v>
      </c>
      <c r="CB11" s="27" t="str">
        <f t="shared" ref="CB11" si="150">IF(CB10&lt;=60,"ผ่าน","ไม่ผ่าน")</f>
        <v>ไม่ผ่าน</v>
      </c>
      <c r="CC11" s="27" t="str">
        <f t="shared" ref="CC11" si="151">IF(CC10&lt;=60,"ผ่าน","ไม่ผ่าน")</f>
        <v>ไม่ผ่าน</v>
      </c>
      <c r="CD11" s="27" t="str">
        <f t="shared" ref="CD11" si="152">IF(CD10&lt;=60,"ผ่าน","ไม่ผ่าน")</f>
        <v>ไม่ผ่าน</v>
      </c>
      <c r="CE11" s="27" t="str">
        <f t="shared" ref="CE11" si="153">IF(CE10&lt;=60,"ผ่าน","ไม่ผ่าน")</f>
        <v>ไม่ผ่าน</v>
      </c>
      <c r="CF11" s="27" t="e">
        <f t="shared" ref="CF11" si="154">IF(CF10&lt;=60,"ผ่าน","ไม่ผ่าน")</f>
        <v>#DIV/0!</v>
      </c>
      <c r="CG11" s="27" t="e">
        <f t="shared" ref="CG11" si="155">IF(CG10&lt;=60,"ผ่าน","ไม่ผ่าน")</f>
        <v>#DIV/0!</v>
      </c>
      <c r="CH11" s="30" t="str">
        <f>IF(CH10&lt;=60,"ผ่าน","ไม่ผ่าน")</f>
        <v>ผ่าน</v>
      </c>
      <c r="CI11" s="30" t="str">
        <f t="shared" ref="CI11" si="156">IF(CI10&lt;=60,"ผ่าน","ไม่ผ่าน")</f>
        <v>ผ่าน</v>
      </c>
      <c r="CJ11" s="30" t="str">
        <f t="shared" ref="CJ11" si="157">IF(CJ10&lt;=60,"ผ่าน","ไม่ผ่าน")</f>
        <v>ผ่าน</v>
      </c>
      <c r="CK11" s="30" t="str">
        <f t="shared" ref="CK11" si="158">IF(CK10&lt;=60,"ผ่าน","ไม่ผ่าน")</f>
        <v>ผ่าน</v>
      </c>
      <c r="CL11" s="30" t="str">
        <f t="shared" ref="CL11" si="159">IF(CL10&lt;=60,"ผ่าน","ไม่ผ่าน")</f>
        <v>ผ่าน</v>
      </c>
      <c r="CM11" s="30" t="str">
        <f t="shared" ref="CM11" si="160">IF(CM10&lt;=60,"ผ่าน","ไม่ผ่าน")</f>
        <v>ผ่าน</v>
      </c>
      <c r="CN11" s="30" t="str">
        <f t="shared" ref="CN11" si="161">IF(CN10&lt;=60,"ผ่าน","ไม่ผ่าน")</f>
        <v>ผ่าน</v>
      </c>
      <c r="CO11" s="30" t="str">
        <f t="shared" ref="CO11" si="162">IF(CO10&lt;=60,"ผ่าน","ไม่ผ่าน")</f>
        <v>ผ่าน</v>
      </c>
      <c r="CP11" s="30" t="str">
        <f t="shared" ref="CP11" si="163">IF(CP10&lt;=60,"ผ่าน","ไม่ผ่าน")</f>
        <v>ผ่าน</v>
      </c>
      <c r="CQ11" s="30" t="str">
        <f t="shared" ref="CQ11" si="164">IF(CQ10&lt;=60,"ผ่าน","ไม่ผ่าน")</f>
        <v>ผ่าน</v>
      </c>
      <c r="CR11" s="30" t="e">
        <f t="shared" ref="CR11" si="165">IF(CR10&lt;=60,"ผ่าน","ไม่ผ่าน")</f>
        <v>#DIV/0!</v>
      </c>
      <c r="CS11" s="30" t="e">
        <f t="shared" ref="CS11" si="166">IF(CS10&lt;=60,"ผ่าน","ไม่ผ่าน")</f>
        <v>#DIV/0!</v>
      </c>
      <c r="CT11" s="27" t="str">
        <f>IF(CT10&lt;=60,"ผ่าน","ไม่ผ่าน")</f>
        <v>ไม่ผ่าน</v>
      </c>
      <c r="CU11" s="27" t="str">
        <f t="shared" ref="CU11" si="167">IF(CU10&lt;=60,"ผ่าน","ไม่ผ่าน")</f>
        <v>ไม่ผ่าน</v>
      </c>
      <c r="CV11" s="27" t="str">
        <f t="shared" ref="CV11" si="168">IF(CV10&lt;=60,"ผ่าน","ไม่ผ่าน")</f>
        <v>ไม่ผ่าน</v>
      </c>
      <c r="CW11" s="27" t="str">
        <f t="shared" ref="CW11" si="169">IF(CW10&lt;=60,"ผ่าน","ไม่ผ่าน")</f>
        <v>ไม่ผ่าน</v>
      </c>
      <c r="CX11" s="27" t="str">
        <f t="shared" ref="CX11" si="170">IF(CX10&lt;=60,"ผ่าน","ไม่ผ่าน")</f>
        <v>ไม่ผ่าน</v>
      </c>
      <c r="CY11" s="27" t="str">
        <f t="shared" ref="CY11" si="171">IF(CY10&lt;=60,"ผ่าน","ไม่ผ่าน")</f>
        <v>ไม่ผ่าน</v>
      </c>
      <c r="CZ11" s="27" t="str">
        <f t="shared" ref="CZ11" si="172">IF(CZ10&lt;=60,"ผ่าน","ไม่ผ่าน")</f>
        <v>ไม่ผ่าน</v>
      </c>
      <c r="DA11" s="27" t="str">
        <f t="shared" ref="DA11" si="173">IF(DA10&lt;=60,"ผ่าน","ไม่ผ่าน")</f>
        <v>ไม่ผ่าน</v>
      </c>
      <c r="DB11" s="27" t="str">
        <f t="shared" ref="DB11" si="174">IF(DB10&lt;=60,"ผ่าน","ไม่ผ่าน")</f>
        <v>ไม่ผ่าน</v>
      </c>
      <c r="DC11" s="27" t="str">
        <f t="shared" ref="DC11" si="175">IF(DC10&lt;=60,"ผ่าน","ไม่ผ่าน")</f>
        <v>ไม่ผ่าน</v>
      </c>
      <c r="DD11" s="27" t="e">
        <f t="shared" ref="DD11" si="176">IF(DD10&lt;=60,"ผ่าน","ไม่ผ่าน")</f>
        <v>#DIV/0!</v>
      </c>
      <c r="DE11" s="27" t="e">
        <f t="shared" ref="DE11" si="177">IF(DE10&lt;=60,"ผ่าน","ไม่ผ่าน")</f>
        <v>#DIV/0!</v>
      </c>
    </row>
    <row r="12" spans="1:109" ht="21" x14ac:dyDescent="0.6">
      <c r="A12" s="7" t="s">
        <v>9</v>
      </c>
      <c r="B12" s="39" t="s">
        <v>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9" t="s">
        <v>2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39" t="s">
        <v>2</v>
      </c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39" t="s">
        <v>2</v>
      </c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39" t="s">
        <v>2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39" t="s">
        <v>2</v>
      </c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39" t="s">
        <v>2</v>
      </c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39" t="s">
        <v>2</v>
      </c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39" t="s">
        <v>2</v>
      </c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</row>
    <row r="13" spans="1:109" ht="24.6" x14ac:dyDescent="0.5">
      <c r="A13" s="8" t="s">
        <v>3</v>
      </c>
      <c r="B13" s="31">
        <f>'ต.ค 65'!B12</f>
        <v>12790743.969999999</v>
      </c>
      <c r="C13" s="31">
        <f>'พ.ย 65'!B12</f>
        <v>12790743.969999999</v>
      </c>
      <c r="D13" s="31">
        <f>'ธ.ค 65'!B12</f>
        <v>12790743.969999999</v>
      </c>
      <c r="E13" s="31">
        <f>'ม.ค 66'!B12</f>
        <v>12790743.969999999</v>
      </c>
      <c r="F13" s="31">
        <f>'ก.พ 66'!B12</f>
        <v>12790743.969999999</v>
      </c>
      <c r="G13" s="31">
        <f>'มี.ค 66'!B12</f>
        <v>12790743.969999999</v>
      </c>
      <c r="H13" s="31">
        <f>'เม.ย 66'!B12</f>
        <v>12790743.969999999</v>
      </c>
      <c r="I13" s="31">
        <f>'พ.ค 66'!B12</f>
        <v>12790743.969999999</v>
      </c>
      <c r="J13" s="31">
        <f>'มิ.ย 66'!B12</f>
        <v>12790743.969999999</v>
      </c>
      <c r="K13" s="31">
        <f>'ก.ค 66'!B12</f>
        <v>12790743.969999999</v>
      </c>
      <c r="L13" s="31"/>
      <c r="M13" s="31"/>
      <c r="N13" s="31">
        <f>'ต.ค 65'!C12</f>
        <v>1420359.13</v>
      </c>
      <c r="O13" s="31">
        <f>'พ.ย 65'!C12</f>
        <v>1420359.13</v>
      </c>
      <c r="P13" s="31">
        <f>'ธ.ค 65'!C12</f>
        <v>1420359.13</v>
      </c>
      <c r="Q13" s="31">
        <f>'ม.ค 66'!C12</f>
        <v>1420359.13</v>
      </c>
      <c r="R13" s="31">
        <f>'ก.พ 66'!C12</f>
        <v>1420359.13</v>
      </c>
      <c r="S13" s="31">
        <f>'มี.ค 66'!C12</f>
        <v>1420359.13</v>
      </c>
      <c r="T13" s="31">
        <f>'เม.ย 66'!C12</f>
        <v>1420359.13</v>
      </c>
      <c r="U13" s="31">
        <f>'พ.ค 66'!C12</f>
        <v>1420359.13</v>
      </c>
      <c r="V13" s="31">
        <f>'มิ.ย 66'!C12</f>
        <v>1420359.13</v>
      </c>
      <c r="W13" s="31">
        <f>'ก.ค 66'!C12</f>
        <v>1420359.13</v>
      </c>
      <c r="X13" s="31"/>
      <c r="Y13" s="31"/>
      <c r="Z13" s="31">
        <f>'ต.ค 65'!D12</f>
        <v>1784097.44</v>
      </c>
      <c r="AA13" s="31">
        <f>'พ.ย 65'!D12</f>
        <v>1784097.44</v>
      </c>
      <c r="AB13" s="31">
        <f>'ธ.ค 65'!D12</f>
        <v>1784097.44</v>
      </c>
      <c r="AC13" s="31">
        <f>'ม.ค 66'!D12</f>
        <v>1784097.44</v>
      </c>
      <c r="AD13" s="31">
        <f>'ก.พ 66'!D12</f>
        <v>1784097.44</v>
      </c>
      <c r="AE13" s="31">
        <f>'มี.ค 66'!D12</f>
        <v>1784097.44</v>
      </c>
      <c r="AF13" s="31">
        <f>'เม.ย 66'!D12</f>
        <v>1784097.44</v>
      </c>
      <c r="AG13" s="31">
        <f>'พ.ค 66'!D12</f>
        <v>1784097.44</v>
      </c>
      <c r="AH13" s="31">
        <f>'มิ.ย 66'!D12</f>
        <v>1784097.44</v>
      </c>
      <c r="AI13" s="31">
        <f>'ก.ค 66'!D12</f>
        <v>1784097.44</v>
      </c>
      <c r="AJ13" s="31"/>
      <c r="AK13" s="31"/>
      <c r="AL13" s="31">
        <f>'ต.ค 65'!E12</f>
        <v>4136154</v>
      </c>
      <c r="AM13" s="31">
        <f>'พ.ย 65'!E12</f>
        <v>4136154</v>
      </c>
      <c r="AN13" s="31">
        <f>'ธ.ค 65'!E12</f>
        <v>4136154</v>
      </c>
      <c r="AO13" s="31">
        <f>'ม.ค 66'!E12</f>
        <v>4136154</v>
      </c>
      <c r="AP13" s="31">
        <f>'ก.พ 66'!E12</f>
        <v>4136154</v>
      </c>
      <c r="AQ13" s="31">
        <f>'มี.ค 66'!E12</f>
        <v>4136154</v>
      </c>
      <c r="AR13" s="31">
        <f>'เม.ย 66'!E12</f>
        <v>4136154</v>
      </c>
      <c r="AS13" s="31">
        <f>'พ.ค 66'!E12</f>
        <v>4136154</v>
      </c>
      <c r="AT13" s="31">
        <f>'มิ.ย 66'!E12</f>
        <v>4136154</v>
      </c>
      <c r="AU13" s="31">
        <f>'ก.ค 66'!E12</f>
        <v>4136154</v>
      </c>
      <c r="AV13" s="31"/>
      <c r="AW13" s="31"/>
      <c r="AX13" s="31">
        <f>'ต.ค 65'!F12</f>
        <v>2961512.43</v>
      </c>
      <c r="AY13" s="31">
        <f>'พ.ย 65'!F12</f>
        <v>2961512.43</v>
      </c>
      <c r="AZ13" s="31">
        <f>'ธ.ค 65'!F12</f>
        <v>2961512.43</v>
      </c>
      <c r="BA13" s="31">
        <f>'ม.ค 66'!F12</f>
        <v>2961512.43</v>
      </c>
      <c r="BB13" s="31">
        <f>'ก.พ 66'!F12</f>
        <v>2961512.43</v>
      </c>
      <c r="BC13" s="31">
        <f>'มี.ค 66'!F12</f>
        <v>2961512.43</v>
      </c>
      <c r="BD13" s="31">
        <f>'เม.ย 66'!F12</f>
        <v>2961512.43</v>
      </c>
      <c r="BE13" s="31">
        <f>'พ.ค 66'!F12</f>
        <v>2961512.43</v>
      </c>
      <c r="BF13" s="31">
        <f>'มิ.ย 66'!F12</f>
        <v>2961512.43</v>
      </c>
      <c r="BG13" s="31">
        <f>'ก.ค 66'!F12</f>
        <v>2961512.43</v>
      </c>
      <c r="BH13" s="31"/>
      <c r="BI13" s="31"/>
      <c r="BJ13" s="31">
        <f>'ต.ค 65'!G12</f>
        <v>26918624.870000001</v>
      </c>
      <c r="BK13" s="31">
        <f>'พ.ย 65'!G12</f>
        <v>26918624.870000001</v>
      </c>
      <c r="BL13" s="31">
        <f>'ธ.ค 65'!G12</f>
        <v>26918624.870000001</v>
      </c>
      <c r="BM13" s="31">
        <f>'ม.ค 66'!G12</f>
        <v>26918624.870000001</v>
      </c>
      <c r="BN13" s="31">
        <f>'ก.พ 66'!G12</f>
        <v>26918624.870000001</v>
      </c>
      <c r="BO13" s="31">
        <f>'มี.ค 66'!G12</f>
        <v>26918624.870000001</v>
      </c>
      <c r="BP13" s="31">
        <f>'เม.ย 66'!G12</f>
        <v>26918624.870000001</v>
      </c>
      <c r="BQ13" s="31">
        <f>'พ.ค 66'!G12</f>
        <v>26918624.870000001</v>
      </c>
      <c r="BR13" s="31">
        <f>'มิ.ย 66'!G12</f>
        <v>26918624.870000001</v>
      </c>
      <c r="BS13" s="31">
        <f>'ก.ค 66'!G12</f>
        <v>26918624.870000001</v>
      </c>
      <c r="BT13" s="31"/>
      <c r="BU13" s="31"/>
      <c r="BV13" s="31">
        <f>'ต.ค 65'!H12</f>
        <v>1453398.75</v>
      </c>
      <c r="BW13" s="31">
        <f>'พ.ย 65'!H12</f>
        <v>1453398.75</v>
      </c>
      <c r="BX13" s="31">
        <f>'ธ.ค 65'!H12</f>
        <v>1453398.75</v>
      </c>
      <c r="BY13" s="31">
        <f>'ม.ค 66'!H12</f>
        <v>1453398.75</v>
      </c>
      <c r="BZ13" s="31">
        <f>'ก.พ 66'!H12</f>
        <v>1453398.75</v>
      </c>
      <c r="CA13" s="31">
        <f>'มี.ค 66'!H12</f>
        <v>1453398.75</v>
      </c>
      <c r="CB13" s="31">
        <f>'เม.ย 66'!H12</f>
        <v>1453398.75</v>
      </c>
      <c r="CC13" s="31">
        <f>'พ.ค 66'!H12</f>
        <v>1453398.75</v>
      </c>
      <c r="CD13" s="31">
        <f>'มิ.ย 66'!H12</f>
        <v>1453398.75</v>
      </c>
      <c r="CE13" s="31">
        <f>'ก.ค 66'!H12</f>
        <v>1453398.75</v>
      </c>
      <c r="CF13" s="31"/>
      <c r="CG13" s="31"/>
      <c r="CH13" s="31">
        <f>'ต.ค 65'!I12</f>
        <v>1809351.88</v>
      </c>
      <c r="CI13" s="31">
        <f>'พ.ย 65'!I12</f>
        <v>1809351.88</v>
      </c>
      <c r="CJ13" s="31">
        <f>'ธ.ค 65'!I12</f>
        <v>1809351.88</v>
      </c>
      <c r="CK13" s="31">
        <f>'ม.ค 66'!I12</f>
        <v>1809351.88</v>
      </c>
      <c r="CL13" s="31">
        <f>'ก.พ 66'!I12</f>
        <v>1809351.88</v>
      </c>
      <c r="CM13" s="31">
        <f>'มี.ค 66'!I12</f>
        <v>1809351.88</v>
      </c>
      <c r="CN13" s="31">
        <f>'เม.ย 66'!I12</f>
        <v>1809351.88</v>
      </c>
      <c r="CO13" s="31">
        <f>'พ.ค 66'!I12</f>
        <v>1809351.88</v>
      </c>
      <c r="CP13" s="31">
        <f>'มิ.ย 66'!I12</f>
        <v>1809351.88</v>
      </c>
      <c r="CQ13" s="31">
        <f>'ก.ค 66'!I12</f>
        <v>1809351.88</v>
      </c>
      <c r="CR13" s="31"/>
      <c r="CS13" s="31"/>
      <c r="CT13" s="31">
        <f>'ต.ค 65'!J12</f>
        <v>1504970.34</v>
      </c>
      <c r="CU13" s="31">
        <f>'พ.ย 65'!J12</f>
        <v>1504970.34</v>
      </c>
      <c r="CV13" s="31">
        <f>'ธ.ค 65'!J12</f>
        <v>1504970.34</v>
      </c>
      <c r="CW13" s="31">
        <f>'ม.ค 66'!J12</f>
        <v>1504970.34</v>
      </c>
      <c r="CX13" s="31">
        <f>'ก.พ 66'!J12</f>
        <v>1504970.34</v>
      </c>
      <c r="CY13" s="31">
        <f>'มี.ค 66'!J12</f>
        <v>1504970.34</v>
      </c>
      <c r="CZ13" s="31">
        <f>'เม.ย 66'!J12</f>
        <v>1504970.34</v>
      </c>
      <c r="DA13" s="31">
        <f>'พ.ค 66'!J12</f>
        <v>1504970.34</v>
      </c>
      <c r="DB13" s="31">
        <f>'มิ.ย 66'!J12</f>
        <v>1504970.34</v>
      </c>
      <c r="DC13" s="31">
        <f>'ก.ค 66'!J12</f>
        <v>1504970.34</v>
      </c>
      <c r="DD13" s="31"/>
      <c r="DE13" s="31"/>
    </row>
    <row r="14" spans="1:109" ht="21" x14ac:dyDescent="0.6">
      <c r="A14" s="9" t="s">
        <v>65</v>
      </c>
      <c r="B14" s="31">
        <f>'ต.ค 65'!B13</f>
        <v>15697960.620000001</v>
      </c>
      <c r="C14" s="31">
        <f>'พ.ย 65'!B13</f>
        <v>17249606.259999998</v>
      </c>
      <c r="D14" s="31">
        <f>'ธ.ค 65'!B13</f>
        <v>21591476.359999999</v>
      </c>
      <c r="E14" s="31">
        <f>'ม.ค 66'!B13</f>
        <v>23427014.460000001</v>
      </c>
      <c r="F14" s="31">
        <f>'ก.พ 66'!B13</f>
        <v>20088192.189999998</v>
      </c>
      <c r="G14" s="31">
        <f>'มี.ค 66'!B13</f>
        <v>19840408.68</v>
      </c>
      <c r="H14" s="31">
        <f>'เม.ย 66'!B13</f>
        <v>18787945.100000001</v>
      </c>
      <c r="I14" s="31">
        <f>'พ.ค 66'!B13</f>
        <v>23179843.780000001</v>
      </c>
      <c r="J14" s="31">
        <f>'มิ.ย 66'!B13</f>
        <v>14762449.940000001</v>
      </c>
      <c r="K14" s="31">
        <f>'ก.ค 66'!B13</f>
        <v>16533305.060000001</v>
      </c>
      <c r="L14" s="31"/>
      <c r="M14" s="31"/>
      <c r="N14" s="31">
        <f>'ต.ค 65'!C13</f>
        <v>1512722.1400000001</v>
      </c>
      <c r="O14" s="31">
        <f>'พ.ย 65'!C13</f>
        <v>1727585.8599999999</v>
      </c>
      <c r="P14" s="31">
        <f>'ธ.ค 65'!C13</f>
        <v>1768370.9300000002</v>
      </c>
      <c r="Q14" s="31">
        <f>'ม.ค 66'!C13</f>
        <v>1627238.87</v>
      </c>
      <c r="R14" s="31">
        <f>'ก.พ 66'!C13</f>
        <v>1369532.35</v>
      </c>
      <c r="S14" s="31">
        <f>'มี.ค 66'!C13</f>
        <v>520562.32</v>
      </c>
      <c r="T14" s="31">
        <f>'เม.ย 66'!C13</f>
        <v>420215.5</v>
      </c>
      <c r="U14" s="31">
        <f>'พ.ค 66'!C13</f>
        <v>615554.32000000007</v>
      </c>
      <c r="V14" s="31">
        <f>'มิ.ย 66'!C13</f>
        <v>573360.07000000007</v>
      </c>
      <c r="W14" s="31">
        <f>'ก.ค 66'!C13</f>
        <v>549959.32000000007</v>
      </c>
      <c r="X14" s="31"/>
      <c r="Y14" s="31"/>
      <c r="Z14" s="31">
        <f>'ต.ค 65'!D13</f>
        <v>1755446.21</v>
      </c>
      <c r="AA14" s="31">
        <f>'พ.ย 65'!D13</f>
        <v>1899646.2</v>
      </c>
      <c r="AB14" s="31">
        <f>'ธ.ค 65'!D13</f>
        <v>1856805.52</v>
      </c>
      <c r="AC14" s="31">
        <f>'ม.ค 66'!D13</f>
        <v>1774978.5899999999</v>
      </c>
      <c r="AD14" s="31">
        <f>'ก.พ 66'!D13</f>
        <v>1879933.49</v>
      </c>
      <c r="AE14" s="31">
        <f>'มี.ค 66'!D13</f>
        <v>1599209.82</v>
      </c>
      <c r="AF14" s="31">
        <f>'เม.ย 66'!D13</f>
        <v>1604133.25</v>
      </c>
      <c r="AG14" s="31">
        <f>'พ.ค 66'!D13</f>
        <v>1454104.65</v>
      </c>
      <c r="AH14" s="31">
        <f>'มิ.ย 66'!D13</f>
        <v>1702122.44</v>
      </c>
      <c r="AI14" s="31">
        <f>'ก.ค 66'!D13</f>
        <v>1638036.19</v>
      </c>
      <c r="AJ14" s="31"/>
      <c r="AK14" s="31"/>
      <c r="AL14" s="31">
        <f>'ต.ค 65'!E13</f>
        <v>1987096.25</v>
      </c>
      <c r="AM14" s="31">
        <f>'พ.ย 65'!E13</f>
        <v>1809002.75</v>
      </c>
      <c r="AN14" s="31">
        <f>'ธ.ค 65'!E13</f>
        <v>2238950.25</v>
      </c>
      <c r="AO14" s="31">
        <f>'ม.ค 66'!E13</f>
        <v>1868301.25</v>
      </c>
      <c r="AP14" s="31">
        <f>'ก.พ 66'!E13</f>
        <v>2304009.75</v>
      </c>
      <c r="AQ14" s="31">
        <f>'มี.ค 66'!E13</f>
        <v>2547189.5</v>
      </c>
      <c r="AR14" s="31">
        <f>'เม.ย 66'!E13</f>
        <v>2194591.75</v>
      </c>
      <c r="AS14" s="31">
        <f>'พ.ค 66'!E13</f>
        <v>2256705.75</v>
      </c>
      <c r="AT14" s="31">
        <f>'มิ.ย 66'!E13</f>
        <v>1754499.25</v>
      </c>
      <c r="AU14" s="31">
        <f>'ก.ค 66'!E13</f>
        <v>2013796.25</v>
      </c>
      <c r="AV14" s="31"/>
      <c r="AW14" s="31"/>
      <c r="AX14" s="31">
        <f>'ต.ค 65'!F13</f>
        <v>3051634.17</v>
      </c>
      <c r="AY14" s="31">
        <f>'พ.ย 65'!F13</f>
        <v>3684255.6799999997</v>
      </c>
      <c r="AZ14" s="31">
        <f>'ธ.ค 65'!F13</f>
        <v>3861743.45</v>
      </c>
      <c r="BA14" s="31">
        <f>'ม.ค 66'!F13</f>
        <v>2443377.13</v>
      </c>
      <c r="BB14" s="31">
        <f>'ก.พ 66'!F13</f>
        <v>2338567.5700000003</v>
      </c>
      <c r="BC14" s="31">
        <f>'มี.ค 66'!F13</f>
        <v>3067332.52</v>
      </c>
      <c r="BD14" s="31">
        <f>'เม.ย 66'!F13</f>
        <v>2667386.85</v>
      </c>
      <c r="BE14" s="31">
        <f>'พ.ค 66'!F13</f>
        <v>2827623.77</v>
      </c>
      <c r="BF14" s="31">
        <f>'มิ.ย 66'!F13</f>
        <v>3078354.73</v>
      </c>
      <c r="BG14" s="31">
        <f>'ก.ค 66'!F13</f>
        <v>2877642.1</v>
      </c>
      <c r="BH14" s="31"/>
      <c r="BI14" s="31"/>
      <c r="BJ14" s="31">
        <f>'ต.ค 65'!G13</f>
        <v>28908730.419999998</v>
      </c>
      <c r="BK14" s="31">
        <f>'พ.ย 65'!G13</f>
        <v>29038533.620000001</v>
      </c>
      <c r="BL14" s="31">
        <f>'ธ.ค 65'!G13</f>
        <v>31059629.980000004</v>
      </c>
      <c r="BM14" s="31">
        <f>'ม.ค 66'!G13</f>
        <v>29934585.52</v>
      </c>
      <c r="BN14" s="31">
        <f>'ก.พ 66'!G13</f>
        <v>33923124.909999996</v>
      </c>
      <c r="BO14" s="31">
        <f>'มี.ค 66'!G13</f>
        <v>37460819.170000002</v>
      </c>
      <c r="BP14" s="31">
        <f>'เม.ย 66'!G13</f>
        <v>36281482.450000003</v>
      </c>
      <c r="BQ14" s="31">
        <f>'พ.ค 66'!G13</f>
        <v>35618391.530000001</v>
      </c>
      <c r="BR14" s="31">
        <f>'มิ.ย 66'!G13</f>
        <v>39639885.450000003</v>
      </c>
      <c r="BS14" s="31">
        <f>'ก.ค 66'!G13</f>
        <v>44042763.129999995</v>
      </c>
      <c r="BT14" s="31"/>
      <c r="BU14" s="31"/>
      <c r="BV14" s="31">
        <f>'ต.ค 65'!H13</f>
        <v>1779980.5</v>
      </c>
      <c r="BW14" s="31">
        <f>'พ.ย 65'!H13</f>
        <v>1261446.24</v>
      </c>
      <c r="BX14" s="31">
        <f>'ธ.ค 65'!H13</f>
        <v>1192970.78</v>
      </c>
      <c r="BY14" s="31">
        <f>'ม.ค 66'!H13</f>
        <v>1313796.22</v>
      </c>
      <c r="BZ14" s="31">
        <f>'ก.พ 66'!H13</f>
        <v>1080411.96</v>
      </c>
      <c r="CA14" s="31">
        <f>'มี.ค 66'!H13</f>
        <v>1313905.22</v>
      </c>
      <c r="CB14" s="31">
        <f>'เม.ย 66'!H13</f>
        <v>828288.05</v>
      </c>
      <c r="CC14" s="31">
        <f>'พ.ค 66'!H13</f>
        <v>972139.59</v>
      </c>
      <c r="CD14" s="31">
        <f>'มิ.ย 66'!H13</f>
        <v>1327465.0799999998</v>
      </c>
      <c r="CE14" s="31">
        <f>'ก.ค 66'!H13</f>
        <v>1118915.67</v>
      </c>
      <c r="CF14" s="31"/>
      <c r="CG14" s="31"/>
      <c r="CH14" s="31">
        <f>'ต.ค 65'!I13</f>
        <v>1950259.63</v>
      </c>
      <c r="CI14" s="31">
        <f>'พ.ย 65'!I13</f>
        <v>1887837.58</v>
      </c>
      <c r="CJ14" s="31">
        <f>'ธ.ค 65'!I13</f>
        <v>2043539.03</v>
      </c>
      <c r="CK14" s="31">
        <f>'ม.ค 66'!I13</f>
        <v>1995571.78</v>
      </c>
      <c r="CL14" s="31">
        <f>'ก.พ 66'!I13</f>
        <v>2153704.9300000002</v>
      </c>
      <c r="CM14" s="31">
        <f>'มี.ค 66'!I13</f>
        <v>1920101.4300000002</v>
      </c>
      <c r="CN14" s="31">
        <f>'เม.ย 66'!I13</f>
        <v>1941214.78</v>
      </c>
      <c r="CO14" s="31">
        <f>'พ.ค 66'!I13</f>
        <v>1960109.53</v>
      </c>
      <c r="CP14" s="31">
        <f>'มิ.ย 66'!I13</f>
        <v>1886225.51</v>
      </c>
      <c r="CQ14" s="31">
        <f>'ก.ค 66'!I13</f>
        <v>1981746.26</v>
      </c>
      <c r="CR14" s="31"/>
      <c r="CS14" s="31"/>
      <c r="CT14" s="31">
        <f>'ต.ค 65'!J13</f>
        <v>1649880.4</v>
      </c>
      <c r="CU14" s="31">
        <f>'พ.ย 65'!J13</f>
        <v>2042656.4</v>
      </c>
      <c r="CV14" s="31">
        <f>'ธ.ค 65'!J13</f>
        <v>1821899.65</v>
      </c>
      <c r="CW14" s="31">
        <f>'ม.ค 66'!J13</f>
        <v>1542068.72</v>
      </c>
      <c r="CX14" s="31">
        <f>'ก.พ 66'!J13</f>
        <v>1020298</v>
      </c>
      <c r="CY14" s="31">
        <f>'มี.ค 66'!J13</f>
        <v>1103256.75</v>
      </c>
      <c r="CZ14" s="31">
        <f>'เม.ย 66'!J13</f>
        <v>599640</v>
      </c>
      <c r="DA14" s="31">
        <f>'พ.ค 66'!J13</f>
        <v>548522.15</v>
      </c>
      <c r="DB14" s="31">
        <f>'มิ.ย 66'!J13</f>
        <v>525938</v>
      </c>
      <c r="DC14" s="31">
        <f>'ก.ค 66'!J13</f>
        <v>520390.25</v>
      </c>
      <c r="DD14" s="31"/>
      <c r="DE14" s="31"/>
    </row>
    <row r="15" spans="1:109" ht="21" x14ac:dyDescent="0.6">
      <c r="A15" s="9" t="s">
        <v>10</v>
      </c>
      <c r="B15" s="31">
        <f>'ต.ค 65'!B14</f>
        <v>14244352.295</v>
      </c>
      <c r="C15" s="31">
        <f>'พ.ย 65'!B14</f>
        <v>15020175.114999998</v>
      </c>
      <c r="D15" s="31">
        <f>'ธ.ค 65'!B14</f>
        <v>17191110.164999999</v>
      </c>
      <c r="E15" s="31">
        <f>'ม.ค 66'!B14</f>
        <v>18108879.215</v>
      </c>
      <c r="F15" s="31">
        <f>'ก.พ 66'!B14</f>
        <v>16439468.079999998</v>
      </c>
      <c r="G15" s="31">
        <f>'มี.ค 66'!B14</f>
        <v>16315576.324999999</v>
      </c>
      <c r="H15" s="31">
        <f>'เม.ย 66'!B14</f>
        <v>15789344.535</v>
      </c>
      <c r="I15" s="31">
        <f>'พ.ค 66'!B14</f>
        <v>17985293.875</v>
      </c>
      <c r="J15" s="31">
        <f>'มิ.ย 66'!B14</f>
        <v>13776596.955</v>
      </c>
      <c r="K15" s="31">
        <f>'ก.ค 66'!B14</f>
        <v>14662024.515000001</v>
      </c>
      <c r="L15" s="31"/>
      <c r="M15" s="31"/>
      <c r="N15" s="31">
        <f>'ต.ค 65'!C14</f>
        <v>1466540.635</v>
      </c>
      <c r="O15" s="31">
        <f>'พ.ย 65'!C14</f>
        <v>1573972.4949999999</v>
      </c>
      <c r="P15" s="31">
        <f>'ธ.ค 65'!C14</f>
        <v>1594365.03</v>
      </c>
      <c r="Q15" s="31">
        <f>'ม.ค 66'!C14</f>
        <v>1523799</v>
      </c>
      <c r="R15" s="31">
        <f>'ก.พ 66'!C14</f>
        <v>1394945.74</v>
      </c>
      <c r="S15" s="31">
        <f>'มี.ค 66'!C14</f>
        <v>970460.72499999998</v>
      </c>
      <c r="T15" s="31">
        <f>'เม.ย 66'!C14</f>
        <v>920287.31499999994</v>
      </c>
      <c r="U15" s="31">
        <f>'พ.ค 66'!C14</f>
        <v>1017956.725</v>
      </c>
      <c r="V15" s="31">
        <f>'มิ.ย 66'!C14</f>
        <v>996859.6</v>
      </c>
      <c r="W15" s="31">
        <f>'ก.ค 66'!C14</f>
        <v>985159.22499999998</v>
      </c>
      <c r="X15" s="31"/>
      <c r="Y15" s="31"/>
      <c r="Z15" s="31">
        <f>'ต.ค 65'!D14</f>
        <v>1769771.825</v>
      </c>
      <c r="AA15" s="31">
        <f>'พ.ย 65'!D14</f>
        <v>1841871.8199999998</v>
      </c>
      <c r="AB15" s="31">
        <f>'ธ.ค 65'!D14</f>
        <v>1820451.48</v>
      </c>
      <c r="AC15" s="31">
        <f>'ม.ค 66'!D14</f>
        <v>1779538.0149999999</v>
      </c>
      <c r="AD15" s="31">
        <f>'ก.พ 66'!D14</f>
        <v>1832015.4649999999</v>
      </c>
      <c r="AE15" s="31">
        <f>'มี.ค 66'!D14</f>
        <v>1691653.63</v>
      </c>
      <c r="AF15" s="31">
        <f>'เม.ย 66'!D14</f>
        <v>1694115.345</v>
      </c>
      <c r="AG15" s="31">
        <f>'พ.ค 66'!D14</f>
        <v>1619101.0449999999</v>
      </c>
      <c r="AH15" s="31">
        <f>'มิ.ย 66'!D14</f>
        <v>1743109.94</v>
      </c>
      <c r="AI15" s="31">
        <f>'ก.ค 66'!D14</f>
        <v>1711066.8149999999</v>
      </c>
      <c r="AJ15" s="31"/>
      <c r="AK15" s="31"/>
      <c r="AL15" s="31">
        <f>'ต.ค 65'!E14</f>
        <v>3061625.125</v>
      </c>
      <c r="AM15" s="31">
        <f>'พ.ย 65'!E14</f>
        <v>2972578.375</v>
      </c>
      <c r="AN15" s="31">
        <f>'ธ.ค 65'!E14</f>
        <v>3187552.125</v>
      </c>
      <c r="AO15" s="31">
        <f>'ม.ค 66'!E14</f>
        <v>3002227.625</v>
      </c>
      <c r="AP15" s="31">
        <f>'ก.พ 66'!E14</f>
        <v>3220081.875</v>
      </c>
      <c r="AQ15" s="31">
        <f>'มี.ค 66'!E14</f>
        <v>3341671.75</v>
      </c>
      <c r="AR15" s="31">
        <f>'เม.ย 66'!E14</f>
        <v>3165372.875</v>
      </c>
      <c r="AS15" s="31">
        <f>'พ.ค 66'!E14</f>
        <v>3196429.875</v>
      </c>
      <c r="AT15" s="31">
        <f>'มิ.ย 66'!E14</f>
        <v>2945326.625</v>
      </c>
      <c r="AU15" s="31">
        <f>'ก.ค 66'!E14</f>
        <v>3074975.125</v>
      </c>
      <c r="AV15" s="31"/>
      <c r="AW15" s="31"/>
      <c r="AX15" s="31">
        <f>'ต.ค 65'!F14</f>
        <v>3006573.3</v>
      </c>
      <c r="AY15" s="31">
        <f>'พ.ย 65'!F14</f>
        <v>3322884.0549999997</v>
      </c>
      <c r="AZ15" s="31">
        <f>'ธ.ค 65'!F14</f>
        <v>3411627.9400000004</v>
      </c>
      <c r="BA15" s="31">
        <f>'ม.ค 66'!F14</f>
        <v>2702444.7800000003</v>
      </c>
      <c r="BB15" s="31">
        <f>'ก.พ 66'!F14</f>
        <v>2650040</v>
      </c>
      <c r="BC15" s="31">
        <f>'มี.ค 66'!F14</f>
        <v>3014422.4750000001</v>
      </c>
      <c r="BD15" s="31">
        <f>'เม.ย 66'!F14</f>
        <v>2814449.64</v>
      </c>
      <c r="BE15" s="31">
        <f>'พ.ค 66'!F14</f>
        <v>2894568.1</v>
      </c>
      <c r="BF15" s="31">
        <f>'มิ.ย 66'!F14</f>
        <v>3019933.58</v>
      </c>
      <c r="BG15" s="31">
        <f>'ก.ค 66'!F14</f>
        <v>2919577.2650000001</v>
      </c>
      <c r="BH15" s="31"/>
      <c r="BI15" s="31"/>
      <c r="BJ15" s="31">
        <f>'ต.ค 65'!G14</f>
        <v>27913677.645</v>
      </c>
      <c r="BK15" s="31">
        <f>'พ.ย 65'!G14</f>
        <v>27978579.245000001</v>
      </c>
      <c r="BL15" s="31">
        <f>'ธ.ค 65'!G14</f>
        <v>28989127.425000004</v>
      </c>
      <c r="BM15" s="31">
        <f>'ม.ค 66'!G14</f>
        <v>28426605.195</v>
      </c>
      <c r="BN15" s="31">
        <f>'ก.พ 66'!G14</f>
        <v>30420874.890000001</v>
      </c>
      <c r="BO15" s="31">
        <f>'มี.ค 66'!G14</f>
        <v>32189722.020000003</v>
      </c>
      <c r="BP15" s="31">
        <f>'เม.ย 66'!G14</f>
        <v>31600053.660000004</v>
      </c>
      <c r="BQ15" s="31">
        <f>'พ.ค 66'!G14</f>
        <v>31268508.200000003</v>
      </c>
      <c r="BR15" s="31">
        <f>'มิ.ย 66'!G14</f>
        <v>33279255.160000004</v>
      </c>
      <c r="BS15" s="31">
        <f>'ก.ค 66'!G14</f>
        <v>35480694</v>
      </c>
      <c r="BT15" s="31"/>
      <c r="BU15" s="31"/>
      <c r="BV15" s="31">
        <f>'ต.ค 65'!H14</f>
        <v>1616689.625</v>
      </c>
      <c r="BW15" s="31">
        <f>'พ.ย 65'!H14</f>
        <v>1357422.4950000001</v>
      </c>
      <c r="BX15" s="31">
        <f>'ธ.ค 65'!H14</f>
        <v>1323184.7650000001</v>
      </c>
      <c r="BY15" s="31">
        <f>'ม.ค 66'!H14</f>
        <v>1383597.4849999999</v>
      </c>
      <c r="BZ15" s="31">
        <f>'ก.พ 66'!H14</f>
        <v>1266905.355</v>
      </c>
      <c r="CA15" s="31">
        <f>'มี.ค 66'!H14</f>
        <v>1383651.9849999999</v>
      </c>
      <c r="CB15" s="31">
        <f>'เม.ย 66'!H14</f>
        <v>1140843.3999999999</v>
      </c>
      <c r="CC15" s="31">
        <f>'พ.ค 66'!H14</f>
        <v>1212769.17</v>
      </c>
      <c r="CD15" s="31">
        <f>'มิ.ย 66'!H14</f>
        <v>1390431.915</v>
      </c>
      <c r="CE15" s="31">
        <f>'ก.ค 66'!H14</f>
        <v>1286157.21</v>
      </c>
      <c r="CF15" s="31"/>
      <c r="CG15" s="31"/>
      <c r="CH15" s="31">
        <f>'ต.ค 65'!I14</f>
        <v>1879805.7549999999</v>
      </c>
      <c r="CI15" s="31">
        <f>'พ.ย 65'!I14</f>
        <v>1848594.73</v>
      </c>
      <c r="CJ15" s="31">
        <f>'ธ.ค 65'!I14</f>
        <v>1926445.4550000001</v>
      </c>
      <c r="CK15" s="31">
        <f>'ม.ค 66'!I14</f>
        <v>1902461.83</v>
      </c>
      <c r="CL15" s="31">
        <f>'ก.พ 66'!I14</f>
        <v>1981528.405</v>
      </c>
      <c r="CM15" s="31">
        <f>'มี.ค 66'!I14</f>
        <v>1864726.655</v>
      </c>
      <c r="CN15" s="31">
        <f>'เม.ย 66'!I14</f>
        <v>1875283.33</v>
      </c>
      <c r="CO15" s="31">
        <f>'พ.ค 66'!I14</f>
        <v>1884730.7050000001</v>
      </c>
      <c r="CP15" s="31">
        <f>'มิ.ย 66'!I14</f>
        <v>1847788.6949999998</v>
      </c>
      <c r="CQ15" s="31">
        <f>'ก.ค 66'!I14</f>
        <v>1895549.0699999998</v>
      </c>
      <c r="CR15" s="31"/>
      <c r="CS15" s="31"/>
      <c r="CT15" s="31">
        <f>'ต.ค 65'!J14</f>
        <v>1577425.37</v>
      </c>
      <c r="CU15" s="31">
        <f>'พ.ย 65'!J14</f>
        <v>1773813.37</v>
      </c>
      <c r="CV15" s="31">
        <f>'ธ.ค 65'!J14</f>
        <v>1663434.9950000001</v>
      </c>
      <c r="CW15" s="31">
        <f>'ม.ค 66'!J14</f>
        <v>1523519.53</v>
      </c>
      <c r="CX15" s="31">
        <f>'ก.พ 66'!J14</f>
        <v>1262634.17</v>
      </c>
      <c r="CY15" s="31">
        <f>'มี.ค 66'!J14</f>
        <v>1304113.5449999999</v>
      </c>
      <c r="CZ15" s="31">
        <f>'เม.ย 66'!J14</f>
        <v>1052305.17</v>
      </c>
      <c r="DA15" s="31">
        <f>'พ.ค 66'!J14</f>
        <v>1026746.2450000001</v>
      </c>
      <c r="DB15" s="31">
        <f>'มิ.ย 66'!J14</f>
        <v>1015454.17</v>
      </c>
      <c r="DC15" s="31">
        <f>'ก.ค 66'!J14</f>
        <v>1012680.295</v>
      </c>
      <c r="DD15" s="31"/>
      <c r="DE15" s="31"/>
    </row>
    <row r="16" spans="1:109" ht="21" x14ac:dyDescent="0.6">
      <c r="A16" s="9" t="s">
        <v>11</v>
      </c>
      <c r="B16" s="31">
        <f>'ต.ค 65'!B15</f>
        <v>9078755.6500000004</v>
      </c>
      <c r="C16" s="31">
        <f>'พ.ย 65'!B15</f>
        <v>19511890.989999998</v>
      </c>
      <c r="D16" s="31">
        <f>'ธ.ค 65'!B15</f>
        <v>29954216.989999998</v>
      </c>
      <c r="E16" s="31">
        <f>'ม.ค 66'!B15</f>
        <v>42301069.800000004</v>
      </c>
      <c r="F16" s="31">
        <f>'ก.พ 66'!B15</f>
        <v>53118242.570000008</v>
      </c>
      <c r="G16" s="31">
        <f>'มี.ค 66'!B15</f>
        <v>62629209.859999999</v>
      </c>
      <c r="H16" s="31">
        <f>'เม.ย 66'!B15</f>
        <v>73366820.140000001</v>
      </c>
      <c r="I16" s="31">
        <f>'พ.ค 66'!B15</f>
        <v>83153765.229999989</v>
      </c>
      <c r="J16" s="31">
        <f>'มิ.ย 66'!B15</f>
        <v>93414953.289999992</v>
      </c>
      <c r="K16" s="31">
        <f>'ก.ค 66'!B15</f>
        <v>104459135.30000001</v>
      </c>
      <c r="L16" s="31"/>
      <c r="M16" s="31"/>
      <c r="N16" s="31">
        <f>'ต.ค 65'!C15</f>
        <v>268554.71999999997</v>
      </c>
      <c r="O16" s="31">
        <f>'พ.ย 65'!C15</f>
        <v>676960.22</v>
      </c>
      <c r="P16" s="31">
        <f>'ธ.ค 65'!C15</f>
        <v>1059517.72</v>
      </c>
      <c r="Q16" s="31">
        <f>'ม.ค 66'!C15</f>
        <v>1270361.44</v>
      </c>
      <c r="R16" s="31">
        <f>'ก.พ 66'!C15</f>
        <v>1407299.26</v>
      </c>
      <c r="S16" s="31">
        <f>'มี.ค 66'!C15</f>
        <v>968271.62</v>
      </c>
      <c r="T16" s="31">
        <f>'เม.ย 66'!C15</f>
        <v>1185132.3599999999</v>
      </c>
      <c r="U16" s="31">
        <f>'พ.ค 66'!C15</f>
        <v>2148755.77</v>
      </c>
      <c r="V16" s="31">
        <f>'มิ.ย 66'!C15</f>
        <v>2448761.56</v>
      </c>
      <c r="W16" s="31">
        <f>'ก.ค 66'!C15</f>
        <v>2642108.64</v>
      </c>
      <c r="X16" s="31"/>
      <c r="Y16" s="31"/>
      <c r="Z16" s="31">
        <f>'ต.ค 65'!D15</f>
        <v>374890.5</v>
      </c>
      <c r="AA16" s="31">
        <f>'พ.ย 65'!D15</f>
        <v>777613.24</v>
      </c>
      <c r="AB16" s="31">
        <f>'ธ.ค 65'!D15</f>
        <v>1122983.31</v>
      </c>
      <c r="AC16" s="31">
        <f>'ม.ค 66'!D15</f>
        <v>1579666.49</v>
      </c>
      <c r="AD16" s="31">
        <f>'ก.พ 66'!D15</f>
        <v>1891711.9699999997</v>
      </c>
      <c r="AE16" s="31">
        <f>'มี.ค 66'!D15</f>
        <v>2200059.4999999995</v>
      </c>
      <c r="AF16" s="31">
        <f>'เม.ย 66'!D15</f>
        <v>2404407.3500000006</v>
      </c>
      <c r="AG16" s="31">
        <f>'พ.ค 66'!D15</f>
        <v>2703361.5</v>
      </c>
      <c r="AH16" s="31">
        <f>'มิ.ย 66'!D15</f>
        <v>3051092.29</v>
      </c>
      <c r="AI16" s="31">
        <f>'ก.ค 66'!D15</f>
        <v>3443138.0700000003</v>
      </c>
      <c r="AJ16" s="31"/>
      <c r="AK16" s="31"/>
      <c r="AL16" s="31">
        <f>'ต.ค 65'!E15</f>
        <v>444365.5</v>
      </c>
      <c r="AM16" s="31">
        <f>'พ.ย 65'!E15</f>
        <v>1182691.3899999999</v>
      </c>
      <c r="AN16" s="31">
        <f>'ธ.ค 65'!E15</f>
        <v>1869947.2499999998</v>
      </c>
      <c r="AO16" s="31">
        <f>'ม.ค 66'!E15</f>
        <v>2545850.8299999996</v>
      </c>
      <c r="AP16" s="31">
        <f>'ก.พ 66'!E15</f>
        <v>3232963.48</v>
      </c>
      <c r="AQ16" s="31">
        <f>'มี.ค 66'!E15</f>
        <v>3944037.34</v>
      </c>
      <c r="AR16" s="31">
        <f>'เม.ย 66'!E15</f>
        <v>4603661.99</v>
      </c>
      <c r="AS16" s="31">
        <f>'พ.ค 66'!E15</f>
        <v>5192817.7399999993</v>
      </c>
      <c r="AT16" s="31">
        <f>'มิ.ย 66'!E15</f>
        <v>5797702.4500000002</v>
      </c>
      <c r="AU16" s="31">
        <f>'ก.ค 66'!E15</f>
        <v>6475554.9299999997</v>
      </c>
      <c r="AV16" s="31"/>
      <c r="AW16" s="31"/>
      <c r="AX16" s="31">
        <f>'ต.ค 65'!F15</f>
        <v>1279006.95</v>
      </c>
      <c r="AY16" s="31">
        <f>'พ.ย 65'!F15</f>
        <v>2620057.89</v>
      </c>
      <c r="AZ16" s="31">
        <f>'ธ.ค 65'!F15</f>
        <v>3770526.9699999997</v>
      </c>
      <c r="BA16" s="31">
        <f>'ม.ค 66'!F15</f>
        <v>4840932.3500000006</v>
      </c>
      <c r="BB16" s="31">
        <f>'ก.พ 66'!F15</f>
        <v>5956613.9299999997</v>
      </c>
      <c r="BC16" s="31">
        <f>'มี.ค 66'!F15</f>
        <v>7467785.8900000006</v>
      </c>
      <c r="BD16" s="31">
        <f>'เม.ย 66'!F15</f>
        <v>8578119.2399999984</v>
      </c>
      <c r="BE16" s="31">
        <f>'พ.ค 66'!F15</f>
        <v>9765430.2199999988</v>
      </c>
      <c r="BF16" s="31">
        <f>'มิ.ย 66'!F15</f>
        <v>10944156.67</v>
      </c>
      <c r="BG16" s="31">
        <f>'ก.ค 66'!F15</f>
        <v>11951177.84</v>
      </c>
      <c r="BH16" s="31"/>
      <c r="BI16" s="31"/>
      <c r="BJ16" s="31">
        <f>'ต.ค 65'!G15</f>
        <v>5507029.6600000001</v>
      </c>
      <c r="BK16" s="31">
        <f>'พ.ย 65'!G15</f>
        <v>10264932.559999999</v>
      </c>
      <c r="BL16" s="31">
        <f>'ธ.ค 65'!G15</f>
        <v>15268979.83</v>
      </c>
      <c r="BM16" s="31">
        <f>'ม.ค 66'!G15</f>
        <v>19922679.910000004</v>
      </c>
      <c r="BN16" s="31">
        <f>'ก.พ 66'!G15</f>
        <v>23911219.300000001</v>
      </c>
      <c r="BO16" s="31">
        <f>'มี.ค 66'!G15</f>
        <v>28594511.740000006</v>
      </c>
      <c r="BP16" s="31">
        <f>'เม.ย 66'!G15</f>
        <v>32253733.580000002</v>
      </c>
      <c r="BQ16" s="31">
        <f>'พ.ค 66'!G15</f>
        <v>37402636.410000004</v>
      </c>
      <c r="BR16" s="31">
        <f>'มิ.ย 66'!G15</f>
        <v>41422400.330000006</v>
      </c>
      <c r="BS16" s="31">
        <f>'ก.ค 66'!G15</f>
        <v>47203964.640000008</v>
      </c>
      <c r="BT16" s="31"/>
      <c r="BU16" s="31"/>
      <c r="BV16" s="31">
        <f>'ต.ค 65'!H15</f>
        <v>326581.75</v>
      </c>
      <c r="BW16" s="31">
        <f>'พ.ย 65'!H15</f>
        <v>584759.57999999996</v>
      </c>
      <c r="BX16" s="31">
        <f>'ธ.ค 65'!H15</f>
        <v>864138.84</v>
      </c>
      <c r="BY16" s="31">
        <f>'ม.ค 66'!H15</f>
        <v>1123232.94</v>
      </c>
      <c r="BZ16" s="31">
        <f>'ก.พ 66'!H15</f>
        <v>1400262.92</v>
      </c>
      <c r="CA16" s="31">
        <f>'มี.ค 66'!H15</f>
        <v>1833757.6500000001</v>
      </c>
      <c r="CB16" s="31">
        <f>'เม.ย 66'!H15</f>
        <v>2003627.9000000001</v>
      </c>
      <c r="CC16" s="31">
        <f>'พ.ค 66'!H15</f>
        <v>2285789.0599999996</v>
      </c>
      <c r="CD16" s="31">
        <f>'มิ.ย 66'!H15</f>
        <v>2681181.8199999998</v>
      </c>
      <c r="CE16" s="31">
        <f>'ก.ค 66'!H15</f>
        <v>2912803.82</v>
      </c>
      <c r="CF16" s="31"/>
      <c r="CG16" s="31"/>
      <c r="CH16" s="31">
        <f>'ต.ค 65'!I15</f>
        <v>140907.75</v>
      </c>
      <c r="CI16" s="31">
        <f>'พ.ย 65'!I15</f>
        <v>294789.5</v>
      </c>
      <c r="CJ16" s="31">
        <f>'ธ.ค 65'!I15</f>
        <v>450490.95</v>
      </c>
      <c r="CK16" s="31">
        <f>'ม.ค 66'!I15</f>
        <v>570046.44999999995</v>
      </c>
      <c r="CL16" s="31">
        <f>'ก.พ 66'!I15</f>
        <v>728179.6</v>
      </c>
      <c r="CM16" s="31">
        <f>'มี.ค 66'!I15</f>
        <v>874444.60000000009</v>
      </c>
      <c r="CN16" s="31">
        <f>'เม.ย 66'!I15</f>
        <v>1000339.6000000001</v>
      </c>
      <c r="CO16" s="31">
        <f>'พ.ค 66'!I15</f>
        <v>1135745.8500000001</v>
      </c>
      <c r="CP16" s="31">
        <f>'มิ.ย 66'!I15</f>
        <v>1284933.5999999999</v>
      </c>
      <c r="CQ16" s="31">
        <f>'ก.ค 66'!I15</f>
        <v>1473712.3499999999</v>
      </c>
      <c r="CR16" s="31"/>
      <c r="CS16" s="31"/>
      <c r="CT16" s="31">
        <f>'ต.ค 65'!J15</f>
        <v>423729.5</v>
      </c>
      <c r="CU16" s="31">
        <f>'พ.ย 65'!J15</f>
        <v>816505.5</v>
      </c>
      <c r="CV16" s="31">
        <f>'ธ.ค 65'!J15</f>
        <v>1148433.25</v>
      </c>
      <c r="CW16" s="31">
        <f>'ม.ค 66'!J15</f>
        <v>1415889.75</v>
      </c>
      <c r="CX16" s="31">
        <f>'ก.พ 66'!J15</f>
        <v>1696096.5</v>
      </c>
      <c r="CY16" s="31">
        <f>'มี.ค 66'!J15</f>
        <v>1980268.5</v>
      </c>
      <c r="CZ16" s="31">
        <f>'เม.ย 66'!J15</f>
        <v>2240922</v>
      </c>
      <c r="DA16" s="31">
        <f>'พ.ค 66'!J15</f>
        <v>2574461.5</v>
      </c>
      <c r="DB16" s="31">
        <f>'มิ.ย 66'!J15</f>
        <v>2882689.66</v>
      </c>
      <c r="DC16" s="31">
        <f>'ก.ค 66'!J15</f>
        <v>3185921.2600000002</v>
      </c>
      <c r="DD16" s="31"/>
      <c r="DE16" s="31"/>
    </row>
    <row r="17" spans="1:109" s="34" customFormat="1" ht="21" x14ac:dyDescent="0.6">
      <c r="A17" s="33" t="s">
        <v>64</v>
      </c>
      <c r="B17" s="32">
        <f>'ต.ค 65'!B16</f>
        <v>30</v>
      </c>
      <c r="C17" s="32">
        <f>'พ.ย 65'!B16</f>
        <v>60</v>
      </c>
      <c r="D17" s="32">
        <f>'ธ.ค 65'!B16</f>
        <v>90</v>
      </c>
      <c r="E17" s="32">
        <f>'ม.ค 66'!B16</f>
        <v>120</v>
      </c>
      <c r="F17" s="32">
        <f>'ก.พ 66'!B16</f>
        <v>150</v>
      </c>
      <c r="G17" s="32">
        <f>'มี.ค 66'!B16</f>
        <v>180</v>
      </c>
      <c r="H17" s="32">
        <f>'เม.ย 66'!B16</f>
        <v>210</v>
      </c>
      <c r="I17" s="32">
        <f>'พ.ค 66'!B16</f>
        <v>240</v>
      </c>
      <c r="J17" s="32">
        <f>'มิ.ย 66'!B16</f>
        <v>270</v>
      </c>
      <c r="K17" s="32">
        <f>'ก.ค 66'!B16</f>
        <v>300</v>
      </c>
      <c r="L17" s="32"/>
      <c r="M17" s="32"/>
      <c r="N17" s="32">
        <f>'ต.ค 65'!C16</f>
        <v>30</v>
      </c>
      <c r="O17" s="32">
        <f>'พ.ย 65'!C16</f>
        <v>60</v>
      </c>
      <c r="P17" s="32">
        <f>'ธ.ค 65'!C16</f>
        <v>90</v>
      </c>
      <c r="Q17" s="32">
        <f>'ม.ค 66'!C16</f>
        <v>120</v>
      </c>
      <c r="R17" s="32">
        <f>'ก.พ 66'!C16</f>
        <v>150</v>
      </c>
      <c r="S17" s="32">
        <f>'มี.ค 66'!C16</f>
        <v>180</v>
      </c>
      <c r="T17" s="32">
        <f>'เม.ย 66'!C16</f>
        <v>210</v>
      </c>
      <c r="U17" s="32">
        <f>'พ.ค 66'!C16</f>
        <v>240</v>
      </c>
      <c r="V17" s="32">
        <f>'มิ.ย 66'!C16</f>
        <v>270</v>
      </c>
      <c r="W17" s="32">
        <f>'ก.ค 66'!C16</f>
        <v>300</v>
      </c>
      <c r="X17" s="32"/>
      <c r="Y17" s="32"/>
      <c r="Z17" s="32">
        <f>'ต.ค 65'!D16</f>
        <v>30</v>
      </c>
      <c r="AA17" s="32">
        <f>'พ.ย 65'!D16</f>
        <v>60</v>
      </c>
      <c r="AB17" s="32">
        <f>'ธ.ค 65'!D16</f>
        <v>90</v>
      </c>
      <c r="AC17" s="32">
        <f>'ม.ค 66'!D16</f>
        <v>120</v>
      </c>
      <c r="AD17" s="32">
        <f>'ก.พ 66'!D16</f>
        <v>150</v>
      </c>
      <c r="AE17" s="32">
        <f>'มี.ค 66'!D16</f>
        <v>180</v>
      </c>
      <c r="AF17" s="32">
        <f>'เม.ย 66'!D16</f>
        <v>210</v>
      </c>
      <c r="AG17" s="32">
        <f>'พ.ค 66'!D16</f>
        <v>240</v>
      </c>
      <c r="AH17" s="32">
        <f>'มิ.ย 66'!D16</f>
        <v>270</v>
      </c>
      <c r="AI17" s="32">
        <f>'ก.ค 66'!D16</f>
        <v>300</v>
      </c>
      <c r="AJ17" s="32"/>
      <c r="AK17" s="32"/>
      <c r="AL17" s="32">
        <f>'ต.ค 65'!E16</f>
        <v>30</v>
      </c>
      <c r="AM17" s="32">
        <f>'พ.ย 65'!E16</f>
        <v>60</v>
      </c>
      <c r="AN17" s="32">
        <f>'ธ.ค 65'!E16</f>
        <v>90</v>
      </c>
      <c r="AO17" s="32">
        <f>'ม.ค 66'!E16</f>
        <v>120</v>
      </c>
      <c r="AP17" s="32">
        <f>'ก.พ 66'!E16</f>
        <v>150</v>
      </c>
      <c r="AQ17" s="32">
        <f>'มี.ค 66'!E16</f>
        <v>180</v>
      </c>
      <c r="AR17" s="32">
        <f>'เม.ย 66'!E16</f>
        <v>210</v>
      </c>
      <c r="AS17" s="32">
        <f>'พ.ค 66'!E16</f>
        <v>240</v>
      </c>
      <c r="AT17" s="32">
        <f>'มิ.ย 66'!E16</f>
        <v>270</v>
      </c>
      <c r="AU17" s="32">
        <f>'ก.ค 66'!E16</f>
        <v>300</v>
      </c>
      <c r="AV17" s="32"/>
      <c r="AW17" s="32"/>
      <c r="AX17" s="32">
        <f>'ต.ค 65'!F16</f>
        <v>30</v>
      </c>
      <c r="AY17" s="32">
        <f>'พ.ย 65'!F16</f>
        <v>60</v>
      </c>
      <c r="AZ17" s="32">
        <f>'ธ.ค 65'!F16</f>
        <v>90</v>
      </c>
      <c r="BA17" s="32">
        <f>'ม.ค 66'!F16</f>
        <v>120</v>
      </c>
      <c r="BB17" s="32">
        <f>'ก.พ 66'!F16</f>
        <v>150</v>
      </c>
      <c r="BC17" s="32">
        <f>'มี.ค 66'!F16</f>
        <v>180</v>
      </c>
      <c r="BD17" s="32">
        <f>'เม.ย 66'!F16</f>
        <v>210</v>
      </c>
      <c r="BE17" s="32">
        <f>'พ.ค 66'!F16</f>
        <v>240</v>
      </c>
      <c r="BF17" s="32">
        <f>'มิ.ย 66'!F16</f>
        <v>270</v>
      </c>
      <c r="BG17" s="32">
        <f>'ก.ค 66'!F16</f>
        <v>300</v>
      </c>
      <c r="BH17" s="32"/>
      <c r="BI17" s="32"/>
      <c r="BJ17" s="32">
        <f>'ต.ค 65'!G16</f>
        <v>30</v>
      </c>
      <c r="BK17" s="32">
        <f>'พ.ย 65'!G16</f>
        <v>60</v>
      </c>
      <c r="BL17" s="32">
        <f>'ธ.ค 65'!G16</f>
        <v>90</v>
      </c>
      <c r="BM17" s="32">
        <f>'ม.ค 66'!G16</f>
        <v>120</v>
      </c>
      <c r="BN17" s="32">
        <f>'ก.พ 66'!G16</f>
        <v>150</v>
      </c>
      <c r="BO17" s="32">
        <f>'มี.ค 66'!G16</f>
        <v>180</v>
      </c>
      <c r="BP17" s="32">
        <f>'เม.ย 66'!G16</f>
        <v>210</v>
      </c>
      <c r="BQ17" s="32">
        <f>'พ.ค 66'!G16</f>
        <v>240</v>
      </c>
      <c r="BR17" s="32">
        <f>'มิ.ย 66'!G16</f>
        <v>270</v>
      </c>
      <c r="BS17" s="32">
        <f>'ก.ค 66'!G16</f>
        <v>300</v>
      </c>
      <c r="BT17" s="32"/>
      <c r="BU17" s="32"/>
      <c r="BV17" s="32">
        <f>'ต.ค 65'!H16</f>
        <v>30</v>
      </c>
      <c r="BW17" s="32">
        <f>'พ.ย 65'!H16</f>
        <v>60</v>
      </c>
      <c r="BX17" s="32">
        <f>'ธ.ค 65'!H16</f>
        <v>90</v>
      </c>
      <c r="BY17" s="32">
        <f>'ม.ค 66'!H16</f>
        <v>120</v>
      </c>
      <c r="BZ17" s="32">
        <f>'ก.พ 66'!H16</f>
        <v>150</v>
      </c>
      <c r="CA17" s="32">
        <f>'มี.ค 66'!H16</f>
        <v>180</v>
      </c>
      <c r="CB17" s="32">
        <f>'เม.ย 66'!H16</f>
        <v>210</v>
      </c>
      <c r="CC17" s="32">
        <f>'พ.ค 66'!H16</f>
        <v>240</v>
      </c>
      <c r="CD17" s="32">
        <f>'มิ.ย 66'!H16</f>
        <v>270</v>
      </c>
      <c r="CE17" s="32">
        <f>'ก.ค 66'!H16</f>
        <v>300</v>
      </c>
      <c r="CF17" s="32"/>
      <c r="CG17" s="32"/>
      <c r="CH17" s="32">
        <f>'ต.ค 65'!I16</f>
        <v>30</v>
      </c>
      <c r="CI17" s="32">
        <f>'พ.ย 65'!I16</f>
        <v>60</v>
      </c>
      <c r="CJ17" s="32">
        <f>'ธ.ค 65'!I16</f>
        <v>90</v>
      </c>
      <c r="CK17" s="32">
        <f>'ม.ค 66'!I16</f>
        <v>120</v>
      </c>
      <c r="CL17" s="32">
        <f>'ก.พ 66'!I16</f>
        <v>150</v>
      </c>
      <c r="CM17" s="32">
        <f>'มี.ค 66'!I16</f>
        <v>180</v>
      </c>
      <c r="CN17" s="32">
        <f>'เม.ย 66'!I16</f>
        <v>210</v>
      </c>
      <c r="CO17" s="32">
        <f>'พ.ค 66'!I16</f>
        <v>240</v>
      </c>
      <c r="CP17" s="32">
        <f>'มิ.ย 66'!I16</f>
        <v>270</v>
      </c>
      <c r="CQ17" s="32">
        <f>'ก.ค 66'!I16</f>
        <v>300</v>
      </c>
      <c r="CR17" s="32"/>
      <c r="CS17" s="32"/>
      <c r="CT17" s="32">
        <f>'ต.ค 65'!J16</f>
        <v>30</v>
      </c>
      <c r="CU17" s="32">
        <f>'พ.ย 65'!J16</f>
        <v>60</v>
      </c>
      <c r="CV17" s="32">
        <f>'ธ.ค 65'!J16</f>
        <v>90</v>
      </c>
      <c r="CW17" s="32">
        <f>'ม.ค 66'!J16</f>
        <v>120</v>
      </c>
      <c r="CX17" s="32">
        <f>'ก.พ 66'!J16</f>
        <v>150</v>
      </c>
      <c r="CY17" s="32">
        <f>'มี.ค 66'!J16</f>
        <v>180</v>
      </c>
      <c r="CZ17" s="32">
        <f>'เม.ย 66'!J16</f>
        <v>210</v>
      </c>
      <c r="DA17" s="32">
        <f>'พ.ค 66'!J16</f>
        <v>240</v>
      </c>
      <c r="DB17" s="32">
        <f>'มิ.ย 66'!J16</f>
        <v>270</v>
      </c>
      <c r="DC17" s="32">
        <f>'ก.ค 66'!J16</f>
        <v>300</v>
      </c>
      <c r="DD17" s="32"/>
      <c r="DE17" s="32"/>
    </row>
    <row r="18" spans="1:109" x14ac:dyDescent="0.5">
      <c r="A18" s="12" t="s">
        <v>8</v>
      </c>
      <c r="B18" s="13">
        <f t="shared" ref="B18" si="178">(B15/B16)*B17</f>
        <v>47.06928849329698</v>
      </c>
      <c r="C18" s="13">
        <f t="shared" ref="C18:N18" si="179">(C15/C16)*C17</f>
        <v>46.187758396245528</v>
      </c>
      <c r="D18" s="13">
        <f t="shared" si="179"/>
        <v>51.652156868814885</v>
      </c>
      <c r="E18" s="13">
        <f t="shared" si="179"/>
        <v>51.371407769928311</v>
      </c>
      <c r="F18" s="13">
        <f t="shared" si="179"/>
        <v>46.423226610902532</v>
      </c>
      <c r="G18" s="13">
        <f t="shared" si="179"/>
        <v>46.891917446585524</v>
      </c>
      <c r="H18" s="13">
        <f t="shared" si="179"/>
        <v>45.194303719621452</v>
      </c>
      <c r="I18" s="13">
        <f t="shared" si="179"/>
        <v>51.909501849505133</v>
      </c>
      <c r="J18" s="13">
        <f t="shared" si="179"/>
        <v>39.818905291345786</v>
      </c>
      <c r="K18" s="13">
        <f t="shared" si="179"/>
        <v>42.108402887573966</v>
      </c>
      <c r="L18" s="13" t="e">
        <f t="shared" si="179"/>
        <v>#DIV/0!</v>
      </c>
      <c r="M18" s="13" t="e">
        <f t="shared" si="179"/>
        <v>#DIV/0!</v>
      </c>
      <c r="N18" s="29">
        <f t="shared" si="179"/>
        <v>163.82590129117824</v>
      </c>
      <c r="O18" s="29">
        <f t="shared" ref="O18:AL18" si="180">(O15/O16)*O17</f>
        <v>139.50354379759568</v>
      </c>
      <c r="P18" s="29">
        <f t="shared" si="180"/>
        <v>135.43223486625595</v>
      </c>
      <c r="Q18" s="29">
        <f t="shared" si="180"/>
        <v>143.94004276452219</v>
      </c>
      <c r="R18" s="29">
        <f t="shared" si="180"/>
        <v>148.68327366277447</v>
      </c>
      <c r="S18" s="29">
        <f t="shared" si="180"/>
        <v>180.40695078928368</v>
      </c>
      <c r="T18" s="29">
        <f t="shared" si="180"/>
        <v>163.07067689046985</v>
      </c>
      <c r="U18" s="29">
        <f t="shared" si="180"/>
        <v>113.69817706178864</v>
      </c>
      <c r="V18" s="29">
        <f t="shared" si="180"/>
        <v>109.91355646729443</v>
      </c>
      <c r="W18" s="29">
        <f t="shared" si="180"/>
        <v>111.86056584713337</v>
      </c>
      <c r="X18" s="29" t="e">
        <f t="shared" si="180"/>
        <v>#DIV/0!</v>
      </c>
      <c r="Y18" s="29" t="e">
        <f t="shared" si="180"/>
        <v>#DIV/0!</v>
      </c>
      <c r="Z18" s="13">
        <f t="shared" si="180"/>
        <v>141.62309994518398</v>
      </c>
      <c r="AA18" s="13">
        <f t="shared" si="180"/>
        <v>142.11731940160894</v>
      </c>
      <c r="AB18" s="13">
        <f t="shared" si="180"/>
        <v>145.89765648431586</v>
      </c>
      <c r="AC18" s="13">
        <f t="shared" si="180"/>
        <v>135.1833207527242</v>
      </c>
      <c r="AD18" s="13">
        <f t="shared" si="180"/>
        <v>145.26646979455336</v>
      </c>
      <c r="AE18" s="13">
        <f t="shared" si="180"/>
        <v>138.40428106603483</v>
      </c>
      <c r="AF18" s="13">
        <f t="shared" si="180"/>
        <v>147.96337336516623</v>
      </c>
      <c r="AG18" s="13">
        <f t="shared" si="180"/>
        <v>143.74113517559525</v>
      </c>
      <c r="AH18" s="13">
        <f t="shared" si="180"/>
        <v>154.25285080445732</v>
      </c>
      <c r="AI18" s="13">
        <f t="shared" si="180"/>
        <v>149.08494346263609</v>
      </c>
      <c r="AJ18" s="13" t="e">
        <f t="shared" si="180"/>
        <v>#DIV/0!</v>
      </c>
      <c r="AK18" s="13" t="e">
        <f t="shared" si="180"/>
        <v>#DIV/0!</v>
      </c>
      <c r="AL18" s="29">
        <f t="shared" si="180"/>
        <v>206.69641038739508</v>
      </c>
      <c r="AM18" s="29">
        <f t="shared" ref="AM18:BJ18" si="181">(AM15/AM16)*AM17</f>
        <v>150.80409311172886</v>
      </c>
      <c r="AN18" s="29">
        <f t="shared" si="181"/>
        <v>153.41592724072834</v>
      </c>
      <c r="AO18" s="29">
        <f t="shared" si="181"/>
        <v>141.51155706165238</v>
      </c>
      <c r="AP18" s="29">
        <f t="shared" si="181"/>
        <v>149.4023314021475</v>
      </c>
      <c r="AQ18" s="29">
        <f t="shared" si="181"/>
        <v>152.50893010054514</v>
      </c>
      <c r="AR18" s="29">
        <f t="shared" si="181"/>
        <v>144.39120534781051</v>
      </c>
      <c r="AS18" s="29">
        <f t="shared" si="181"/>
        <v>147.73158011896641</v>
      </c>
      <c r="AT18" s="29">
        <f t="shared" si="181"/>
        <v>137.16436736935336</v>
      </c>
      <c r="AU18" s="29">
        <f t="shared" si="181"/>
        <v>142.45768084311504</v>
      </c>
      <c r="AV18" s="29" t="e">
        <f t="shared" si="181"/>
        <v>#DIV/0!</v>
      </c>
      <c r="AW18" s="29" t="e">
        <f t="shared" si="181"/>
        <v>#DIV/0!</v>
      </c>
      <c r="AX18" s="13">
        <f t="shared" si="181"/>
        <v>70.521273555237528</v>
      </c>
      <c r="AY18" s="13">
        <f t="shared" si="181"/>
        <v>76.094900063448591</v>
      </c>
      <c r="AZ18" s="13">
        <f t="shared" si="181"/>
        <v>81.433316096927442</v>
      </c>
      <c r="BA18" s="13">
        <f t="shared" si="181"/>
        <v>66.989858596144188</v>
      </c>
      <c r="BB18" s="13">
        <f t="shared" si="181"/>
        <v>66.733551086464331</v>
      </c>
      <c r="BC18" s="13">
        <f t="shared" si="181"/>
        <v>72.658222061050552</v>
      </c>
      <c r="BD18" s="13">
        <f t="shared" si="181"/>
        <v>68.900234173009721</v>
      </c>
      <c r="BE18" s="13">
        <f t="shared" si="181"/>
        <v>71.138324513059715</v>
      </c>
      <c r="BF18" s="13">
        <f t="shared" si="181"/>
        <v>74.503873727896845</v>
      </c>
      <c r="BG18" s="13">
        <f t="shared" si="181"/>
        <v>73.287603215851732</v>
      </c>
      <c r="BH18" s="13" t="e">
        <f t="shared" si="181"/>
        <v>#DIV/0!</v>
      </c>
      <c r="BI18" s="13" t="e">
        <f t="shared" si="181"/>
        <v>#DIV/0!</v>
      </c>
      <c r="BJ18" s="29">
        <f t="shared" si="181"/>
        <v>152.06206994534327</v>
      </c>
      <c r="BK18" s="29">
        <f t="shared" ref="BK18:CH18" si="182">(BK15/BK16)*BK17</f>
        <v>163.53880017113335</v>
      </c>
      <c r="BL18" s="29">
        <f t="shared" si="182"/>
        <v>170.87071286346708</v>
      </c>
      <c r="BM18" s="29">
        <f t="shared" si="182"/>
        <v>171.22157454769845</v>
      </c>
      <c r="BN18" s="29">
        <f t="shared" si="182"/>
        <v>190.83640931267774</v>
      </c>
      <c r="BO18" s="29">
        <f t="shared" si="182"/>
        <v>202.63154049574965</v>
      </c>
      <c r="BP18" s="29">
        <f t="shared" si="182"/>
        <v>205.74397231069335</v>
      </c>
      <c r="BQ18" s="29">
        <f t="shared" si="182"/>
        <v>200.63938503526467</v>
      </c>
      <c r="BR18" s="29">
        <f t="shared" si="182"/>
        <v>216.92125085982431</v>
      </c>
      <c r="BS18" s="29">
        <f t="shared" si="182"/>
        <v>225.4939448662378</v>
      </c>
      <c r="BT18" s="29" t="e">
        <f t="shared" si="182"/>
        <v>#DIV/0!</v>
      </c>
      <c r="BU18" s="29" t="e">
        <f t="shared" si="182"/>
        <v>#DIV/0!</v>
      </c>
      <c r="BV18" s="13">
        <f t="shared" si="182"/>
        <v>148.51010122274133</v>
      </c>
      <c r="BW18" s="13">
        <f t="shared" si="182"/>
        <v>139.28006053359573</v>
      </c>
      <c r="BX18" s="13">
        <f t="shared" si="182"/>
        <v>137.80960111687608</v>
      </c>
      <c r="BY18" s="13">
        <f t="shared" si="182"/>
        <v>147.81590913813477</v>
      </c>
      <c r="BZ18" s="13">
        <f t="shared" si="182"/>
        <v>135.71437230516682</v>
      </c>
      <c r="CA18" s="13">
        <f t="shared" si="182"/>
        <v>135.81803315176353</v>
      </c>
      <c r="CB18" s="13">
        <f t="shared" si="182"/>
        <v>119.57165998736589</v>
      </c>
      <c r="CC18" s="13">
        <f t="shared" si="182"/>
        <v>127.33659719239361</v>
      </c>
      <c r="CD18" s="13">
        <f t="shared" si="182"/>
        <v>140.01908197706638</v>
      </c>
      <c r="CE18" s="13">
        <f t="shared" si="182"/>
        <v>132.46589432171234</v>
      </c>
      <c r="CF18" s="13" t="e">
        <f t="shared" si="182"/>
        <v>#DIV/0!</v>
      </c>
      <c r="CG18" s="13" t="e">
        <f t="shared" si="182"/>
        <v>#DIV/0!</v>
      </c>
      <c r="CH18" s="29">
        <f t="shared" si="182"/>
        <v>400.22051767911978</v>
      </c>
      <c r="CI18" s="29">
        <f t="shared" ref="CI18:DE18" si="183">(CI15/CI16)*CI17</f>
        <v>376.2538482544324</v>
      </c>
      <c r="CJ18" s="29">
        <f t="shared" si="183"/>
        <v>384.86919870421372</v>
      </c>
      <c r="CK18" s="29">
        <f t="shared" si="183"/>
        <v>400.48564393305151</v>
      </c>
      <c r="CL18" s="29">
        <f t="shared" si="183"/>
        <v>408.18125191916943</v>
      </c>
      <c r="CM18" s="29">
        <f t="shared" si="183"/>
        <v>383.84455447492041</v>
      </c>
      <c r="CN18" s="29">
        <f t="shared" si="183"/>
        <v>393.67580699594419</v>
      </c>
      <c r="CO18" s="29">
        <f t="shared" si="183"/>
        <v>398.27164607293082</v>
      </c>
      <c r="CP18" s="29">
        <f t="shared" si="183"/>
        <v>388.27138433456793</v>
      </c>
      <c r="CQ18" s="29">
        <f t="shared" si="183"/>
        <v>385.87226401407304</v>
      </c>
      <c r="CR18" s="29" t="e">
        <f t="shared" si="183"/>
        <v>#DIV/0!</v>
      </c>
      <c r="CS18" s="29" t="e">
        <f t="shared" si="183"/>
        <v>#DIV/0!</v>
      </c>
      <c r="CT18" s="13">
        <f t="shared" si="183"/>
        <v>111.68153527191286</v>
      </c>
      <c r="CU18" s="13">
        <f t="shared" si="183"/>
        <v>130.34670580908519</v>
      </c>
      <c r="CV18" s="13">
        <f t="shared" si="183"/>
        <v>130.35946978198342</v>
      </c>
      <c r="CW18" s="13">
        <f t="shared" si="183"/>
        <v>129.1218780275795</v>
      </c>
      <c r="CX18" s="13">
        <f t="shared" si="183"/>
        <v>111.66530058873418</v>
      </c>
      <c r="CY18" s="13">
        <f t="shared" si="183"/>
        <v>118.53970211615243</v>
      </c>
      <c r="CZ18" s="13">
        <f t="shared" si="183"/>
        <v>98.613019864145201</v>
      </c>
      <c r="DA18" s="13">
        <f t="shared" si="183"/>
        <v>95.716754280458275</v>
      </c>
      <c r="DB18" s="13">
        <f t="shared" si="183"/>
        <v>95.110004279822476</v>
      </c>
      <c r="DC18" s="13">
        <f t="shared" si="183"/>
        <v>95.358316702403357</v>
      </c>
      <c r="DD18" s="13" t="e">
        <f t="shared" si="183"/>
        <v>#DIV/0!</v>
      </c>
      <c r="DE18" s="13" t="e">
        <f t="shared" si="183"/>
        <v>#DIV/0!</v>
      </c>
    </row>
    <row r="19" spans="1:109" x14ac:dyDescent="0.5">
      <c r="A19" s="14"/>
      <c r="B19" s="27" t="str">
        <f t="shared" ref="B19" si="184">IF(B18&lt;=60,"ผ่าน","ไม่ผ่าน")</f>
        <v>ผ่าน</v>
      </c>
      <c r="C19" s="27" t="str">
        <f t="shared" ref="C19:N19" si="185">IF(C18&lt;=60,"ผ่าน","ไม่ผ่าน")</f>
        <v>ผ่าน</v>
      </c>
      <c r="D19" s="27" t="str">
        <f t="shared" si="185"/>
        <v>ผ่าน</v>
      </c>
      <c r="E19" s="27" t="str">
        <f t="shared" si="185"/>
        <v>ผ่าน</v>
      </c>
      <c r="F19" s="27" t="str">
        <f t="shared" si="185"/>
        <v>ผ่าน</v>
      </c>
      <c r="G19" s="27" t="str">
        <f t="shared" si="185"/>
        <v>ผ่าน</v>
      </c>
      <c r="H19" s="27" t="str">
        <f t="shared" si="185"/>
        <v>ผ่าน</v>
      </c>
      <c r="I19" s="27" t="str">
        <f t="shared" si="185"/>
        <v>ผ่าน</v>
      </c>
      <c r="J19" s="27" t="str">
        <f t="shared" si="185"/>
        <v>ผ่าน</v>
      </c>
      <c r="K19" s="27" t="str">
        <f t="shared" si="185"/>
        <v>ผ่าน</v>
      </c>
      <c r="L19" s="27" t="e">
        <f t="shared" si="185"/>
        <v>#DIV/0!</v>
      </c>
      <c r="M19" s="27" t="e">
        <f t="shared" si="185"/>
        <v>#DIV/0!</v>
      </c>
      <c r="N19" s="30" t="str">
        <f t="shared" si="185"/>
        <v>ไม่ผ่าน</v>
      </c>
      <c r="O19" s="30" t="str">
        <f t="shared" ref="O19:AL19" si="186">IF(O18&lt;=60,"ผ่าน","ไม่ผ่าน")</f>
        <v>ไม่ผ่าน</v>
      </c>
      <c r="P19" s="30" t="str">
        <f t="shared" si="186"/>
        <v>ไม่ผ่าน</v>
      </c>
      <c r="Q19" s="30" t="str">
        <f t="shared" si="186"/>
        <v>ไม่ผ่าน</v>
      </c>
      <c r="R19" s="30" t="str">
        <f t="shared" si="186"/>
        <v>ไม่ผ่าน</v>
      </c>
      <c r="S19" s="30" t="str">
        <f t="shared" si="186"/>
        <v>ไม่ผ่าน</v>
      </c>
      <c r="T19" s="30" t="str">
        <f t="shared" si="186"/>
        <v>ไม่ผ่าน</v>
      </c>
      <c r="U19" s="30" t="str">
        <f t="shared" si="186"/>
        <v>ไม่ผ่าน</v>
      </c>
      <c r="V19" s="30" t="str">
        <f t="shared" si="186"/>
        <v>ไม่ผ่าน</v>
      </c>
      <c r="W19" s="30" t="str">
        <f t="shared" si="186"/>
        <v>ไม่ผ่าน</v>
      </c>
      <c r="X19" s="30" t="e">
        <f t="shared" si="186"/>
        <v>#DIV/0!</v>
      </c>
      <c r="Y19" s="30" t="e">
        <f t="shared" si="186"/>
        <v>#DIV/0!</v>
      </c>
      <c r="Z19" s="27" t="str">
        <f t="shared" si="186"/>
        <v>ไม่ผ่าน</v>
      </c>
      <c r="AA19" s="27" t="str">
        <f t="shared" si="186"/>
        <v>ไม่ผ่าน</v>
      </c>
      <c r="AB19" s="27" t="str">
        <f t="shared" si="186"/>
        <v>ไม่ผ่าน</v>
      </c>
      <c r="AC19" s="27" t="str">
        <f t="shared" si="186"/>
        <v>ไม่ผ่าน</v>
      </c>
      <c r="AD19" s="27" t="str">
        <f t="shared" si="186"/>
        <v>ไม่ผ่าน</v>
      </c>
      <c r="AE19" s="27" t="str">
        <f t="shared" si="186"/>
        <v>ไม่ผ่าน</v>
      </c>
      <c r="AF19" s="27" t="str">
        <f t="shared" si="186"/>
        <v>ไม่ผ่าน</v>
      </c>
      <c r="AG19" s="27" t="str">
        <f t="shared" si="186"/>
        <v>ไม่ผ่าน</v>
      </c>
      <c r="AH19" s="27" t="str">
        <f t="shared" si="186"/>
        <v>ไม่ผ่าน</v>
      </c>
      <c r="AI19" s="27" t="str">
        <f t="shared" si="186"/>
        <v>ไม่ผ่าน</v>
      </c>
      <c r="AJ19" s="27" t="e">
        <f t="shared" si="186"/>
        <v>#DIV/0!</v>
      </c>
      <c r="AK19" s="27" t="e">
        <f t="shared" si="186"/>
        <v>#DIV/0!</v>
      </c>
      <c r="AL19" s="30" t="str">
        <f t="shared" si="186"/>
        <v>ไม่ผ่าน</v>
      </c>
      <c r="AM19" s="30" t="str">
        <f t="shared" ref="AM19:BJ19" si="187">IF(AM18&lt;=60,"ผ่าน","ไม่ผ่าน")</f>
        <v>ไม่ผ่าน</v>
      </c>
      <c r="AN19" s="30" t="str">
        <f t="shared" si="187"/>
        <v>ไม่ผ่าน</v>
      </c>
      <c r="AO19" s="30" t="str">
        <f t="shared" si="187"/>
        <v>ไม่ผ่าน</v>
      </c>
      <c r="AP19" s="30" t="str">
        <f t="shared" si="187"/>
        <v>ไม่ผ่าน</v>
      </c>
      <c r="AQ19" s="30" t="str">
        <f t="shared" si="187"/>
        <v>ไม่ผ่าน</v>
      </c>
      <c r="AR19" s="30" t="str">
        <f t="shared" si="187"/>
        <v>ไม่ผ่าน</v>
      </c>
      <c r="AS19" s="30" t="str">
        <f t="shared" si="187"/>
        <v>ไม่ผ่าน</v>
      </c>
      <c r="AT19" s="30" t="str">
        <f t="shared" si="187"/>
        <v>ไม่ผ่าน</v>
      </c>
      <c r="AU19" s="30" t="str">
        <f t="shared" si="187"/>
        <v>ไม่ผ่าน</v>
      </c>
      <c r="AV19" s="30" t="e">
        <f t="shared" si="187"/>
        <v>#DIV/0!</v>
      </c>
      <c r="AW19" s="30" t="e">
        <f t="shared" si="187"/>
        <v>#DIV/0!</v>
      </c>
      <c r="AX19" s="27" t="str">
        <f t="shared" si="187"/>
        <v>ไม่ผ่าน</v>
      </c>
      <c r="AY19" s="27" t="str">
        <f t="shared" si="187"/>
        <v>ไม่ผ่าน</v>
      </c>
      <c r="AZ19" s="27" t="str">
        <f t="shared" si="187"/>
        <v>ไม่ผ่าน</v>
      </c>
      <c r="BA19" s="27" t="str">
        <f t="shared" si="187"/>
        <v>ไม่ผ่าน</v>
      </c>
      <c r="BB19" s="27" t="str">
        <f t="shared" si="187"/>
        <v>ไม่ผ่าน</v>
      </c>
      <c r="BC19" s="27" t="str">
        <f t="shared" si="187"/>
        <v>ไม่ผ่าน</v>
      </c>
      <c r="BD19" s="27" t="str">
        <f t="shared" si="187"/>
        <v>ไม่ผ่าน</v>
      </c>
      <c r="BE19" s="27" t="str">
        <f t="shared" si="187"/>
        <v>ไม่ผ่าน</v>
      </c>
      <c r="BF19" s="27" t="str">
        <f t="shared" si="187"/>
        <v>ไม่ผ่าน</v>
      </c>
      <c r="BG19" s="27" t="str">
        <f t="shared" si="187"/>
        <v>ไม่ผ่าน</v>
      </c>
      <c r="BH19" s="27" t="e">
        <f t="shared" si="187"/>
        <v>#DIV/0!</v>
      </c>
      <c r="BI19" s="27" t="e">
        <f t="shared" si="187"/>
        <v>#DIV/0!</v>
      </c>
      <c r="BJ19" s="30" t="str">
        <f t="shared" si="187"/>
        <v>ไม่ผ่าน</v>
      </c>
      <c r="BK19" s="30" t="str">
        <f t="shared" ref="BK19:CH19" si="188">IF(BK18&lt;=60,"ผ่าน","ไม่ผ่าน")</f>
        <v>ไม่ผ่าน</v>
      </c>
      <c r="BL19" s="30" t="str">
        <f t="shared" si="188"/>
        <v>ไม่ผ่าน</v>
      </c>
      <c r="BM19" s="30" t="str">
        <f t="shared" si="188"/>
        <v>ไม่ผ่าน</v>
      </c>
      <c r="BN19" s="30" t="str">
        <f t="shared" si="188"/>
        <v>ไม่ผ่าน</v>
      </c>
      <c r="BO19" s="30" t="str">
        <f t="shared" si="188"/>
        <v>ไม่ผ่าน</v>
      </c>
      <c r="BP19" s="30" t="str">
        <f t="shared" si="188"/>
        <v>ไม่ผ่าน</v>
      </c>
      <c r="BQ19" s="30" t="str">
        <f t="shared" si="188"/>
        <v>ไม่ผ่าน</v>
      </c>
      <c r="BR19" s="30" t="str">
        <f t="shared" si="188"/>
        <v>ไม่ผ่าน</v>
      </c>
      <c r="BS19" s="30" t="str">
        <f t="shared" si="188"/>
        <v>ไม่ผ่าน</v>
      </c>
      <c r="BT19" s="30" t="e">
        <f t="shared" si="188"/>
        <v>#DIV/0!</v>
      </c>
      <c r="BU19" s="30" t="e">
        <f t="shared" si="188"/>
        <v>#DIV/0!</v>
      </c>
      <c r="BV19" s="27" t="str">
        <f t="shared" si="188"/>
        <v>ไม่ผ่าน</v>
      </c>
      <c r="BW19" s="27" t="str">
        <f t="shared" si="188"/>
        <v>ไม่ผ่าน</v>
      </c>
      <c r="BX19" s="27" t="str">
        <f t="shared" si="188"/>
        <v>ไม่ผ่าน</v>
      </c>
      <c r="BY19" s="27" t="str">
        <f t="shared" si="188"/>
        <v>ไม่ผ่าน</v>
      </c>
      <c r="BZ19" s="27" t="str">
        <f t="shared" si="188"/>
        <v>ไม่ผ่าน</v>
      </c>
      <c r="CA19" s="27" t="str">
        <f t="shared" si="188"/>
        <v>ไม่ผ่าน</v>
      </c>
      <c r="CB19" s="27" t="str">
        <f t="shared" si="188"/>
        <v>ไม่ผ่าน</v>
      </c>
      <c r="CC19" s="27" t="str">
        <f t="shared" si="188"/>
        <v>ไม่ผ่าน</v>
      </c>
      <c r="CD19" s="27" t="str">
        <f t="shared" si="188"/>
        <v>ไม่ผ่าน</v>
      </c>
      <c r="CE19" s="27" t="str">
        <f t="shared" si="188"/>
        <v>ไม่ผ่าน</v>
      </c>
      <c r="CF19" s="27" t="e">
        <f t="shared" si="188"/>
        <v>#DIV/0!</v>
      </c>
      <c r="CG19" s="27" t="e">
        <f t="shared" si="188"/>
        <v>#DIV/0!</v>
      </c>
      <c r="CH19" s="30" t="str">
        <f t="shared" si="188"/>
        <v>ไม่ผ่าน</v>
      </c>
      <c r="CI19" s="30" t="str">
        <f t="shared" ref="CI19:DE19" si="189">IF(CI18&lt;=60,"ผ่าน","ไม่ผ่าน")</f>
        <v>ไม่ผ่าน</v>
      </c>
      <c r="CJ19" s="30" t="str">
        <f t="shared" si="189"/>
        <v>ไม่ผ่าน</v>
      </c>
      <c r="CK19" s="30" t="str">
        <f t="shared" si="189"/>
        <v>ไม่ผ่าน</v>
      </c>
      <c r="CL19" s="30" t="str">
        <f t="shared" si="189"/>
        <v>ไม่ผ่าน</v>
      </c>
      <c r="CM19" s="30" t="str">
        <f t="shared" si="189"/>
        <v>ไม่ผ่าน</v>
      </c>
      <c r="CN19" s="30" t="str">
        <f t="shared" si="189"/>
        <v>ไม่ผ่าน</v>
      </c>
      <c r="CO19" s="30" t="str">
        <f t="shared" si="189"/>
        <v>ไม่ผ่าน</v>
      </c>
      <c r="CP19" s="30" t="str">
        <f t="shared" si="189"/>
        <v>ไม่ผ่าน</v>
      </c>
      <c r="CQ19" s="30" t="str">
        <f t="shared" si="189"/>
        <v>ไม่ผ่าน</v>
      </c>
      <c r="CR19" s="30" t="e">
        <f t="shared" si="189"/>
        <v>#DIV/0!</v>
      </c>
      <c r="CS19" s="30" t="e">
        <f t="shared" si="189"/>
        <v>#DIV/0!</v>
      </c>
      <c r="CT19" s="27" t="str">
        <f t="shared" si="189"/>
        <v>ไม่ผ่าน</v>
      </c>
      <c r="CU19" s="27" t="str">
        <f t="shared" si="189"/>
        <v>ไม่ผ่าน</v>
      </c>
      <c r="CV19" s="27" t="str">
        <f t="shared" si="189"/>
        <v>ไม่ผ่าน</v>
      </c>
      <c r="CW19" s="27" t="str">
        <f t="shared" si="189"/>
        <v>ไม่ผ่าน</v>
      </c>
      <c r="CX19" s="27" t="str">
        <f t="shared" si="189"/>
        <v>ไม่ผ่าน</v>
      </c>
      <c r="CY19" s="27" t="str">
        <f t="shared" si="189"/>
        <v>ไม่ผ่าน</v>
      </c>
      <c r="CZ19" s="27" t="str">
        <f t="shared" si="189"/>
        <v>ไม่ผ่าน</v>
      </c>
      <c r="DA19" s="27" t="str">
        <f t="shared" si="189"/>
        <v>ไม่ผ่าน</v>
      </c>
      <c r="DB19" s="27" t="str">
        <f t="shared" si="189"/>
        <v>ไม่ผ่าน</v>
      </c>
      <c r="DC19" s="27" t="str">
        <f t="shared" si="189"/>
        <v>ไม่ผ่าน</v>
      </c>
      <c r="DD19" s="27" t="e">
        <f t="shared" si="189"/>
        <v>#DIV/0!</v>
      </c>
      <c r="DE19" s="27" t="e">
        <f t="shared" si="189"/>
        <v>#DIV/0!</v>
      </c>
    </row>
    <row r="20" spans="1:109" ht="21" x14ac:dyDescent="0.6">
      <c r="A20" s="7" t="s">
        <v>12</v>
      </c>
      <c r="B20" s="39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39" t="s">
        <v>13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39" t="s">
        <v>13</v>
      </c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39" t="s">
        <v>13</v>
      </c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39" t="s">
        <v>13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39" t="s">
        <v>13</v>
      </c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39" t="s">
        <v>13</v>
      </c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39" t="s">
        <v>13</v>
      </c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39" t="s">
        <v>13</v>
      </c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</row>
    <row r="21" spans="1:109" ht="24.6" x14ac:dyDescent="0.5">
      <c r="A21" s="8" t="s">
        <v>3</v>
      </c>
      <c r="B21" s="31">
        <f>'ต.ค 65'!B20</f>
        <v>21457680.649999999</v>
      </c>
      <c r="C21" s="31">
        <f>'พ.ย 65'!B20</f>
        <v>21457680.649999999</v>
      </c>
      <c r="D21" s="31">
        <f>'ธ.ค 65'!B20</f>
        <v>21457680.649999999</v>
      </c>
      <c r="E21" s="31">
        <f>'ม.ค 66'!B20</f>
        <v>21457680.649999999</v>
      </c>
      <c r="F21" s="31">
        <f>'ก.พ 66'!B20</f>
        <v>21457680.649999999</v>
      </c>
      <c r="G21" s="31">
        <f>'มี.ค 66'!B20</f>
        <v>21457680.649999999</v>
      </c>
      <c r="H21" s="31">
        <f>'เม.ย 66'!B20</f>
        <v>21457680.649999999</v>
      </c>
      <c r="I21" s="31">
        <f>'พ.ค 66'!B20</f>
        <v>21457680.649999999</v>
      </c>
      <c r="J21" s="31">
        <f>'มิ.ย 66'!B20</f>
        <v>21457680.649999999</v>
      </c>
      <c r="K21" s="31">
        <f>'ก.ค 66'!B20</f>
        <v>21457680.649999999</v>
      </c>
      <c r="L21" s="31"/>
      <c r="M21" s="31"/>
      <c r="N21" s="31">
        <f>'ต.ค 65'!C20</f>
        <v>3008309.55</v>
      </c>
      <c r="O21" s="31">
        <f>'พ.ย 65'!C20</f>
        <v>3008309.55</v>
      </c>
      <c r="P21" s="31">
        <f>'ธ.ค 65'!C20</f>
        <v>3008309.55</v>
      </c>
      <c r="Q21" s="31">
        <f>'ม.ค 66'!C20</f>
        <v>3008309.55</v>
      </c>
      <c r="R21" s="31">
        <f>'ก.พ 66'!C20</f>
        <v>3008309.55</v>
      </c>
      <c r="S21" s="31">
        <f>'มี.ค 66'!C20</f>
        <v>3008309.55</v>
      </c>
      <c r="T21" s="31">
        <f>'เม.ย 66'!C20</f>
        <v>3008309.55</v>
      </c>
      <c r="U21" s="31">
        <f>'พ.ค 66'!C20</f>
        <v>3008309.55</v>
      </c>
      <c r="V21" s="31">
        <f>'มิ.ย 66'!C20</f>
        <v>3008309.55</v>
      </c>
      <c r="W21" s="31">
        <f>'ก.ค 66'!C20</f>
        <v>3008309.55</v>
      </c>
      <c r="X21" s="31"/>
      <c r="Y21" s="31"/>
      <c r="Z21" s="31">
        <f>'ต.ค 65'!D20</f>
        <v>1494027.19</v>
      </c>
      <c r="AA21" s="31">
        <f>'พ.ย 65'!D20</f>
        <v>1494027.19</v>
      </c>
      <c r="AB21" s="31">
        <f>'ธ.ค 65'!D20</f>
        <v>1494027.19</v>
      </c>
      <c r="AC21" s="31">
        <f>'ม.ค 66'!D20</f>
        <v>1494027.19</v>
      </c>
      <c r="AD21" s="31">
        <f>'ก.พ 66'!D20</f>
        <v>1494027.19</v>
      </c>
      <c r="AE21" s="31">
        <f>'มี.ค 66'!D20</f>
        <v>1494027.19</v>
      </c>
      <c r="AF21" s="31">
        <f>'เม.ย 66'!D20</f>
        <v>1494027.19</v>
      </c>
      <c r="AG21" s="31">
        <f>'พ.ค 66'!D20</f>
        <v>1494027.19</v>
      </c>
      <c r="AH21" s="31">
        <f>'มิ.ย 66'!D20</f>
        <v>1494027.19</v>
      </c>
      <c r="AI21" s="31">
        <f>'ก.ค 66'!D20</f>
        <v>1494027.19</v>
      </c>
      <c r="AJ21" s="31"/>
      <c r="AK21" s="31"/>
      <c r="AL21" s="31">
        <f>'ต.ค 65'!E20</f>
        <v>1133775.3500000001</v>
      </c>
      <c r="AM21" s="31">
        <f>'พ.ย 65'!E20</f>
        <v>1133775.3500000001</v>
      </c>
      <c r="AN21" s="31">
        <f>'ธ.ค 65'!E20</f>
        <v>1133775.3500000001</v>
      </c>
      <c r="AO21" s="31">
        <f>'ม.ค 66'!E20</f>
        <v>1133775.3500000001</v>
      </c>
      <c r="AP21" s="31">
        <f>'ก.พ 66'!E20</f>
        <v>1133775.3500000001</v>
      </c>
      <c r="AQ21" s="31">
        <f>'มี.ค 66'!E20</f>
        <v>1133775.3500000001</v>
      </c>
      <c r="AR21" s="31">
        <f>'เม.ย 66'!E20</f>
        <v>1133775.3500000001</v>
      </c>
      <c r="AS21" s="31">
        <f>'พ.ค 66'!E20</f>
        <v>1133775.3500000001</v>
      </c>
      <c r="AT21" s="31">
        <f>'มิ.ย 66'!E20</f>
        <v>1133775.3500000001</v>
      </c>
      <c r="AU21" s="31">
        <f>'ก.ค 66'!E20</f>
        <v>1133775.3500000001</v>
      </c>
      <c r="AV21" s="31"/>
      <c r="AW21" s="31"/>
      <c r="AX21" s="31">
        <f>'ต.ค 65'!F20</f>
        <v>4263223.3499999996</v>
      </c>
      <c r="AY21" s="31">
        <f>'พ.ย 65'!F20</f>
        <v>4263223.3499999996</v>
      </c>
      <c r="AZ21" s="31">
        <f>'ธ.ค 65'!F20</f>
        <v>4263223.3499999996</v>
      </c>
      <c r="BA21" s="31">
        <f>'ม.ค 66'!F20</f>
        <v>4263223.3499999996</v>
      </c>
      <c r="BB21" s="31">
        <f>'ก.พ 66'!F20</f>
        <v>4263223.3499999996</v>
      </c>
      <c r="BC21" s="31">
        <f>'มี.ค 66'!F20</f>
        <v>4263223.3499999996</v>
      </c>
      <c r="BD21" s="31">
        <f>'เม.ย 66'!F20</f>
        <v>4263223.3499999996</v>
      </c>
      <c r="BE21" s="31">
        <f>'พ.ค 66'!F20</f>
        <v>4263223.3499999996</v>
      </c>
      <c r="BF21" s="31">
        <f>'มิ.ย 66'!F20</f>
        <v>4263223.3499999996</v>
      </c>
      <c r="BG21" s="31">
        <f>'ก.ค 66'!F20</f>
        <v>4263223.3499999996</v>
      </c>
      <c r="BH21" s="31"/>
      <c r="BI21" s="31"/>
      <c r="BJ21" s="31">
        <f>'ต.ค 65'!G20</f>
        <v>17095706.699999999</v>
      </c>
      <c r="BK21" s="31">
        <f>'พ.ย 65'!G20</f>
        <v>17095706.699999999</v>
      </c>
      <c r="BL21" s="31">
        <f>'ธ.ค 65'!G20</f>
        <v>17095706.699999999</v>
      </c>
      <c r="BM21" s="31">
        <f>'ม.ค 66'!G20</f>
        <v>17095706.699999999</v>
      </c>
      <c r="BN21" s="31">
        <f>'ก.พ 66'!G20</f>
        <v>17095706.699999999</v>
      </c>
      <c r="BO21" s="31">
        <f>'มี.ค 66'!G20</f>
        <v>17095706.699999999</v>
      </c>
      <c r="BP21" s="31">
        <f>'เม.ย 66'!G20</f>
        <v>17095706.699999999</v>
      </c>
      <c r="BQ21" s="31">
        <f>'พ.ค 66'!G20</f>
        <v>17095706.699999999</v>
      </c>
      <c r="BR21" s="31">
        <f>'มิ.ย 66'!G20</f>
        <v>17095706.699999999</v>
      </c>
      <c r="BS21" s="31">
        <f>'ก.ค 66'!G20</f>
        <v>17095706.699999999</v>
      </c>
      <c r="BT21" s="31"/>
      <c r="BU21" s="31"/>
      <c r="BV21" s="31">
        <f>'ต.ค 65'!H20</f>
        <v>3907902.8099999996</v>
      </c>
      <c r="BW21" s="31">
        <f>'พ.ย 65'!H20</f>
        <v>3907902.8099999996</v>
      </c>
      <c r="BX21" s="31">
        <f>'ธ.ค 65'!H20</f>
        <v>3907902.8099999996</v>
      </c>
      <c r="BY21" s="31">
        <f>'ม.ค 66'!H20</f>
        <v>3907902.8099999996</v>
      </c>
      <c r="BZ21" s="31">
        <f>'ก.พ 66'!H20</f>
        <v>3907902.8099999996</v>
      </c>
      <c r="CA21" s="31">
        <f>'มี.ค 66'!H20</f>
        <v>3907902.8099999996</v>
      </c>
      <c r="CB21" s="31">
        <f>'เม.ย 66'!H20</f>
        <v>3907902.8099999996</v>
      </c>
      <c r="CC21" s="31">
        <f>'พ.ค 66'!H20</f>
        <v>3907902.8099999996</v>
      </c>
      <c r="CD21" s="31">
        <f>'มิ.ย 66'!H20</f>
        <v>3907902.8099999996</v>
      </c>
      <c r="CE21" s="31">
        <f>'ก.ค 66'!H20</f>
        <v>3907902.8099999996</v>
      </c>
      <c r="CF21" s="31"/>
      <c r="CG21" s="31"/>
      <c r="CH21" s="31">
        <f>'ต.ค 65'!I20</f>
        <v>2475238.38</v>
      </c>
      <c r="CI21" s="31">
        <f>'พ.ย 65'!I20</f>
        <v>2475238.38</v>
      </c>
      <c r="CJ21" s="31">
        <f>'ธ.ค 65'!I20</f>
        <v>2475238.38</v>
      </c>
      <c r="CK21" s="31">
        <f>'ม.ค 66'!I20</f>
        <v>2475238.38</v>
      </c>
      <c r="CL21" s="31">
        <f>'ก.พ 66'!I20</f>
        <v>2475238.38</v>
      </c>
      <c r="CM21" s="31">
        <f>'มี.ค 66'!I20</f>
        <v>2475238.38</v>
      </c>
      <c r="CN21" s="31">
        <f>'เม.ย 66'!I20</f>
        <v>2475238.38</v>
      </c>
      <c r="CO21" s="31">
        <f>'พ.ค 66'!I20</f>
        <v>2475238.38</v>
      </c>
      <c r="CP21" s="31">
        <f>'มิ.ย 66'!I20</f>
        <v>2475238.38</v>
      </c>
      <c r="CQ21" s="31">
        <f>'ก.ค 66'!I20</f>
        <v>2475238.38</v>
      </c>
      <c r="CR21" s="31"/>
      <c r="CS21" s="31"/>
      <c r="CT21" s="31">
        <f>'ต.ค 65'!J20</f>
        <v>4481007.8100000005</v>
      </c>
      <c r="CU21" s="31">
        <f>'พ.ย 65'!J20</f>
        <v>4481007.8100000005</v>
      </c>
      <c r="CV21" s="31">
        <f>'ธ.ค 65'!J20</f>
        <v>4481007.8100000005</v>
      </c>
      <c r="CW21" s="31">
        <f>'ม.ค 66'!J20</f>
        <v>4481007.8100000005</v>
      </c>
      <c r="CX21" s="31">
        <f>'ก.พ 66'!J20</f>
        <v>4481007.8100000005</v>
      </c>
      <c r="CY21" s="31">
        <f>'มี.ค 66'!J20</f>
        <v>4481007.8100000005</v>
      </c>
      <c r="CZ21" s="31">
        <f>'เม.ย 66'!J20</f>
        <v>4481007.8100000005</v>
      </c>
      <c r="DA21" s="31">
        <f>'พ.ค 66'!J20</f>
        <v>4481007.8100000005</v>
      </c>
      <c r="DB21" s="31">
        <f>'มิ.ย 66'!J20</f>
        <v>4481007.8100000005</v>
      </c>
      <c r="DC21" s="31">
        <f>'ก.ค 66'!J20</f>
        <v>4481007.8100000005</v>
      </c>
      <c r="DD21" s="31"/>
      <c r="DE21" s="31"/>
    </row>
    <row r="22" spans="1:109" ht="21" x14ac:dyDescent="0.6">
      <c r="A22" s="9" t="s">
        <v>65</v>
      </c>
      <c r="B22" s="31">
        <f>'ต.ค 65'!B21</f>
        <v>11449712.73</v>
      </c>
      <c r="C22" s="31">
        <f>'พ.ย 65'!B21</f>
        <v>17603053.199999999</v>
      </c>
      <c r="D22" s="31">
        <f>'ธ.ค 65'!B21</f>
        <v>22780822</v>
      </c>
      <c r="E22" s="31">
        <f>'ม.ค 66'!B21</f>
        <v>23562357</v>
      </c>
      <c r="F22" s="31">
        <f>'ก.พ 66'!B21</f>
        <v>22992602</v>
      </c>
      <c r="G22" s="31">
        <f>'มี.ค 66'!B21</f>
        <v>15197086.73</v>
      </c>
      <c r="H22" s="31">
        <f>'เม.ย 66'!B21</f>
        <v>21316724.329999998</v>
      </c>
      <c r="I22" s="31">
        <f>'พ.ค 66'!B21</f>
        <v>23896392.460000001</v>
      </c>
      <c r="J22" s="31">
        <f>'มิ.ย 66'!B21</f>
        <v>12517258.02</v>
      </c>
      <c r="K22" s="31">
        <f>'ก.ค 66'!B21</f>
        <v>17114306.879999999</v>
      </c>
      <c r="L22" s="31"/>
      <c r="M22" s="31"/>
      <c r="N22" s="31">
        <f>'ต.ค 65'!C21</f>
        <v>3024693.8</v>
      </c>
      <c r="O22" s="31">
        <f>'พ.ย 65'!C21</f>
        <v>2518700.75</v>
      </c>
      <c r="P22" s="31">
        <f>'ธ.ค 65'!C21</f>
        <v>2594966.75</v>
      </c>
      <c r="Q22" s="31">
        <f>'ม.ค 66'!C21</f>
        <v>2613637.15</v>
      </c>
      <c r="R22" s="31">
        <f>'ก.พ 66'!C21</f>
        <v>2059032.92</v>
      </c>
      <c r="S22" s="31">
        <f>'มี.ค 66'!C21</f>
        <v>389669</v>
      </c>
      <c r="T22" s="31">
        <f>'เม.ย 66'!C21</f>
        <v>486303.25</v>
      </c>
      <c r="U22" s="31">
        <f>'พ.ค 66'!C21</f>
        <v>323470.25</v>
      </c>
      <c r="V22" s="31">
        <f>'มิ.ย 66'!C21</f>
        <v>325984.75</v>
      </c>
      <c r="W22" s="31">
        <f>'ก.ค 66'!C21</f>
        <v>379385</v>
      </c>
      <c r="X22" s="31"/>
      <c r="Y22" s="31"/>
      <c r="Z22" s="31">
        <f>'ต.ค 65'!D21</f>
        <v>1657140.02</v>
      </c>
      <c r="AA22" s="31">
        <f>'พ.ย 65'!D21</f>
        <v>1611977.7200000002</v>
      </c>
      <c r="AB22" s="31">
        <f>'ธ.ค 65'!D21</f>
        <v>1495330.9700000002</v>
      </c>
      <c r="AC22" s="31">
        <f>'ม.ค 66'!D21</f>
        <v>1454233.7400000002</v>
      </c>
      <c r="AD22" s="31">
        <f>'ก.พ 66'!D21</f>
        <v>1558109.7400000002</v>
      </c>
      <c r="AE22" s="31">
        <f>'มี.ค 66'!D21</f>
        <v>1429931.66</v>
      </c>
      <c r="AF22" s="31">
        <f>'เม.ย 66'!D21</f>
        <v>1566916.6600000001</v>
      </c>
      <c r="AG22" s="31">
        <f>'พ.ค 66'!D21</f>
        <v>1516893.85</v>
      </c>
      <c r="AH22" s="31">
        <f>'มิ.ย 66'!D21</f>
        <v>1637941.6</v>
      </c>
      <c r="AI22" s="31">
        <f>'ก.ค 66'!D21</f>
        <v>1592780.1</v>
      </c>
      <c r="AJ22" s="31"/>
      <c r="AK22" s="31"/>
      <c r="AL22" s="31">
        <f>'ต.ค 65'!E21</f>
        <v>1388440.96</v>
      </c>
      <c r="AM22" s="31">
        <f>'พ.ย 65'!E21</f>
        <v>1243658.98</v>
      </c>
      <c r="AN22" s="31">
        <f>'ธ.ค 65'!E21</f>
        <v>1256344.8700000001</v>
      </c>
      <c r="AO22" s="31">
        <f>'ม.ค 66'!E21</f>
        <v>1250270.6200000001</v>
      </c>
      <c r="AP22" s="31">
        <f>'ก.พ 66'!E21</f>
        <v>1227754.95</v>
      </c>
      <c r="AQ22" s="31">
        <f>'มี.ค 66'!E21</f>
        <v>1236488.6800000002</v>
      </c>
      <c r="AR22" s="31">
        <f>'เม.ย 66'!E21</f>
        <v>1448931.26</v>
      </c>
      <c r="AS22" s="31">
        <f>'พ.ค 66'!E21</f>
        <v>1253199.54</v>
      </c>
      <c r="AT22" s="31">
        <f>'มิ.ย 66'!E21</f>
        <v>1212054.48</v>
      </c>
      <c r="AU22" s="31">
        <f>'ก.ค 66'!E21</f>
        <v>1353806.17</v>
      </c>
      <c r="AV22" s="31"/>
      <c r="AW22" s="31"/>
      <c r="AX22" s="31">
        <f>'ต.ค 65'!F21</f>
        <v>4954352.5200000005</v>
      </c>
      <c r="AY22" s="31">
        <f>'พ.ย 65'!F21</f>
        <v>3601577.25</v>
      </c>
      <c r="AZ22" s="31">
        <f>'ธ.ค 65'!F21</f>
        <v>3454614.37</v>
      </c>
      <c r="BA22" s="31">
        <f>'ม.ค 66'!F21</f>
        <v>3373680.25</v>
      </c>
      <c r="BB22" s="31">
        <f>'ก.พ 66'!F21</f>
        <v>3140508.2199999997</v>
      </c>
      <c r="BC22" s="31">
        <f>'มี.ค 66'!F21</f>
        <v>2916796.67</v>
      </c>
      <c r="BD22" s="31">
        <f>'เม.ย 66'!F21</f>
        <v>2119689.5300000003</v>
      </c>
      <c r="BE22" s="31">
        <f>'พ.ค 66'!F21</f>
        <v>1570611.76</v>
      </c>
      <c r="BF22" s="31">
        <f>'มิ.ย 66'!F21</f>
        <v>1650660.3599999999</v>
      </c>
      <c r="BG22" s="31">
        <f>'ก.ค 66'!F21</f>
        <v>1541138.5</v>
      </c>
      <c r="BH22" s="31"/>
      <c r="BI22" s="31"/>
      <c r="BJ22" s="31">
        <f>'ต.ค 65'!G21</f>
        <v>16658060.43</v>
      </c>
      <c r="BK22" s="31">
        <f>'พ.ย 65'!G21</f>
        <v>18297956.629999999</v>
      </c>
      <c r="BL22" s="31">
        <f>'ธ.ค 65'!G21</f>
        <v>21214818.66</v>
      </c>
      <c r="BM22" s="31">
        <f>'ม.ค 66'!G21</f>
        <v>21364292.170000002</v>
      </c>
      <c r="BN22" s="31">
        <f>'ก.พ 66'!G21</f>
        <v>21582531.699999999</v>
      </c>
      <c r="BO22" s="31">
        <f>'มี.ค 66'!G21</f>
        <v>22972890.449999999</v>
      </c>
      <c r="BP22" s="31">
        <f>'เม.ย 66'!G21</f>
        <v>23593986.109999999</v>
      </c>
      <c r="BQ22" s="31">
        <f>'พ.ค 66'!G21</f>
        <v>24495668.109999999</v>
      </c>
      <c r="BR22" s="31">
        <f>'มิ.ย 66'!G21</f>
        <v>25814466.129999999</v>
      </c>
      <c r="BS22" s="31">
        <f>'ก.ค 66'!G21</f>
        <v>26513523.920000002</v>
      </c>
      <c r="BT22" s="31"/>
      <c r="BU22" s="31"/>
      <c r="BV22" s="31">
        <f>'ต.ค 65'!H21</f>
        <v>3734131.7</v>
      </c>
      <c r="BW22" s="31">
        <f>'พ.ย 65'!H21</f>
        <v>3725103.11</v>
      </c>
      <c r="BX22" s="31">
        <f>'ธ.ค 65'!H21</f>
        <v>3526937.24</v>
      </c>
      <c r="BY22" s="31">
        <f>'ม.ค 66'!H21</f>
        <v>3168968.32</v>
      </c>
      <c r="BZ22" s="31">
        <f>'ก.พ 66'!H21</f>
        <v>734897.25</v>
      </c>
      <c r="CA22" s="31">
        <f>'มี.ค 66'!H21</f>
        <v>950774.38000000012</v>
      </c>
      <c r="CB22" s="31">
        <f>'เม.ย 66'!H21</f>
        <v>899348.09</v>
      </c>
      <c r="CC22" s="31">
        <f>'พ.ค 66'!H21</f>
        <v>801305.84</v>
      </c>
      <c r="CD22" s="31">
        <f>'มิ.ย 66'!H21</f>
        <v>663283.92999999993</v>
      </c>
      <c r="CE22" s="31">
        <f>'ก.ค 66'!H21</f>
        <v>512888.08999999997</v>
      </c>
      <c r="CF22" s="31"/>
      <c r="CG22" s="31"/>
      <c r="CH22" s="31">
        <f>'ต.ค 65'!I21</f>
        <v>2380167.73</v>
      </c>
      <c r="CI22" s="31">
        <f>'พ.ย 65'!I21</f>
        <v>2364419.83</v>
      </c>
      <c r="CJ22" s="31">
        <f>'ธ.ค 65'!I21</f>
        <v>2402555.33</v>
      </c>
      <c r="CK22" s="31">
        <f>'ม.ค 66'!I21</f>
        <v>2418075.38</v>
      </c>
      <c r="CL22" s="31">
        <f>'ก.พ 66'!I21</f>
        <v>2437516.48</v>
      </c>
      <c r="CM22" s="31">
        <f>'มี.ค 66'!I21</f>
        <v>2478625.9300000002</v>
      </c>
      <c r="CN22" s="31">
        <f>'เม.ย 66'!I21</f>
        <v>2516247.1800000002</v>
      </c>
      <c r="CO22" s="31">
        <f>'พ.ค 66'!I21</f>
        <v>2601820.9300000002</v>
      </c>
      <c r="CP22" s="31">
        <f>'มิ.ย 66'!I21</f>
        <v>2661138.1800000002</v>
      </c>
      <c r="CQ22" s="31">
        <f>'ก.ค 66'!I21</f>
        <v>2732715.18</v>
      </c>
      <c r="CR22" s="31"/>
      <c r="CS22" s="31"/>
      <c r="CT22" s="31">
        <f>'ต.ค 65'!J21</f>
        <v>4503978.0600000005</v>
      </c>
      <c r="CU22" s="31">
        <f>'พ.ย 65'!J21</f>
        <v>4130551.06</v>
      </c>
      <c r="CV22" s="31">
        <f>'ธ.ค 65'!J21</f>
        <v>4236971.8100000005</v>
      </c>
      <c r="CW22" s="31">
        <f>'ม.ค 66'!J21</f>
        <v>4215140.16</v>
      </c>
      <c r="CX22" s="31">
        <f>'ก.พ 66'!J21</f>
        <v>432583.25</v>
      </c>
      <c r="CY22" s="31">
        <f>'มี.ค 66'!J21</f>
        <v>511361.15</v>
      </c>
      <c r="CZ22" s="31">
        <f>'เม.ย 66'!J21</f>
        <v>610887</v>
      </c>
      <c r="DA22" s="31">
        <f>'พ.ค 66'!J21</f>
        <v>491252</v>
      </c>
      <c r="DB22" s="31">
        <f>'มิ.ย 66'!J21</f>
        <v>443238.75</v>
      </c>
      <c r="DC22" s="31">
        <f>'ก.ค 66'!J21</f>
        <v>496477.25</v>
      </c>
      <c r="DD22" s="31"/>
      <c r="DE22" s="31"/>
    </row>
    <row r="23" spans="1:109" ht="21" x14ac:dyDescent="0.6">
      <c r="A23" s="9" t="s">
        <v>10</v>
      </c>
      <c r="B23" s="31">
        <f>'ต.ค 65'!B22</f>
        <v>16453696.689999999</v>
      </c>
      <c r="C23" s="31">
        <f>'พ.ย 65'!B22</f>
        <v>19530366.924999997</v>
      </c>
      <c r="D23" s="31">
        <f>'ธ.ค 65'!B22</f>
        <v>22119251.324999999</v>
      </c>
      <c r="E23" s="31">
        <f>'ม.ค 66'!B22</f>
        <v>22510018.824999999</v>
      </c>
      <c r="F23" s="31">
        <f>'ก.พ 66'!B22</f>
        <v>22225141.324999999</v>
      </c>
      <c r="G23" s="31">
        <f>'มี.ค 66'!B22</f>
        <v>18327383.689999998</v>
      </c>
      <c r="H23" s="31">
        <f>'เม.ย 66'!B22</f>
        <v>21387202.489999998</v>
      </c>
      <c r="I23" s="31">
        <f>'พ.ค 66'!B22</f>
        <v>22677036.555</v>
      </c>
      <c r="J23" s="31">
        <f>'มิ.ย 66'!B22</f>
        <v>16987469.335000001</v>
      </c>
      <c r="K23" s="31">
        <f>'ก.ค 66'!B22</f>
        <v>19285993.765000001</v>
      </c>
      <c r="L23" s="31"/>
      <c r="M23" s="31"/>
      <c r="N23" s="31">
        <f>'ต.ค 65'!C22</f>
        <v>3016501.6749999998</v>
      </c>
      <c r="O23" s="31">
        <f>'พ.ย 65'!C22</f>
        <v>2763505.15</v>
      </c>
      <c r="P23" s="31">
        <f>'ธ.ค 65'!C22</f>
        <v>2801638.15</v>
      </c>
      <c r="Q23" s="31">
        <f>'ม.ค 66'!C22</f>
        <v>2810973.3499999996</v>
      </c>
      <c r="R23" s="31">
        <f>'ก.พ 66'!C22</f>
        <v>2533671.2349999999</v>
      </c>
      <c r="S23" s="31">
        <f>'มี.ค 66'!C22</f>
        <v>1698989.2749999999</v>
      </c>
      <c r="T23" s="31">
        <f>'เม.ย 66'!C22</f>
        <v>1747306.4</v>
      </c>
      <c r="U23" s="31">
        <f>'พ.ค 66'!C22</f>
        <v>1665889.9</v>
      </c>
      <c r="V23" s="31">
        <f>'มิ.ย 66'!C22</f>
        <v>1667147.15</v>
      </c>
      <c r="W23" s="31">
        <f>'ก.ค 66'!C22</f>
        <v>1693847.2749999999</v>
      </c>
      <c r="X23" s="31"/>
      <c r="Y23" s="31"/>
      <c r="Z23" s="31">
        <f>'ต.ค 65'!D22</f>
        <v>1575583.605</v>
      </c>
      <c r="AA23" s="31">
        <f>'พ.ย 65'!D22</f>
        <v>1553002.4550000001</v>
      </c>
      <c r="AB23" s="31">
        <f>'ธ.ค 65'!D22</f>
        <v>1494679.08</v>
      </c>
      <c r="AC23" s="31">
        <f>'ม.ค 66'!D22</f>
        <v>1474130.4650000001</v>
      </c>
      <c r="AD23" s="31">
        <f>'ก.พ 66'!D22</f>
        <v>1526068.4650000001</v>
      </c>
      <c r="AE23" s="31">
        <f>'มี.ค 66'!D22</f>
        <v>1461979.4249999998</v>
      </c>
      <c r="AF23" s="31">
        <f>'เม.ย 66'!D22</f>
        <v>1530471.925</v>
      </c>
      <c r="AG23" s="31">
        <f>'พ.ค 66'!D22</f>
        <v>1505460.52</v>
      </c>
      <c r="AH23" s="31">
        <f>'มิ.ย 66'!D22</f>
        <v>1565984.395</v>
      </c>
      <c r="AI23" s="31">
        <f>'ก.ค 66'!D22</f>
        <v>1543403.645</v>
      </c>
      <c r="AJ23" s="31"/>
      <c r="AK23" s="31"/>
      <c r="AL23" s="31">
        <f>'ต.ค 65'!E22</f>
        <v>1261108.155</v>
      </c>
      <c r="AM23" s="31">
        <f>'พ.ย 65'!E22</f>
        <v>1188717.165</v>
      </c>
      <c r="AN23" s="31">
        <f>'ธ.ค 65'!E22</f>
        <v>1195060.1100000001</v>
      </c>
      <c r="AO23" s="31">
        <f>'ม.ค 66'!E22</f>
        <v>1192022.9850000001</v>
      </c>
      <c r="AP23" s="31">
        <f>'ก.พ 66'!E22</f>
        <v>1180765.1499999999</v>
      </c>
      <c r="AQ23" s="31">
        <f>'มี.ค 66'!E22</f>
        <v>1185132.0150000001</v>
      </c>
      <c r="AR23" s="31">
        <f>'เม.ย 66'!E22</f>
        <v>1291353.3050000002</v>
      </c>
      <c r="AS23" s="31">
        <f>'พ.ค 66'!E22</f>
        <v>1193487.4450000001</v>
      </c>
      <c r="AT23" s="31">
        <f>'มิ.ย 66'!E22</f>
        <v>1172914.915</v>
      </c>
      <c r="AU23" s="31">
        <f>'ก.ค 66'!E22</f>
        <v>1243790.76</v>
      </c>
      <c r="AV23" s="31"/>
      <c r="AW23" s="31"/>
      <c r="AX23" s="31">
        <f>'ต.ค 65'!F22</f>
        <v>4608787.9350000005</v>
      </c>
      <c r="AY23" s="31">
        <f>'พ.ย 65'!F22</f>
        <v>3932400.3</v>
      </c>
      <c r="AZ23" s="31">
        <f>'ธ.ค 65'!F22</f>
        <v>3858918.86</v>
      </c>
      <c r="BA23" s="31">
        <f>'ม.ค 66'!F22</f>
        <v>3818451.8</v>
      </c>
      <c r="BB23" s="31">
        <f>'ก.พ 66'!F22</f>
        <v>3701865.7849999997</v>
      </c>
      <c r="BC23" s="31">
        <f>'มี.ค 66'!F22</f>
        <v>3590010.01</v>
      </c>
      <c r="BD23" s="31">
        <f>'เม.ย 66'!F22</f>
        <v>3191456.44</v>
      </c>
      <c r="BE23" s="31">
        <f>'พ.ค 66'!F22</f>
        <v>2916917.5549999997</v>
      </c>
      <c r="BF23" s="31">
        <f>'มิ.ย 66'!F22</f>
        <v>2956941.8549999995</v>
      </c>
      <c r="BG23" s="31">
        <f>'ก.ค 66'!F22</f>
        <v>2902180.9249999998</v>
      </c>
      <c r="BH23" s="31"/>
      <c r="BI23" s="31"/>
      <c r="BJ23" s="31">
        <f>'ต.ค 65'!G22</f>
        <v>16876883.564999998</v>
      </c>
      <c r="BK23" s="31">
        <f>'พ.ย 65'!G22</f>
        <v>17696831.664999999</v>
      </c>
      <c r="BL23" s="31">
        <f>'ธ.ค 65'!G22</f>
        <v>19155262.68</v>
      </c>
      <c r="BM23" s="31">
        <f>'ม.ค 66'!G22</f>
        <v>19229999.435000002</v>
      </c>
      <c r="BN23" s="31">
        <f>'ก.พ 66'!G22</f>
        <v>19339119.199999999</v>
      </c>
      <c r="BO23" s="31">
        <f>'มี.ค 66'!G22</f>
        <v>20034298.574999999</v>
      </c>
      <c r="BP23" s="31">
        <f>'เม.ย 66'!G22</f>
        <v>20344846.405000001</v>
      </c>
      <c r="BQ23" s="31">
        <f>'พ.ค 66'!G22</f>
        <v>20795687.405000001</v>
      </c>
      <c r="BR23" s="31">
        <f>'มิ.ย 66'!G22</f>
        <v>21455086.414999999</v>
      </c>
      <c r="BS23" s="31">
        <f>'ก.ค 66'!G22</f>
        <v>21804615.310000002</v>
      </c>
      <c r="BT23" s="31"/>
      <c r="BU23" s="31"/>
      <c r="BV23" s="31">
        <f>'ต.ค 65'!H22</f>
        <v>3821017.2549999999</v>
      </c>
      <c r="BW23" s="31">
        <f>'พ.ย 65'!H22</f>
        <v>3816502.96</v>
      </c>
      <c r="BX23" s="31">
        <f>'ธ.ค 65'!H22</f>
        <v>3717420.0249999999</v>
      </c>
      <c r="BY23" s="31">
        <f>'ม.ค 66'!H22</f>
        <v>3538435.5649999995</v>
      </c>
      <c r="BZ23" s="31">
        <f>'ก.พ 66'!H22</f>
        <v>2321400.0299999998</v>
      </c>
      <c r="CA23" s="31">
        <f>'มี.ค 66'!H22</f>
        <v>2429338.5949999997</v>
      </c>
      <c r="CB23" s="31">
        <f>'เม.ย 66'!H22</f>
        <v>2403625.4499999997</v>
      </c>
      <c r="CC23" s="31">
        <f>'พ.ค 66'!H22</f>
        <v>2354604.3249999997</v>
      </c>
      <c r="CD23" s="31">
        <f>'มิ.ย 66'!H22</f>
        <v>2285593.3699999996</v>
      </c>
      <c r="CE23" s="31">
        <f>'ก.ค 66'!H22</f>
        <v>2210395.4499999997</v>
      </c>
      <c r="CF23" s="31"/>
      <c r="CG23" s="31"/>
      <c r="CH23" s="31">
        <f>'ต.ค 65'!I22</f>
        <v>2427703.0549999997</v>
      </c>
      <c r="CI23" s="31">
        <f>'พ.ย 65'!I22</f>
        <v>2419829.105</v>
      </c>
      <c r="CJ23" s="31">
        <f>'ธ.ค 65'!I22</f>
        <v>2438896.855</v>
      </c>
      <c r="CK23" s="31">
        <f>'ม.ค 66'!I22</f>
        <v>2446656.88</v>
      </c>
      <c r="CL23" s="31">
        <f>'ก.พ 66'!I22</f>
        <v>2456377.4299999997</v>
      </c>
      <c r="CM23" s="31">
        <f>'มี.ค 66'!I22</f>
        <v>2476932.1550000003</v>
      </c>
      <c r="CN23" s="31">
        <f>'เม.ย 66'!I22</f>
        <v>2495742.7800000003</v>
      </c>
      <c r="CO23" s="31">
        <f>'พ.ค 66'!I22</f>
        <v>2538529.6550000003</v>
      </c>
      <c r="CP23" s="31">
        <f>'มิ.ย 66'!I22</f>
        <v>2568188.2800000003</v>
      </c>
      <c r="CQ23" s="31">
        <f>'ก.ค 66'!I22</f>
        <v>2603976.7800000003</v>
      </c>
      <c r="CR23" s="31"/>
      <c r="CS23" s="31"/>
      <c r="CT23" s="31">
        <f>'ต.ค 65'!J22</f>
        <v>4492492.9350000005</v>
      </c>
      <c r="CU23" s="31">
        <f>'พ.ย 65'!J22</f>
        <v>4305779.4350000005</v>
      </c>
      <c r="CV23" s="31">
        <f>'ธ.ค 65'!J22</f>
        <v>4358989.8100000005</v>
      </c>
      <c r="CW23" s="31">
        <f>'ม.ค 66'!J22</f>
        <v>4348073.9850000003</v>
      </c>
      <c r="CX23" s="31">
        <f>'ก.พ 66'!J22</f>
        <v>2456795.5300000003</v>
      </c>
      <c r="CY23" s="31">
        <f>'มี.ค 66'!J22</f>
        <v>2496184.4800000004</v>
      </c>
      <c r="CZ23" s="31">
        <f>'เม.ย 66'!J22</f>
        <v>2545947.4050000003</v>
      </c>
      <c r="DA23" s="31">
        <f>'พ.ค 66'!J22</f>
        <v>2486129.9050000003</v>
      </c>
      <c r="DB23" s="31">
        <f>'มิ.ย 66'!J22</f>
        <v>2462123.2800000003</v>
      </c>
      <c r="DC23" s="31">
        <f>'ก.ค 66'!J22</f>
        <v>2488742.5300000003</v>
      </c>
      <c r="DD23" s="31"/>
      <c r="DE23" s="31"/>
    </row>
    <row r="24" spans="1:109" ht="21" x14ac:dyDescent="0.6">
      <c r="A24" s="9" t="s">
        <v>14</v>
      </c>
      <c r="B24" s="31">
        <f>'ต.ค 65'!B23</f>
        <v>7293534</v>
      </c>
      <c r="C24" s="31">
        <f>'พ.ย 65'!B23</f>
        <v>15371769</v>
      </c>
      <c r="D24" s="31">
        <f>'ธ.ค 65'!B23</f>
        <v>22772822</v>
      </c>
      <c r="E24" s="31">
        <f>'ม.ค 66'!B23</f>
        <v>25576105.800000001</v>
      </c>
      <c r="F24" s="31">
        <f>'ก.พ 66'!B23</f>
        <v>27138081.690000001</v>
      </c>
      <c r="G24" s="31">
        <f>'มี.ค 66'!B23</f>
        <v>20993431.43</v>
      </c>
      <c r="H24" s="31">
        <f>'เม.ย 66'!B23</f>
        <v>29607762.800000004</v>
      </c>
      <c r="I24" s="31">
        <f>'พ.ค 66'!B23</f>
        <v>34052831.280000001</v>
      </c>
      <c r="J24" s="31">
        <f>'มิ.ย 66'!B23</f>
        <v>24418877.880000003</v>
      </c>
      <c r="K24" s="31">
        <f>'ก.ค 66'!B23</f>
        <v>33315238.759999998</v>
      </c>
      <c r="L24" s="31"/>
      <c r="M24" s="31"/>
      <c r="N24" s="31">
        <f>'ต.ค 65'!C23</f>
        <v>107270.25</v>
      </c>
      <c r="O24" s="31">
        <f>'พ.ย 65'!C23</f>
        <v>269342</v>
      </c>
      <c r="P24" s="31">
        <f>'ธ.ค 65'!C23</f>
        <v>420858</v>
      </c>
      <c r="Q24" s="31">
        <f>'ม.ค 66'!C23</f>
        <v>701564</v>
      </c>
      <c r="R24" s="31">
        <f>'ก.พ 66'!C23</f>
        <v>245960.27000000002</v>
      </c>
      <c r="S24" s="36">
        <f>'มี.ค 66'!C23</f>
        <v>-1345875.25</v>
      </c>
      <c r="T24" s="36">
        <f>'เม.ย 66'!C23</f>
        <v>-1249241</v>
      </c>
      <c r="U24" s="31">
        <f>'พ.ค 66'!C23</f>
        <v>721683.21</v>
      </c>
      <c r="V24" s="31">
        <f>'มิ.ย 66'!C23</f>
        <v>789322.11</v>
      </c>
      <c r="W24" s="31">
        <f>'ก.ค 66'!C23</f>
        <v>898925.96</v>
      </c>
      <c r="X24" s="31"/>
      <c r="Y24" s="31"/>
      <c r="Z24" s="31">
        <f>'ต.ค 65'!D23</f>
        <v>163112.83000000002</v>
      </c>
      <c r="AA24" s="31">
        <f>'พ.ย 65'!D23</f>
        <v>322642.32999999996</v>
      </c>
      <c r="AB24" s="31">
        <f>'ธ.ค 65'!D23</f>
        <v>421801.64</v>
      </c>
      <c r="AC24" s="31">
        <f>'ม.ค 66'!D23</f>
        <v>490970.39</v>
      </c>
      <c r="AD24" s="31">
        <f>'ก.พ 66'!D23</f>
        <v>594846.39</v>
      </c>
      <c r="AE24" s="31">
        <f>'มี.ค 66'!D23</f>
        <v>556663.1100000001</v>
      </c>
      <c r="AF24" s="31">
        <f>'เม.ย 66'!D23</f>
        <v>693648.1100000001</v>
      </c>
      <c r="AG24" s="31">
        <f>'พ.ค 66'!D23</f>
        <v>713085.7</v>
      </c>
      <c r="AH24" s="31">
        <f>'มิ.ย 66'!D23</f>
        <v>834133.45000000007</v>
      </c>
      <c r="AI24" s="31">
        <f>'ก.ค 66'!D23</f>
        <v>860221.95000000007</v>
      </c>
      <c r="AJ24" s="31"/>
      <c r="AK24" s="31"/>
      <c r="AL24" s="31">
        <f>'ต.ค 65'!E23</f>
        <v>254665.61</v>
      </c>
      <c r="AM24" s="31">
        <f>'พ.ย 65'!E23</f>
        <v>371494.82</v>
      </c>
      <c r="AN24" s="31">
        <f>'ธ.ค 65'!E23</f>
        <v>529930.71</v>
      </c>
      <c r="AO24" s="31">
        <f>'ม.ค 66'!E23</f>
        <v>664856.46</v>
      </c>
      <c r="AP24" s="31">
        <f>'ก.พ 66'!E23</f>
        <v>777340.79</v>
      </c>
      <c r="AQ24" s="31">
        <f>'มี.ค 66'!E23</f>
        <v>950496.69</v>
      </c>
      <c r="AR24" s="31">
        <f>'เม.ย 66'!E23</f>
        <v>1162939.27</v>
      </c>
      <c r="AS24" s="31">
        <f>'พ.ค 66'!E23</f>
        <v>1236279.1500000001</v>
      </c>
      <c r="AT24" s="31">
        <f>'มิ.ย 66'!E23</f>
        <v>1415545.05</v>
      </c>
      <c r="AU24" s="31">
        <f>'ก.ค 66'!E23</f>
        <v>1627247.94</v>
      </c>
      <c r="AV24" s="31"/>
      <c r="AW24" s="31"/>
      <c r="AX24" s="31">
        <f>'ต.ค 65'!F23</f>
        <v>692597.17</v>
      </c>
      <c r="AY24" s="31">
        <f>'พ.ย 65'!F23</f>
        <v>1628520.75</v>
      </c>
      <c r="AZ24" s="31">
        <f>'ธ.ค 65'!F23</f>
        <v>2367236.37</v>
      </c>
      <c r="BA24" s="31">
        <f>'ม.ค 66'!F23</f>
        <v>3024990.6500000004</v>
      </c>
      <c r="BB24" s="31">
        <f>'ก.พ 66'!F23</f>
        <v>3193161.42</v>
      </c>
      <c r="BC24" s="31">
        <f>'มี.ค 66'!F23</f>
        <v>3288174.9699999993</v>
      </c>
      <c r="BD24" s="31">
        <f>'เม.ย 66'!F23</f>
        <v>2491067.8299999996</v>
      </c>
      <c r="BE24" s="31">
        <f>'พ.ค 66'!F23</f>
        <v>2430700.06</v>
      </c>
      <c r="BF24" s="31">
        <f>'มิ.ย 66'!F23</f>
        <v>2683795.6600000011</v>
      </c>
      <c r="BG24" s="31">
        <f>'ก.ค 66'!F23</f>
        <v>2792355.9999999995</v>
      </c>
      <c r="BH24" s="31"/>
      <c r="BI24" s="31"/>
      <c r="BJ24" s="36">
        <f>'ต.ค 65'!G23</f>
        <v>-32021.620000000054</v>
      </c>
      <c r="BK24" s="31">
        <f>'พ.ย 65'!G23</f>
        <v>1902690.49</v>
      </c>
      <c r="BL24" s="31">
        <f>'ธ.ค 65'!G23</f>
        <v>5217064.95</v>
      </c>
      <c r="BM24" s="31">
        <f>'ม.ค 66'!G23</f>
        <v>5995085.5600000005</v>
      </c>
      <c r="BN24" s="31">
        <f>'ก.พ 66'!G23</f>
        <v>7464869.8900000006</v>
      </c>
      <c r="BO24" s="31">
        <f>'มี.ค 66'!G23</f>
        <v>9101027.5599999987</v>
      </c>
      <c r="BP24" s="31">
        <f>'เม.ย 66'!G23</f>
        <v>10208011.219999999</v>
      </c>
      <c r="BQ24" s="31">
        <f>'พ.ค 66'!G23</f>
        <v>12148201.91</v>
      </c>
      <c r="BR24" s="31">
        <f>'มิ.ย 66'!G23</f>
        <v>13986336.759999998</v>
      </c>
      <c r="BS24" s="31">
        <f>'ก.ค 66'!G23</f>
        <v>15352218.57</v>
      </c>
      <c r="BT24" s="31"/>
      <c r="BU24" s="31"/>
      <c r="BV24" s="31">
        <f>'ต.ค 65'!H23</f>
        <v>143632.09000000003</v>
      </c>
      <c r="BW24" s="31">
        <f>'พ.ย 65'!H23</f>
        <v>227076.30000000002</v>
      </c>
      <c r="BX24" s="31">
        <f>'ธ.ค 65'!H23</f>
        <v>379225.63</v>
      </c>
      <c r="BY24" s="31">
        <f>'ม.ค 66'!H23</f>
        <v>314731.70999999996</v>
      </c>
      <c r="BZ24" s="31">
        <f>'ก.พ 66'!H23</f>
        <v>505268.12000000011</v>
      </c>
      <c r="CA24" s="31">
        <f>'มี.ค 66'!H23</f>
        <v>717211.95</v>
      </c>
      <c r="CB24" s="31">
        <f>'เม.ย 66'!H23</f>
        <v>756309.26000000013</v>
      </c>
      <c r="CC24" s="31">
        <f>'พ.ค 66'!H23</f>
        <v>760226.01</v>
      </c>
      <c r="CD24" s="31">
        <f>'มิ.ย 66'!H23</f>
        <v>721015.95000000007</v>
      </c>
      <c r="CE24" s="31">
        <f>'ก.ค 66'!H23</f>
        <v>672370.11</v>
      </c>
      <c r="CF24" s="31"/>
      <c r="CG24" s="31"/>
      <c r="CH24" s="31">
        <f>'ต.ค 65'!I23</f>
        <v>112945.75</v>
      </c>
      <c r="CI24" s="31">
        <f>'พ.ย 65'!I23</f>
        <v>240684.25</v>
      </c>
      <c r="CJ24" s="31">
        <f>'ธ.ค 65'!I23</f>
        <v>334319.75</v>
      </c>
      <c r="CK24" s="31">
        <f>'ม.ค 66'!I23</f>
        <v>416517</v>
      </c>
      <c r="CL24" s="31">
        <f>'ก.พ 66'!I23</f>
        <v>513268.5</v>
      </c>
      <c r="CM24" s="31">
        <f>'มี.ค 66'!I23</f>
        <v>616806.75</v>
      </c>
      <c r="CN24" s="31">
        <f>'เม.ย 66'!I23</f>
        <v>696928</v>
      </c>
      <c r="CO24" s="31">
        <f>'พ.ค 66'!I23</f>
        <v>836001.75</v>
      </c>
      <c r="CP24" s="31">
        <f>'มิ.ย 66'!I23</f>
        <v>950819</v>
      </c>
      <c r="CQ24" s="31">
        <f>'ก.ค 66'!I23</f>
        <v>1081146</v>
      </c>
      <c r="CR24" s="31"/>
      <c r="CS24" s="31"/>
      <c r="CT24" s="31">
        <f>'ต.ค 65'!J23</f>
        <v>111118.25</v>
      </c>
      <c r="CU24" s="31">
        <f>'พ.ย 65'!J23</f>
        <v>204427</v>
      </c>
      <c r="CV24" s="31">
        <f>'ธ.ค 65'!J23</f>
        <v>310847.75</v>
      </c>
      <c r="CW24" s="31">
        <f>'ม.ค 66'!J23</f>
        <v>399314.5</v>
      </c>
      <c r="CX24" s="31">
        <f>'ก.พ 66'!J23</f>
        <v>477113.5</v>
      </c>
      <c r="CY24" s="31">
        <f>'มี.ค 66'!J23</f>
        <v>656166</v>
      </c>
      <c r="CZ24" s="31">
        <f>'เม.ย 66'!J23</f>
        <v>755691.85</v>
      </c>
      <c r="DA24" s="31">
        <f>'พ.ค 66'!J23</f>
        <v>843899.15</v>
      </c>
      <c r="DB24" s="31">
        <f>'มิ.ย 66'!J23</f>
        <v>873022.1</v>
      </c>
      <c r="DC24" s="31">
        <f>'ก.ค 66'!J23</f>
        <v>826221</v>
      </c>
      <c r="DD24" s="31"/>
      <c r="DE24" s="31"/>
    </row>
    <row r="25" spans="1:109" s="34" customFormat="1" ht="21" x14ac:dyDescent="0.6">
      <c r="A25" s="33" t="s">
        <v>64</v>
      </c>
      <c r="B25" s="32">
        <f>'ต.ค 65'!B24</f>
        <v>30</v>
      </c>
      <c r="C25" s="32">
        <f>'พ.ย 65'!B24</f>
        <v>60</v>
      </c>
      <c r="D25" s="32">
        <f>'ธ.ค 65'!B24</f>
        <v>90</v>
      </c>
      <c r="E25" s="32">
        <f>'ม.ค 66'!B24</f>
        <v>120</v>
      </c>
      <c r="F25" s="32">
        <f>'ก.พ 66'!B24</f>
        <v>150</v>
      </c>
      <c r="G25" s="32">
        <f>'มี.ค 66'!B24</f>
        <v>180</v>
      </c>
      <c r="H25" s="32">
        <f>'เม.ย 66'!B24</f>
        <v>210</v>
      </c>
      <c r="I25" s="32">
        <f>'พ.ค 66'!B24</f>
        <v>240</v>
      </c>
      <c r="J25" s="32">
        <f>'มิ.ย 66'!B24</f>
        <v>270</v>
      </c>
      <c r="K25" s="32">
        <f>'ก.ค 66'!B24</f>
        <v>300</v>
      </c>
      <c r="L25" s="32"/>
      <c r="M25" s="32"/>
      <c r="N25" s="32">
        <f>'ต.ค 65'!C24</f>
        <v>30</v>
      </c>
      <c r="O25" s="32">
        <f>'พ.ย 65'!C24</f>
        <v>60</v>
      </c>
      <c r="P25" s="32">
        <f>'ธ.ค 65'!C24</f>
        <v>90</v>
      </c>
      <c r="Q25" s="32">
        <f>'ม.ค 66'!C24</f>
        <v>120</v>
      </c>
      <c r="R25" s="32">
        <f>'ก.พ 66'!C24</f>
        <v>150</v>
      </c>
      <c r="S25" s="32">
        <f>'มี.ค 66'!C24</f>
        <v>180</v>
      </c>
      <c r="T25" s="32">
        <f>'เม.ย 66'!C24</f>
        <v>210</v>
      </c>
      <c r="U25" s="32">
        <f>'พ.ค 66'!C24</f>
        <v>240</v>
      </c>
      <c r="V25" s="32">
        <f>'มิ.ย 66'!C24</f>
        <v>270</v>
      </c>
      <c r="W25" s="32">
        <f>'ก.ค 66'!C24</f>
        <v>300</v>
      </c>
      <c r="X25" s="32"/>
      <c r="Y25" s="32"/>
      <c r="Z25" s="32">
        <f>'ต.ค 65'!D24</f>
        <v>30</v>
      </c>
      <c r="AA25" s="32">
        <f>'พ.ย 65'!D24</f>
        <v>60</v>
      </c>
      <c r="AB25" s="32">
        <f>'ธ.ค 65'!D24</f>
        <v>90</v>
      </c>
      <c r="AC25" s="32">
        <f>'ม.ค 66'!D24</f>
        <v>120</v>
      </c>
      <c r="AD25" s="32">
        <f>'ก.พ 66'!D24</f>
        <v>150</v>
      </c>
      <c r="AE25" s="32">
        <f>'มี.ค 66'!D24</f>
        <v>180</v>
      </c>
      <c r="AF25" s="32">
        <f>'เม.ย 66'!D24</f>
        <v>210</v>
      </c>
      <c r="AG25" s="32">
        <f>'พ.ค 66'!D24</f>
        <v>240</v>
      </c>
      <c r="AH25" s="32">
        <f>'มิ.ย 66'!D24</f>
        <v>270</v>
      </c>
      <c r="AI25" s="32">
        <f>'ก.ค 66'!D24</f>
        <v>300</v>
      </c>
      <c r="AJ25" s="32"/>
      <c r="AK25" s="32"/>
      <c r="AL25" s="32">
        <f>'ต.ค 65'!E24</f>
        <v>30</v>
      </c>
      <c r="AM25" s="32">
        <f>'พ.ย 65'!E24</f>
        <v>60</v>
      </c>
      <c r="AN25" s="32">
        <f>'ธ.ค 65'!E24</f>
        <v>90</v>
      </c>
      <c r="AO25" s="32">
        <f>'ม.ค 66'!E24</f>
        <v>120</v>
      </c>
      <c r="AP25" s="32">
        <f>'ก.พ 66'!E24</f>
        <v>150</v>
      </c>
      <c r="AQ25" s="32">
        <f>'มี.ค 66'!E24</f>
        <v>180</v>
      </c>
      <c r="AR25" s="32">
        <f>'เม.ย 66'!E24</f>
        <v>210</v>
      </c>
      <c r="AS25" s="32">
        <f>'พ.ค 66'!E24</f>
        <v>240</v>
      </c>
      <c r="AT25" s="32">
        <f>'มิ.ย 66'!E24</f>
        <v>270</v>
      </c>
      <c r="AU25" s="32">
        <f>'ก.ค 66'!E24</f>
        <v>300</v>
      </c>
      <c r="AV25" s="32"/>
      <c r="AW25" s="32"/>
      <c r="AX25" s="32">
        <f>'ต.ค 65'!F24</f>
        <v>30</v>
      </c>
      <c r="AY25" s="32">
        <f>'พ.ย 65'!F24</f>
        <v>60</v>
      </c>
      <c r="AZ25" s="32">
        <f>'ธ.ค 65'!F24</f>
        <v>90</v>
      </c>
      <c r="BA25" s="32">
        <f>'ม.ค 66'!F24</f>
        <v>120</v>
      </c>
      <c r="BB25" s="32">
        <f>'ก.พ 66'!F24</f>
        <v>150</v>
      </c>
      <c r="BC25" s="32">
        <f>'มี.ค 66'!F24</f>
        <v>180</v>
      </c>
      <c r="BD25" s="32">
        <f>'เม.ย 66'!F24</f>
        <v>210</v>
      </c>
      <c r="BE25" s="32">
        <f>'พ.ค 66'!F24</f>
        <v>240</v>
      </c>
      <c r="BF25" s="32">
        <f>'มิ.ย 66'!F24</f>
        <v>270</v>
      </c>
      <c r="BG25" s="32">
        <f>'ก.ค 66'!F24</f>
        <v>300</v>
      </c>
      <c r="BH25" s="32"/>
      <c r="BI25" s="32"/>
      <c r="BJ25" s="32">
        <f>'ต.ค 65'!G24</f>
        <v>30</v>
      </c>
      <c r="BK25" s="32">
        <f>'พ.ย 65'!G24</f>
        <v>60</v>
      </c>
      <c r="BL25" s="32">
        <f>'ธ.ค 65'!G24</f>
        <v>90</v>
      </c>
      <c r="BM25" s="32">
        <f>'ม.ค 66'!G24</f>
        <v>120</v>
      </c>
      <c r="BN25" s="32">
        <f>'ก.พ 66'!G24</f>
        <v>150</v>
      </c>
      <c r="BO25" s="32">
        <f>'มี.ค 66'!G24</f>
        <v>180</v>
      </c>
      <c r="BP25" s="32">
        <f>'เม.ย 66'!G24</f>
        <v>210</v>
      </c>
      <c r="BQ25" s="32">
        <f>'พ.ค 66'!G24</f>
        <v>240</v>
      </c>
      <c r="BR25" s="32">
        <f>'มิ.ย 66'!G24</f>
        <v>270</v>
      </c>
      <c r="BS25" s="32">
        <f>'ก.ค 66'!G24</f>
        <v>300</v>
      </c>
      <c r="BT25" s="32"/>
      <c r="BU25" s="32"/>
      <c r="BV25" s="32">
        <f>'ต.ค 65'!H24</f>
        <v>30</v>
      </c>
      <c r="BW25" s="32">
        <f>'พ.ย 65'!H24</f>
        <v>60</v>
      </c>
      <c r="BX25" s="32">
        <f>'ธ.ค 65'!H24</f>
        <v>90</v>
      </c>
      <c r="BY25" s="32">
        <f>'ม.ค 66'!H24</f>
        <v>120</v>
      </c>
      <c r="BZ25" s="32">
        <f>'ก.พ 66'!H24</f>
        <v>150</v>
      </c>
      <c r="CA25" s="32">
        <f>'มี.ค 66'!H24</f>
        <v>180</v>
      </c>
      <c r="CB25" s="32">
        <f>'เม.ย 66'!H24</f>
        <v>210</v>
      </c>
      <c r="CC25" s="32">
        <f>'พ.ค 66'!H24</f>
        <v>240</v>
      </c>
      <c r="CD25" s="32">
        <f>'มิ.ย 66'!H24</f>
        <v>270</v>
      </c>
      <c r="CE25" s="32">
        <f>'ก.ค 66'!H24</f>
        <v>300</v>
      </c>
      <c r="CF25" s="32"/>
      <c r="CG25" s="32"/>
      <c r="CH25" s="32">
        <f>'ต.ค 65'!I24</f>
        <v>30</v>
      </c>
      <c r="CI25" s="32">
        <f>'พ.ย 65'!I24</f>
        <v>60</v>
      </c>
      <c r="CJ25" s="32">
        <f>'ธ.ค 65'!I24</f>
        <v>90</v>
      </c>
      <c r="CK25" s="32">
        <f>'ม.ค 66'!I24</f>
        <v>120</v>
      </c>
      <c r="CL25" s="32">
        <f>'ก.พ 66'!I24</f>
        <v>150</v>
      </c>
      <c r="CM25" s="32">
        <f>'มี.ค 66'!I24</f>
        <v>180</v>
      </c>
      <c r="CN25" s="32">
        <f>'เม.ย 66'!I24</f>
        <v>210</v>
      </c>
      <c r="CO25" s="32">
        <f>'พ.ค 66'!I24</f>
        <v>240</v>
      </c>
      <c r="CP25" s="32">
        <f>'มิ.ย 66'!I24</f>
        <v>270</v>
      </c>
      <c r="CQ25" s="32">
        <f>'ก.ค 66'!I24</f>
        <v>300</v>
      </c>
      <c r="CR25" s="32"/>
      <c r="CS25" s="32"/>
      <c r="CT25" s="32">
        <f>'ต.ค 65'!J24</f>
        <v>30</v>
      </c>
      <c r="CU25" s="32">
        <f>'พ.ย 65'!J24</f>
        <v>60</v>
      </c>
      <c r="CV25" s="32">
        <f>'ธ.ค 65'!J24</f>
        <v>90</v>
      </c>
      <c r="CW25" s="32">
        <f>'ม.ค 66'!J24</f>
        <v>120</v>
      </c>
      <c r="CX25" s="32">
        <f>'ก.พ 66'!J24</f>
        <v>150</v>
      </c>
      <c r="CY25" s="32">
        <f>'มี.ค 66'!J24</f>
        <v>180</v>
      </c>
      <c r="CZ25" s="32">
        <f>'เม.ย 66'!J24</f>
        <v>210</v>
      </c>
      <c r="DA25" s="32">
        <f>'พ.ค 66'!J24</f>
        <v>240</v>
      </c>
      <c r="DB25" s="32">
        <f>'มิ.ย 66'!J24</f>
        <v>270</v>
      </c>
      <c r="DC25" s="32">
        <f>'ก.ค 66'!J24</f>
        <v>300</v>
      </c>
      <c r="DD25" s="32"/>
      <c r="DE25" s="32"/>
    </row>
    <row r="26" spans="1:109" x14ac:dyDescent="0.5">
      <c r="A26" s="12" t="s">
        <v>8</v>
      </c>
      <c r="B26" s="13">
        <f t="shared" ref="B26" si="190">(B23/B24)*B25</f>
        <v>67.677877514521768</v>
      </c>
      <c r="C26" s="13">
        <f t="shared" ref="C26:N26" si="191">(C23/C24)*C25</f>
        <v>76.232085942743467</v>
      </c>
      <c r="D26" s="13">
        <f t="shared" si="191"/>
        <v>87.41703681915223</v>
      </c>
      <c r="E26" s="13">
        <f t="shared" si="191"/>
        <v>105.61429015514942</v>
      </c>
      <c r="F26" s="13">
        <f t="shared" si="191"/>
        <v>122.84476245712118</v>
      </c>
      <c r="G26" s="13">
        <f t="shared" si="191"/>
        <v>157.14101218754402</v>
      </c>
      <c r="H26" s="13">
        <f t="shared" si="191"/>
        <v>151.69374846856039</v>
      </c>
      <c r="I26" s="13">
        <f t="shared" si="191"/>
        <v>159.82485357675668</v>
      </c>
      <c r="J26" s="13">
        <f t="shared" si="191"/>
        <v>187.83077351013804</v>
      </c>
      <c r="K26" s="13">
        <f t="shared" si="191"/>
        <v>173.66821745389166</v>
      </c>
      <c r="L26" s="13" t="e">
        <f t="shared" si="191"/>
        <v>#DIV/0!</v>
      </c>
      <c r="M26" s="13" t="e">
        <f t="shared" si="191"/>
        <v>#DIV/0!</v>
      </c>
      <c r="N26" s="29">
        <f t="shared" si="191"/>
        <v>843.61740790200452</v>
      </c>
      <c r="O26" s="29">
        <f t="shared" ref="O26:AL26" si="192">(O23/O24)*O25</f>
        <v>615.61252608208156</v>
      </c>
      <c r="P26" s="29">
        <f t="shared" si="192"/>
        <v>599.12710106496729</v>
      </c>
      <c r="Q26" s="29">
        <f t="shared" si="192"/>
        <v>480.80688575810609</v>
      </c>
      <c r="R26" s="29">
        <f t="shared" si="192"/>
        <v>1545.1710361596201</v>
      </c>
      <c r="S26" s="35">
        <f t="shared" si="192"/>
        <v>-227.22616342042102</v>
      </c>
      <c r="T26" s="35">
        <f t="shared" si="192"/>
        <v>-293.72582552125652</v>
      </c>
      <c r="U26" s="29">
        <f t="shared" si="192"/>
        <v>554.00149325907137</v>
      </c>
      <c r="V26" s="29">
        <f t="shared" si="192"/>
        <v>570.27381445073161</v>
      </c>
      <c r="W26" s="29">
        <f t="shared" si="192"/>
        <v>565.2903632908766</v>
      </c>
      <c r="X26" s="29" t="e">
        <f t="shared" si="192"/>
        <v>#DIV/0!</v>
      </c>
      <c r="Y26" s="29" t="e">
        <f t="shared" si="192"/>
        <v>#DIV/0!</v>
      </c>
      <c r="Z26" s="13">
        <f t="shared" si="192"/>
        <v>289.78412151882839</v>
      </c>
      <c r="AA26" s="13">
        <f t="shared" si="192"/>
        <v>288.80323080979491</v>
      </c>
      <c r="AB26" s="13">
        <f t="shared" si="192"/>
        <v>318.92032757388046</v>
      </c>
      <c r="AC26" s="13">
        <f t="shared" si="192"/>
        <v>360.29801267648747</v>
      </c>
      <c r="AD26" s="13">
        <f t="shared" si="192"/>
        <v>384.82249131578328</v>
      </c>
      <c r="AE26" s="13">
        <f t="shared" si="192"/>
        <v>472.73888240950606</v>
      </c>
      <c r="AF26" s="13">
        <f t="shared" si="192"/>
        <v>463.34603903123144</v>
      </c>
      <c r="AG26" s="13">
        <f t="shared" si="192"/>
        <v>506.68597729557615</v>
      </c>
      <c r="AH26" s="13">
        <f t="shared" si="192"/>
        <v>506.89225644889314</v>
      </c>
      <c r="AI26" s="13">
        <f t="shared" si="192"/>
        <v>538.25770604900276</v>
      </c>
      <c r="AJ26" s="13" t="e">
        <f t="shared" si="192"/>
        <v>#DIV/0!</v>
      </c>
      <c r="AK26" s="13" t="e">
        <f t="shared" si="192"/>
        <v>#DIV/0!</v>
      </c>
      <c r="AL26" s="29">
        <f t="shared" si="192"/>
        <v>148.56047760041099</v>
      </c>
      <c r="AM26" s="29">
        <f t="shared" ref="AM26:BJ26" si="193">(AM23/AM24)*AM25</f>
        <v>191.98929853180726</v>
      </c>
      <c r="AN26" s="29">
        <f t="shared" si="193"/>
        <v>202.96126997433308</v>
      </c>
      <c r="AO26" s="29">
        <f t="shared" si="193"/>
        <v>215.14833171659342</v>
      </c>
      <c r="AP26" s="29">
        <f t="shared" si="193"/>
        <v>227.84700710225175</v>
      </c>
      <c r="AQ26" s="29">
        <f t="shared" si="193"/>
        <v>224.4339879815889</v>
      </c>
      <c r="AR26" s="29">
        <f t="shared" si="193"/>
        <v>233.18861186104758</v>
      </c>
      <c r="AS26" s="29">
        <f t="shared" si="193"/>
        <v>231.6928072434126</v>
      </c>
      <c r="AT26" s="29">
        <f t="shared" si="193"/>
        <v>223.72091022465162</v>
      </c>
      <c r="AU26" s="29">
        <f t="shared" si="193"/>
        <v>229.3057000274955</v>
      </c>
      <c r="AV26" s="29" t="e">
        <f t="shared" si="193"/>
        <v>#DIV/0!</v>
      </c>
      <c r="AW26" s="29" t="e">
        <f t="shared" si="193"/>
        <v>#DIV/0!</v>
      </c>
      <c r="AX26" s="13">
        <f t="shared" si="193"/>
        <v>199.63067139012423</v>
      </c>
      <c r="AY26" s="13">
        <f t="shared" si="193"/>
        <v>144.88241430144504</v>
      </c>
      <c r="AZ26" s="13">
        <f t="shared" si="193"/>
        <v>146.71230207569005</v>
      </c>
      <c r="BA26" s="13">
        <f t="shared" si="193"/>
        <v>151.47624208359119</v>
      </c>
      <c r="BB26" s="13">
        <f t="shared" si="193"/>
        <v>173.89658545667885</v>
      </c>
      <c r="BC26" s="13">
        <f t="shared" si="193"/>
        <v>196.52293679493587</v>
      </c>
      <c r="BD26" s="13">
        <f t="shared" si="193"/>
        <v>269.04359822269475</v>
      </c>
      <c r="BE26" s="13">
        <f t="shared" si="193"/>
        <v>288.0076504379565</v>
      </c>
      <c r="BF26" s="13">
        <f t="shared" si="193"/>
        <v>297.47954091631539</v>
      </c>
      <c r="BG26" s="13">
        <f t="shared" si="193"/>
        <v>311.79916797858152</v>
      </c>
      <c r="BH26" s="13" t="e">
        <f t="shared" si="193"/>
        <v>#DIV/0!</v>
      </c>
      <c r="BI26" s="13" t="e">
        <f t="shared" si="193"/>
        <v>#DIV/0!</v>
      </c>
      <c r="BJ26" s="35">
        <f t="shared" si="193"/>
        <v>-15811.395767921771</v>
      </c>
      <c r="BK26" s="29">
        <f t="shared" ref="BK26:CH26" si="194">(BK23/BK24)*BK25</f>
        <v>558.05708047660448</v>
      </c>
      <c r="BL26" s="29">
        <f t="shared" si="194"/>
        <v>330.4489512249603</v>
      </c>
      <c r="BM26" s="29">
        <f t="shared" si="194"/>
        <v>384.91526252712896</v>
      </c>
      <c r="BN26" s="29">
        <f t="shared" si="194"/>
        <v>388.60260429803679</v>
      </c>
      <c r="BO26" s="29">
        <f t="shared" si="194"/>
        <v>396.23808627385375</v>
      </c>
      <c r="BP26" s="29">
        <f t="shared" si="194"/>
        <v>418.53576107746488</v>
      </c>
      <c r="BQ26" s="29">
        <f t="shared" si="194"/>
        <v>410.83981104163257</v>
      </c>
      <c r="BR26" s="29">
        <f t="shared" si="194"/>
        <v>414.18088463429797</v>
      </c>
      <c r="BS26" s="29">
        <f t="shared" si="194"/>
        <v>426.08725007228713</v>
      </c>
      <c r="BT26" s="29" t="e">
        <f t="shared" si="194"/>
        <v>#DIV/0!</v>
      </c>
      <c r="BU26" s="29" t="e">
        <f t="shared" si="194"/>
        <v>#DIV/0!</v>
      </c>
      <c r="BV26" s="13">
        <f t="shared" si="194"/>
        <v>798.08431145157033</v>
      </c>
      <c r="BW26" s="13">
        <f t="shared" si="194"/>
        <v>1008.4283458907864</v>
      </c>
      <c r="BX26" s="13">
        <f t="shared" si="194"/>
        <v>882.23942630143426</v>
      </c>
      <c r="BY26" s="13">
        <f t="shared" si="194"/>
        <v>1349.1245219618957</v>
      </c>
      <c r="BZ26" s="13">
        <f t="shared" si="194"/>
        <v>689.15886579188862</v>
      </c>
      <c r="CA26" s="13">
        <f t="shared" si="194"/>
        <v>609.69556781645929</v>
      </c>
      <c r="CB26" s="13">
        <f t="shared" si="194"/>
        <v>667.40071977963078</v>
      </c>
      <c r="CC26" s="13">
        <f t="shared" si="194"/>
        <v>743.33820543709089</v>
      </c>
      <c r="CD26" s="13">
        <f t="shared" si="194"/>
        <v>855.88981755535337</v>
      </c>
      <c r="CE26" s="13">
        <f t="shared" si="194"/>
        <v>986.24050227336829</v>
      </c>
      <c r="CF26" s="13" t="e">
        <f t="shared" si="194"/>
        <v>#DIV/0!</v>
      </c>
      <c r="CG26" s="13" t="e">
        <f t="shared" si="194"/>
        <v>#DIV/0!</v>
      </c>
      <c r="CH26" s="29">
        <f t="shared" si="194"/>
        <v>644.83251162615682</v>
      </c>
      <c r="CI26" s="29">
        <f t="shared" ref="CI26:DE26" si="195">(CI23/CI24)*CI25</f>
        <v>603.23742122718875</v>
      </c>
      <c r="CJ26" s="29">
        <f t="shared" si="195"/>
        <v>656.55922795467507</v>
      </c>
      <c r="CK26" s="29">
        <f t="shared" si="195"/>
        <v>704.89037806380054</v>
      </c>
      <c r="CL26" s="29">
        <f t="shared" si="195"/>
        <v>717.86329085069497</v>
      </c>
      <c r="CM26" s="29">
        <f t="shared" si="195"/>
        <v>722.83221268249758</v>
      </c>
      <c r="CN26" s="29">
        <f t="shared" si="195"/>
        <v>752.02314127140835</v>
      </c>
      <c r="CO26" s="29">
        <f t="shared" si="195"/>
        <v>728.76296873780473</v>
      </c>
      <c r="CP26" s="29">
        <f t="shared" si="195"/>
        <v>729.27742882714801</v>
      </c>
      <c r="CQ26" s="29">
        <f t="shared" si="195"/>
        <v>722.56016671198893</v>
      </c>
      <c r="CR26" s="29" t="e">
        <f t="shared" si="195"/>
        <v>#DIV/0!</v>
      </c>
      <c r="CS26" s="29" t="e">
        <f t="shared" si="195"/>
        <v>#DIV/0!</v>
      </c>
      <c r="CT26" s="13">
        <f t="shared" si="195"/>
        <v>1212.8951639357174</v>
      </c>
      <c r="CU26" s="13">
        <f t="shared" si="195"/>
        <v>1263.7604920093727</v>
      </c>
      <c r="CV26" s="13">
        <f t="shared" si="195"/>
        <v>1262.0618386332217</v>
      </c>
      <c r="CW26" s="13">
        <f t="shared" si="195"/>
        <v>1306.6614866226998</v>
      </c>
      <c r="CX26" s="13">
        <f t="shared" si="195"/>
        <v>772.39342315822125</v>
      </c>
      <c r="CY26" s="13">
        <f t="shared" si="195"/>
        <v>684.75539177586165</v>
      </c>
      <c r="CZ26" s="13">
        <f t="shared" si="195"/>
        <v>707.49599198403439</v>
      </c>
      <c r="DA26" s="13">
        <f t="shared" si="195"/>
        <v>707.04085577050296</v>
      </c>
      <c r="DB26" s="13">
        <f t="shared" si="195"/>
        <v>761.46215038542562</v>
      </c>
      <c r="DC26" s="13">
        <f t="shared" si="195"/>
        <v>903.65986703315457</v>
      </c>
      <c r="DD26" s="13" t="e">
        <f t="shared" si="195"/>
        <v>#DIV/0!</v>
      </c>
      <c r="DE26" s="13" t="e">
        <f t="shared" si="195"/>
        <v>#DIV/0!</v>
      </c>
    </row>
    <row r="27" spans="1:109" x14ac:dyDescent="0.5">
      <c r="B27" s="27" t="str">
        <f>IF(B26&lt;=60,"ผ่าน","ไม่ผ่าน")</f>
        <v>ไม่ผ่าน</v>
      </c>
      <c r="C27" s="27" t="str">
        <f t="shared" ref="C27:M27" si="196">IF(C26&lt;=60,"ผ่าน","ไม่ผ่าน")</f>
        <v>ไม่ผ่าน</v>
      </c>
      <c r="D27" s="27" t="str">
        <f t="shared" si="196"/>
        <v>ไม่ผ่าน</v>
      </c>
      <c r="E27" s="27" t="str">
        <f t="shared" si="196"/>
        <v>ไม่ผ่าน</v>
      </c>
      <c r="F27" s="27" t="str">
        <f t="shared" si="196"/>
        <v>ไม่ผ่าน</v>
      </c>
      <c r="G27" s="27" t="str">
        <f t="shared" si="196"/>
        <v>ไม่ผ่าน</v>
      </c>
      <c r="H27" s="27" t="str">
        <f t="shared" si="196"/>
        <v>ไม่ผ่าน</v>
      </c>
      <c r="I27" s="27" t="str">
        <f t="shared" si="196"/>
        <v>ไม่ผ่าน</v>
      </c>
      <c r="J27" s="27" t="str">
        <f t="shared" si="196"/>
        <v>ไม่ผ่าน</v>
      </c>
      <c r="K27" s="27" t="str">
        <f t="shared" si="196"/>
        <v>ไม่ผ่าน</v>
      </c>
      <c r="L27" s="27" t="e">
        <f t="shared" si="196"/>
        <v>#DIV/0!</v>
      </c>
      <c r="M27" s="27" t="e">
        <f t="shared" si="196"/>
        <v>#DIV/0!</v>
      </c>
      <c r="N27" s="30" t="str">
        <f>IF(N26&lt;=60,"ผ่าน","ไม่ผ่าน")</f>
        <v>ไม่ผ่าน</v>
      </c>
      <c r="O27" s="30" t="str">
        <f t="shared" ref="O27" si="197">IF(O26&lt;=60,"ผ่าน","ไม่ผ่าน")</f>
        <v>ไม่ผ่าน</v>
      </c>
      <c r="P27" s="30" t="str">
        <f t="shared" ref="P27" si="198">IF(P26&lt;=60,"ผ่าน","ไม่ผ่าน")</f>
        <v>ไม่ผ่าน</v>
      </c>
      <c r="Q27" s="30" t="str">
        <f t="shared" ref="Q27" si="199">IF(Q26&lt;=60,"ผ่าน","ไม่ผ่าน")</f>
        <v>ไม่ผ่าน</v>
      </c>
      <c r="R27" s="30" t="str">
        <f t="shared" ref="R27" si="200">IF(R26&lt;=60,"ผ่าน","ไม่ผ่าน")</f>
        <v>ไม่ผ่าน</v>
      </c>
      <c r="S27" s="30" t="str">
        <f t="shared" ref="S27" si="201">IF(S26&lt;=60,"ผ่าน","ไม่ผ่าน")</f>
        <v>ผ่าน</v>
      </c>
      <c r="T27" s="30" t="str">
        <f t="shared" ref="T27" si="202">IF(T26&lt;=60,"ผ่าน","ไม่ผ่าน")</f>
        <v>ผ่าน</v>
      </c>
      <c r="U27" s="30" t="str">
        <f t="shared" ref="U27" si="203">IF(U26&lt;=60,"ผ่าน","ไม่ผ่าน")</f>
        <v>ไม่ผ่าน</v>
      </c>
      <c r="V27" s="30" t="str">
        <f t="shared" ref="V27" si="204">IF(V26&lt;=60,"ผ่าน","ไม่ผ่าน")</f>
        <v>ไม่ผ่าน</v>
      </c>
      <c r="W27" s="30" t="str">
        <f t="shared" ref="W27" si="205">IF(W26&lt;=60,"ผ่าน","ไม่ผ่าน")</f>
        <v>ไม่ผ่าน</v>
      </c>
      <c r="X27" s="30" t="e">
        <f t="shared" ref="X27" si="206">IF(X26&lt;=60,"ผ่าน","ไม่ผ่าน")</f>
        <v>#DIV/0!</v>
      </c>
      <c r="Y27" s="30" t="e">
        <f t="shared" ref="Y27" si="207">IF(Y26&lt;=60,"ผ่าน","ไม่ผ่าน")</f>
        <v>#DIV/0!</v>
      </c>
      <c r="Z27" s="27" t="str">
        <f>IF(Z26&lt;=60,"ผ่าน","ไม่ผ่าน")</f>
        <v>ไม่ผ่าน</v>
      </c>
      <c r="AA27" s="27" t="str">
        <f t="shared" ref="AA27" si="208">IF(AA26&lt;=60,"ผ่าน","ไม่ผ่าน")</f>
        <v>ไม่ผ่าน</v>
      </c>
      <c r="AB27" s="27" t="str">
        <f t="shared" ref="AB27" si="209">IF(AB26&lt;=60,"ผ่าน","ไม่ผ่าน")</f>
        <v>ไม่ผ่าน</v>
      </c>
      <c r="AC27" s="27" t="str">
        <f t="shared" ref="AC27" si="210">IF(AC26&lt;=60,"ผ่าน","ไม่ผ่าน")</f>
        <v>ไม่ผ่าน</v>
      </c>
      <c r="AD27" s="27" t="str">
        <f t="shared" ref="AD27" si="211">IF(AD26&lt;=60,"ผ่าน","ไม่ผ่าน")</f>
        <v>ไม่ผ่าน</v>
      </c>
      <c r="AE27" s="27" t="str">
        <f t="shared" ref="AE27" si="212">IF(AE26&lt;=60,"ผ่าน","ไม่ผ่าน")</f>
        <v>ไม่ผ่าน</v>
      </c>
      <c r="AF27" s="27" t="str">
        <f t="shared" ref="AF27" si="213">IF(AF26&lt;=60,"ผ่าน","ไม่ผ่าน")</f>
        <v>ไม่ผ่าน</v>
      </c>
      <c r="AG27" s="27" t="str">
        <f t="shared" ref="AG27" si="214">IF(AG26&lt;=60,"ผ่าน","ไม่ผ่าน")</f>
        <v>ไม่ผ่าน</v>
      </c>
      <c r="AH27" s="27" t="str">
        <f t="shared" ref="AH27" si="215">IF(AH26&lt;=60,"ผ่าน","ไม่ผ่าน")</f>
        <v>ไม่ผ่าน</v>
      </c>
      <c r="AI27" s="27" t="str">
        <f t="shared" ref="AI27" si="216">IF(AI26&lt;=60,"ผ่าน","ไม่ผ่าน")</f>
        <v>ไม่ผ่าน</v>
      </c>
      <c r="AJ27" s="27" t="e">
        <f t="shared" ref="AJ27" si="217">IF(AJ26&lt;=60,"ผ่าน","ไม่ผ่าน")</f>
        <v>#DIV/0!</v>
      </c>
      <c r="AK27" s="27" t="e">
        <f t="shared" ref="AK27" si="218">IF(AK26&lt;=60,"ผ่าน","ไม่ผ่าน")</f>
        <v>#DIV/0!</v>
      </c>
      <c r="AL27" s="30" t="str">
        <f>IF(AL26&lt;=60,"ผ่าน","ไม่ผ่าน")</f>
        <v>ไม่ผ่าน</v>
      </c>
      <c r="AM27" s="30" t="str">
        <f t="shared" ref="AM27" si="219">IF(AM26&lt;=60,"ผ่าน","ไม่ผ่าน")</f>
        <v>ไม่ผ่าน</v>
      </c>
      <c r="AN27" s="30" t="str">
        <f t="shared" ref="AN27" si="220">IF(AN26&lt;=60,"ผ่าน","ไม่ผ่าน")</f>
        <v>ไม่ผ่าน</v>
      </c>
      <c r="AO27" s="30" t="str">
        <f t="shared" ref="AO27" si="221">IF(AO26&lt;=60,"ผ่าน","ไม่ผ่าน")</f>
        <v>ไม่ผ่าน</v>
      </c>
      <c r="AP27" s="30" t="str">
        <f t="shared" ref="AP27" si="222">IF(AP26&lt;=60,"ผ่าน","ไม่ผ่าน")</f>
        <v>ไม่ผ่าน</v>
      </c>
      <c r="AQ27" s="30" t="str">
        <f t="shared" ref="AQ27" si="223">IF(AQ26&lt;=60,"ผ่าน","ไม่ผ่าน")</f>
        <v>ไม่ผ่าน</v>
      </c>
      <c r="AR27" s="30" t="str">
        <f t="shared" ref="AR27" si="224">IF(AR26&lt;=60,"ผ่าน","ไม่ผ่าน")</f>
        <v>ไม่ผ่าน</v>
      </c>
      <c r="AS27" s="30" t="str">
        <f t="shared" ref="AS27" si="225">IF(AS26&lt;=60,"ผ่าน","ไม่ผ่าน")</f>
        <v>ไม่ผ่าน</v>
      </c>
      <c r="AT27" s="30" t="str">
        <f t="shared" ref="AT27" si="226">IF(AT26&lt;=60,"ผ่าน","ไม่ผ่าน")</f>
        <v>ไม่ผ่าน</v>
      </c>
      <c r="AU27" s="30" t="str">
        <f t="shared" ref="AU27" si="227">IF(AU26&lt;=60,"ผ่าน","ไม่ผ่าน")</f>
        <v>ไม่ผ่าน</v>
      </c>
      <c r="AV27" s="30" t="e">
        <f t="shared" ref="AV27" si="228">IF(AV26&lt;=60,"ผ่าน","ไม่ผ่าน")</f>
        <v>#DIV/0!</v>
      </c>
      <c r="AW27" s="30" t="e">
        <f t="shared" ref="AW27" si="229">IF(AW26&lt;=60,"ผ่าน","ไม่ผ่าน")</f>
        <v>#DIV/0!</v>
      </c>
      <c r="AX27" s="27" t="str">
        <f>IF(AX26&lt;=60,"ผ่าน","ไม่ผ่าน")</f>
        <v>ไม่ผ่าน</v>
      </c>
      <c r="AY27" s="27" t="str">
        <f t="shared" ref="AY27" si="230">IF(AY26&lt;=60,"ผ่าน","ไม่ผ่าน")</f>
        <v>ไม่ผ่าน</v>
      </c>
      <c r="AZ27" s="27" t="str">
        <f t="shared" ref="AZ27" si="231">IF(AZ26&lt;=60,"ผ่าน","ไม่ผ่าน")</f>
        <v>ไม่ผ่าน</v>
      </c>
      <c r="BA27" s="27" t="str">
        <f t="shared" ref="BA27" si="232">IF(BA26&lt;=60,"ผ่าน","ไม่ผ่าน")</f>
        <v>ไม่ผ่าน</v>
      </c>
      <c r="BB27" s="27" t="str">
        <f t="shared" ref="BB27" si="233">IF(BB26&lt;=60,"ผ่าน","ไม่ผ่าน")</f>
        <v>ไม่ผ่าน</v>
      </c>
      <c r="BC27" s="27" t="str">
        <f t="shared" ref="BC27" si="234">IF(BC26&lt;=60,"ผ่าน","ไม่ผ่าน")</f>
        <v>ไม่ผ่าน</v>
      </c>
      <c r="BD27" s="27" t="str">
        <f t="shared" ref="BD27" si="235">IF(BD26&lt;=60,"ผ่าน","ไม่ผ่าน")</f>
        <v>ไม่ผ่าน</v>
      </c>
      <c r="BE27" s="27" t="str">
        <f t="shared" ref="BE27" si="236">IF(BE26&lt;=60,"ผ่าน","ไม่ผ่าน")</f>
        <v>ไม่ผ่าน</v>
      </c>
      <c r="BF27" s="27" t="str">
        <f t="shared" ref="BF27" si="237">IF(BF26&lt;=60,"ผ่าน","ไม่ผ่าน")</f>
        <v>ไม่ผ่าน</v>
      </c>
      <c r="BG27" s="27" t="str">
        <f t="shared" ref="BG27" si="238">IF(BG26&lt;=60,"ผ่าน","ไม่ผ่าน")</f>
        <v>ไม่ผ่าน</v>
      </c>
      <c r="BH27" s="27" t="e">
        <f t="shared" ref="BH27" si="239">IF(BH26&lt;=60,"ผ่าน","ไม่ผ่าน")</f>
        <v>#DIV/0!</v>
      </c>
      <c r="BI27" s="27" t="e">
        <f t="shared" ref="BI27" si="240">IF(BI26&lt;=60,"ผ่าน","ไม่ผ่าน")</f>
        <v>#DIV/0!</v>
      </c>
      <c r="BJ27" s="30" t="str">
        <f>IF(BJ26&lt;=60,"ผ่าน","ไม่ผ่าน")</f>
        <v>ผ่าน</v>
      </c>
      <c r="BK27" s="30" t="str">
        <f t="shared" ref="BK27" si="241">IF(BK26&lt;=60,"ผ่าน","ไม่ผ่าน")</f>
        <v>ไม่ผ่าน</v>
      </c>
      <c r="BL27" s="30" t="str">
        <f t="shared" ref="BL27" si="242">IF(BL26&lt;=60,"ผ่าน","ไม่ผ่าน")</f>
        <v>ไม่ผ่าน</v>
      </c>
      <c r="BM27" s="30" t="str">
        <f t="shared" ref="BM27" si="243">IF(BM26&lt;=60,"ผ่าน","ไม่ผ่าน")</f>
        <v>ไม่ผ่าน</v>
      </c>
      <c r="BN27" s="30" t="str">
        <f t="shared" ref="BN27" si="244">IF(BN26&lt;=60,"ผ่าน","ไม่ผ่าน")</f>
        <v>ไม่ผ่าน</v>
      </c>
      <c r="BO27" s="30" t="str">
        <f t="shared" ref="BO27" si="245">IF(BO26&lt;=60,"ผ่าน","ไม่ผ่าน")</f>
        <v>ไม่ผ่าน</v>
      </c>
      <c r="BP27" s="30" t="str">
        <f t="shared" ref="BP27" si="246">IF(BP26&lt;=60,"ผ่าน","ไม่ผ่าน")</f>
        <v>ไม่ผ่าน</v>
      </c>
      <c r="BQ27" s="30" t="str">
        <f t="shared" ref="BQ27" si="247">IF(BQ26&lt;=60,"ผ่าน","ไม่ผ่าน")</f>
        <v>ไม่ผ่าน</v>
      </c>
      <c r="BR27" s="30" t="str">
        <f t="shared" ref="BR27" si="248">IF(BR26&lt;=60,"ผ่าน","ไม่ผ่าน")</f>
        <v>ไม่ผ่าน</v>
      </c>
      <c r="BS27" s="30" t="str">
        <f t="shared" ref="BS27" si="249">IF(BS26&lt;=60,"ผ่าน","ไม่ผ่าน")</f>
        <v>ไม่ผ่าน</v>
      </c>
      <c r="BT27" s="30" t="e">
        <f t="shared" ref="BT27" si="250">IF(BT26&lt;=60,"ผ่าน","ไม่ผ่าน")</f>
        <v>#DIV/0!</v>
      </c>
      <c r="BU27" s="30" t="e">
        <f t="shared" ref="BU27" si="251">IF(BU26&lt;=60,"ผ่าน","ไม่ผ่าน")</f>
        <v>#DIV/0!</v>
      </c>
      <c r="BV27" s="27" t="str">
        <f>IF(BV26&lt;=60,"ผ่าน","ไม่ผ่าน")</f>
        <v>ไม่ผ่าน</v>
      </c>
      <c r="BW27" s="27" t="str">
        <f t="shared" ref="BW27" si="252">IF(BW26&lt;=60,"ผ่าน","ไม่ผ่าน")</f>
        <v>ไม่ผ่าน</v>
      </c>
      <c r="BX27" s="27" t="str">
        <f t="shared" ref="BX27" si="253">IF(BX26&lt;=60,"ผ่าน","ไม่ผ่าน")</f>
        <v>ไม่ผ่าน</v>
      </c>
      <c r="BY27" s="27" t="str">
        <f t="shared" ref="BY27" si="254">IF(BY26&lt;=60,"ผ่าน","ไม่ผ่าน")</f>
        <v>ไม่ผ่าน</v>
      </c>
      <c r="BZ27" s="27" t="str">
        <f t="shared" ref="BZ27" si="255">IF(BZ26&lt;=60,"ผ่าน","ไม่ผ่าน")</f>
        <v>ไม่ผ่าน</v>
      </c>
      <c r="CA27" s="27" t="str">
        <f t="shared" ref="CA27" si="256">IF(CA26&lt;=60,"ผ่าน","ไม่ผ่าน")</f>
        <v>ไม่ผ่าน</v>
      </c>
      <c r="CB27" s="27" t="str">
        <f t="shared" ref="CB27" si="257">IF(CB26&lt;=60,"ผ่าน","ไม่ผ่าน")</f>
        <v>ไม่ผ่าน</v>
      </c>
      <c r="CC27" s="27" t="str">
        <f t="shared" ref="CC27" si="258">IF(CC26&lt;=60,"ผ่าน","ไม่ผ่าน")</f>
        <v>ไม่ผ่าน</v>
      </c>
      <c r="CD27" s="27" t="str">
        <f t="shared" ref="CD27" si="259">IF(CD26&lt;=60,"ผ่าน","ไม่ผ่าน")</f>
        <v>ไม่ผ่าน</v>
      </c>
      <c r="CE27" s="27" t="str">
        <f t="shared" ref="CE27" si="260">IF(CE26&lt;=60,"ผ่าน","ไม่ผ่าน")</f>
        <v>ไม่ผ่าน</v>
      </c>
      <c r="CF27" s="27" t="e">
        <f t="shared" ref="CF27" si="261">IF(CF26&lt;=60,"ผ่าน","ไม่ผ่าน")</f>
        <v>#DIV/0!</v>
      </c>
      <c r="CG27" s="27" t="e">
        <f t="shared" ref="CG27" si="262">IF(CG26&lt;=60,"ผ่าน","ไม่ผ่าน")</f>
        <v>#DIV/0!</v>
      </c>
      <c r="CH27" s="30" t="str">
        <f>IF(CH26&lt;=60,"ผ่าน","ไม่ผ่าน")</f>
        <v>ไม่ผ่าน</v>
      </c>
      <c r="CI27" s="30" t="str">
        <f t="shared" ref="CI27" si="263">IF(CI26&lt;=60,"ผ่าน","ไม่ผ่าน")</f>
        <v>ไม่ผ่าน</v>
      </c>
      <c r="CJ27" s="30" t="str">
        <f t="shared" ref="CJ27" si="264">IF(CJ26&lt;=60,"ผ่าน","ไม่ผ่าน")</f>
        <v>ไม่ผ่าน</v>
      </c>
      <c r="CK27" s="30" t="str">
        <f t="shared" ref="CK27" si="265">IF(CK26&lt;=60,"ผ่าน","ไม่ผ่าน")</f>
        <v>ไม่ผ่าน</v>
      </c>
      <c r="CL27" s="30" t="str">
        <f t="shared" ref="CL27" si="266">IF(CL26&lt;=60,"ผ่าน","ไม่ผ่าน")</f>
        <v>ไม่ผ่าน</v>
      </c>
      <c r="CM27" s="30" t="str">
        <f t="shared" ref="CM27" si="267">IF(CM26&lt;=60,"ผ่าน","ไม่ผ่าน")</f>
        <v>ไม่ผ่าน</v>
      </c>
      <c r="CN27" s="30" t="str">
        <f t="shared" ref="CN27" si="268">IF(CN26&lt;=60,"ผ่าน","ไม่ผ่าน")</f>
        <v>ไม่ผ่าน</v>
      </c>
      <c r="CO27" s="30" t="str">
        <f t="shared" ref="CO27" si="269">IF(CO26&lt;=60,"ผ่าน","ไม่ผ่าน")</f>
        <v>ไม่ผ่าน</v>
      </c>
      <c r="CP27" s="30" t="str">
        <f t="shared" ref="CP27" si="270">IF(CP26&lt;=60,"ผ่าน","ไม่ผ่าน")</f>
        <v>ไม่ผ่าน</v>
      </c>
      <c r="CQ27" s="30" t="str">
        <f t="shared" ref="CQ27" si="271">IF(CQ26&lt;=60,"ผ่าน","ไม่ผ่าน")</f>
        <v>ไม่ผ่าน</v>
      </c>
      <c r="CR27" s="30" t="e">
        <f t="shared" ref="CR27" si="272">IF(CR26&lt;=60,"ผ่าน","ไม่ผ่าน")</f>
        <v>#DIV/0!</v>
      </c>
      <c r="CS27" s="30" t="e">
        <f t="shared" ref="CS27" si="273">IF(CS26&lt;=60,"ผ่าน","ไม่ผ่าน")</f>
        <v>#DIV/0!</v>
      </c>
      <c r="CT27" s="27" t="str">
        <f>IF(CT26&lt;=60,"ผ่าน","ไม่ผ่าน")</f>
        <v>ไม่ผ่าน</v>
      </c>
      <c r="CU27" s="27" t="str">
        <f t="shared" ref="CU27" si="274">IF(CU26&lt;=60,"ผ่าน","ไม่ผ่าน")</f>
        <v>ไม่ผ่าน</v>
      </c>
      <c r="CV27" s="27" t="str">
        <f t="shared" ref="CV27" si="275">IF(CV26&lt;=60,"ผ่าน","ไม่ผ่าน")</f>
        <v>ไม่ผ่าน</v>
      </c>
      <c r="CW27" s="27" t="str">
        <f t="shared" ref="CW27" si="276">IF(CW26&lt;=60,"ผ่าน","ไม่ผ่าน")</f>
        <v>ไม่ผ่าน</v>
      </c>
      <c r="CX27" s="27" t="str">
        <f t="shared" ref="CX27" si="277">IF(CX26&lt;=60,"ผ่าน","ไม่ผ่าน")</f>
        <v>ไม่ผ่าน</v>
      </c>
      <c r="CY27" s="27" t="str">
        <f t="shared" ref="CY27" si="278">IF(CY26&lt;=60,"ผ่าน","ไม่ผ่าน")</f>
        <v>ไม่ผ่าน</v>
      </c>
      <c r="CZ27" s="27" t="str">
        <f t="shared" ref="CZ27" si="279">IF(CZ26&lt;=60,"ผ่าน","ไม่ผ่าน")</f>
        <v>ไม่ผ่าน</v>
      </c>
      <c r="DA27" s="27" t="str">
        <f t="shared" ref="DA27" si="280">IF(DA26&lt;=60,"ผ่าน","ไม่ผ่าน")</f>
        <v>ไม่ผ่าน</v>
      </c>
      <c r="DB27" s="27" t="str">
        <f t="shared" ref="DB27" si="281">IF(DB26&lt;=60,"ผ่าน","ไม่ผ่าน")</f>
        <v>ไม่ผ่าน</v>
      </c>
      <c r="DC27" s="27" t="str">
        <f t="shared" ref="DC27" si="282">IF(DC26&lt;=60,"ผ่าน","ไม่ผ่าน")</f>
        <v>ไม่ผ่าน</v>
      </c>
      <c r="DD27" s="27" t="e">
        <f t="shared" ref="DD27" si="283">IF(DD26&lt;=60,"ผ่าน","ไม่ผ่าน")</f>
        <v>#DIV/0!</v>
      </c>
      <c r="DE27" s="27" t="e">
        <f t="shared" ref="DE27" si="284">IF(DE26&lt;=60,"ผ่าน","ไม่ผ่าน")</f>
        <v>#DIV/0!</v>
      </c>
    </row>
  </sheetData>
  <mergeCells count="36">
    <mergeCell ref="B2:M2"/>
    <mergeCell ref="B4:M4"/>
    <mergeCell ref="B12:M12"/>
    <mergeCell ref="B20:M20"/>
    <mergeCell ref="N2:Y2"/>
    <mergeCell ref="N4:Y4"/>
    <mergeCell ref="N20:Y20"/>
    <mergeCell ref="Z2:AK2"/>
    <mergeCell ref="AL2:AW2"/>
    <mergeCell ref="Z4:AK4"/>
    <mergeCell ref="AL4:AW4"/>
    <mergeCell ref="Z12:AK12"/>
    <mergeCell ref="AL12:AW12"/>
    <mergeCell ref="Z20:AK20"/>
    <mergeCell ref="AL20:AW20"/>
    <mergeCell ref="AX4:BI4"/>
    <mergeCell ref="BJ4:BU4"/>
    <mergeCell ref="AX12:BI12"/>
    <mergeCell ref="BJ12:BU12"/>
    <mergeCell ref="N12:Y12"/>
    <mergeCell ref="CT2:DE2"/>
    <mergeCell ref="CT4:DE4"/>
    <mergeCell ref="CT12:DE12"/>
    <mergeCell ref="CT20:DE20"/>
    <mergeCell ref="AX20:BI20"/>
    <mergeCell ref="BJ20:BU20"/>
    <mergeCell ref="BV2:CG2"/>
    <mergeCell ref="CH2:CS2"/>
    <mergeCell ref="BV4:CG4"/>
    <mergeCell ref="CH4:CS4"/>
    <mergeCell ref="BV12:CG12"/>
    <mergeCell ref="CH12:CS12"/>
    <mergeCell ref="BV20:CG20"/>
    <mergeCell ref="CH20:CS20"/>
    <mergeCell ref="AX2:BI2"/>
    <mergeCell ref="BJ2:BU2"/>
  </mergeCells>
  <phoneticPr fontId="10" type="noConversion"/>
  <printOptions horizontalCentered="1"/>
  <pageMargins left="0.15748031496062992" right="0.19685039370078741" top="0.39370078740157483" bottom="0.31496062992125984" header="0.31496062992125984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70" zoomScaleNormal="70" workbookViewId="0">
      <selection activeCell="B4" sqref="B4:J8"/>
    </sheetView>
  </sheetViews>
  <sheetFormatPr defaultColWidth="9.09765625" defaultRowHeight="16.8" x14ac:dyDescent="0.5"/>
  <cols>
    <col min="1" max="1" width="27.09765625" style="1" customWidth="1"/>
    <col min="2" max="2" width="14.69921875" style="21" bestFit="1" customWidth="1"/>
    <col min="3" max="3" width="12.8984375" style="21" customWidth="1"/>
    <col min="4" max="4" width="13.69921875" style="21" bestFit="1" customWidth="1"/>
    <col min="5" max="5" width="13.09765625" style="21" customWidth="1"/>
    <col min="6" max="6" width="13.69921875" style="21" bestFit="1" customWidth="1"/>
    <col min="7" max="7" width="14.69921875" style="21" bestFit="1" customWidth="1"/>
    <col min="8" max="8" width="13.69921875" style="21" customWidth="1"/>
    <col min="9" max="9" width="14.19921875" style="21" customWidth="1"/>
    <col min="10" max="10" width="10.7968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'[1]Average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'[1]Average Collection Period_UC'!C18</f>
        <v>76424759.36999999</v>
      </c>
      <c r="C4" s="31">
        <f>'[1]Average Collection Period_UC'!D18</f>
        <v>17064029.449999999</v>
      </c>
      <c r="D4" s="31">
        <f>'[1]Average Collection Period_UC'!E18</f>
        <v>9684799.1499999985</v>
      </c>
      <c r="E4" s="31">
        <f>'[1]Average Collection Period_UC'!F18</f>
        <v>7988243.75</v>
      </c>
      <c r="F4" s="31">
        <f>'[1]Average Collection Period_UC'!G18</f>
        <v>7174297.9299999997</v>
      </c>
      <c r="G4" s="31">
        <f>'[1]Average Collection Period_UC'!H18</f>
        <v>177084413.53999999</v>
      </c>
      <c r="H4" s="31">
        <f>'[1]Average Collection Period_UC'!I18</f>
        <v>13935626.65</v>
      </c>
      <c r="I4" s="31">
        <f>'[1]Average Collection Period_UC'!J18</f>
        <v>381045.70999999996</v>
      </c>
      <c r="J4" s="31">
        <f>'[1]Average Collection Period_UC'!K18</f>
        <v>17801290.050000001</v>
      </c>
    </row>
    <row r="5" spans="1:11" ht="21" x14ac:dyDescent="0.6">
      <c r="A5" s="9" t="s">
        <v>4</v>
      </c>
      <c r="B5" s="31">
        <f>'[1]Average Collection Period_UC'!L18</f>
        <v>94219660.74000001</v>
      </c>
      <c r="C5" s="31">
        <f>'[1]Average Collection Period_UC'!M18</f>
        <v>17274625.98</v>
      </c>
      <c r="D5" s="31">
        <f>'[1]Average Collection Period_UC'!N18</f>
        <v>10670470.09</v>
      </c>
      <c r="E5" s="31">
        <f>'[1]Average Collection Period_UC'!O18</f>
        <v>7886935.75</v>
      </c>
      <c r="F5" s="31">
        <f>'[1]Average Collection Period_UC'!P18</f>
        <v>9944783.7400000002</v>
      </c>
      <c r="G5" s="31">
        <f>'[1]Average Collection Period_UC'!Q18</f>
        <v>189018822.25999999</v>
      </c>
      <c r="H5" s="31">
        <f>'[1]Average Collection Period_UC'!R18</f>
        <v>10368053.640000001</v>
      </c>
      <c r="I5" s="31">
        <f>'[1]Average Collection Period_UC'!S18</f>
        <v>937651.71</v>
      </c>
      <c r="J5" s="31">
        <f>'[1]Average Collection Period_UC'!T18</f>
        <v>18527384.859999999</v>
      </c>
    </row>
    <row r="6" spans="1:11" ht="21" x14ac:dyDescent="0.6">
      <c r="A6" s="9" t="s">
        <v>5</v>
      </c>
      <c r="B6" s="31">
        <f>(B4+B5)/2</f>
        <v>85322210.055000007</v>
      </c>
      <c r="C6" s="31">
        <f>AVERAGE(C4:C5)</f>
        <v>17169327.715</v>
      </c>
      <c r="D6" s="31">
        <f t="shared" ref="D6:J6" si="0">AVERAGE(D4:D5)</f>
        <v>10177634.619999999</v>
      </c>
      <c r="E6" s="31">
        <f t="shared" si="0"/>
        <v>7937589.75</v>
      </c>
      <c r="F6" s="31">
        <f t="shared" si="0"/>
        <v>8559540.8350000009</v>
      </c>
      <c r="G6" s="31">
        <f t="shared" si="0"/>
        <v>183051617.89999998</v>
      </c>
      <c r="H6" s="31">
        <f t="shared" si="0"/>
        <v>12151840.145</v>
      </c>
      <c r="I6" s="31">
        <f t="shared" si="0"/>
        <v>659348.71</v>
      </c>
      <c r="J6" s="31">
        <f t="shared" si="0"/>
        <v>18164337.454999998</v>
      </c>
    </row>
    <row r="7" spans="1:11" ht="21" x14ac:dyDescent="0.6">
      <c r="A7" s="9" t="s">
        <v>6</v>
      </c>
      <c r="B7" s="31">
        <f>'[1]Average Collection Period_UC'!W18</f>
        <v>40867170.559999995</v>
      </c>
      <c r="C7" s="31">
        <f>'[1]Average Collection Period_UC'!X18</f>
        <v>487436.49000000011</v>
      </c>
      <c r="D7" s="31">
        <f>'[1]Average Collection Period_UC'!Y18</f>
        <v>2225770.7999999998</v>
      </c>
      <c r="E7" s="31">
        <f>'[1]Average Collection Period_UC'!Z18</f>
        <v>2888040.1999999997</v>
      </c>
      <c r="F7" s="31">
        <f>'[1]Average Collection Period_UC'!AA18</f>
        <v>5568628.3300000001</v>
      </c>
      <c r="G7" s="31">
        <f>'[1]Average Collection Period_UC'!AB18</f>
        <v>20254690.150000002</v>
      </c>
      <c r="H7" s="31">
        <f>'[1]Average Collection Period_UC'!AC18</f>
        <v>667765.45000000007</v>
      </c>
      <c r="I7" s="31">
        <f>'[1]Average Collection Period_UC'!AD18</f>
        <v>600436.5</v>
      </c>
      <c r="J7" s="31">
        <f>'[1]Average Collection Period_UC'!AE18</f>
        <v>1219016.5</v>
      </c>
    </row>
    <row r="8" spans="1:11" ht="21" x14ac:dyDescent="0.6">
      <c r="A8" s="9" t="s">
        <v>7</v>
      </c>
      <c r="B8" s="37">
        <f>30*1</f>
        <v>30</v>
      </c>
      <c r="C8" s="37">
        <f t="shared" ref="C8:J8" si="1">30*1</f>
        <v>30</v>
      </c>
      <c r="D8" s="37">
        <f t="shared" si="1"/>
        <v>30</v>
      </c>
      <c r="E8" s="37">
        <f t="shared" si="1"/>
        <v>30</v>
      </c>
      <c r="F8" s="37">
        <f t="shared" si="1"/>
        <v>30</v>
      </c>
      <c r="G8" s="37">
        <f t="shared" si="1"/>
        <v>30</v>
      </c>
      <c r="H8" s="37">
        <f t="shared" si="1"/>
        <v>30</v>
      </c>
      <c r="I8" s="37">
        <f t="shared" si="1"/>
        <v>30</v>
      </c>
      <c r="J8" s="37">
        <f t="shared" si="1"/>
        <v>30</v>
      </c>
    </row>
    <row r="9" spans="1:11" x14ac:dyDescent="0.5">
      <c r="A9" s="12" t="s">
        <v>8</v>
      </c>
      <c r="B9" s="13">
        <f>(B6/B7)*B8</f>
        <v>62.63380279513045</v>
      </c>
      <c r="C9" s="13">
        <f t="shared" ref="C9:J9" si="2">(C6/C7)*C8</f>
        <v>1056.7116783768074</v>
      </c>
      <c r="D9" s="13">
        <f t="shared" si="2"/>
        <v>137.17901169338728</v>
      </c>
      <c r="E9" s="13">
        <f t="shared" si="2"/>
        <v>82.4530394348389</v>
      </c>
      <c r="F9" s="13">
        <f t="shared" si="2"/>
        <v>46.113012008111525</v>
      </c>
      <c r="G9" s="13">
        <f t="shared" si="2"/>
        <v>271.12478622636439</v>
      </c>
      <c r="H9" s="13">
        <f t="shared" si="2"/>
        <v>545.93301338067124</v>
      </c>
      <c r="I9" s="13">
        <f t="shared" si="2"/>
        <v>32.94346912621068</v>
      </c>
      <c r="J9" s="13">
        <f t="shared" si="2"/>
        <v>447.02440340225087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'[1]Average Collection Period_CSMBS'!C18</f>
        <v>12790743.969999999</v>
      </c>
      <c r="C12" s="10">
        <f>'[1]Average Collection Period_CSMBS'!D18</f>
        <v>1420359.13</v>
      </c>
      <c r="D12" s="10">
        <f>'[1]Average Collection Period_CSMBS'!E18</f>
        <v>1784097.44</v>
      </c>
      <c r="E12" s="10">
        <f>'[1]Average Collection Period_CSMBS'!F18</f>
        <v>4136154</v>
      </c>
      <c r="F12" s="10">
        <f>'[1]Average Collection Period_CSMBS'!G18</f>
        <v>2961512.43</v>
      </c>
      <c r="G12" s="10">
        <f>'[1]Average Collection Period_CSMBS'!H18</f>
        <v>26918624.870000001</v>
      </c>
      <c r="H12" s="10">
        <f>'[1]Average Collection Period_CSMBS'!I18</f>
        <v>1453398.75</v>
      </c>
      <c r="I12" s="10">
        <f>'[1]Average Collection Period_CSMBS'!J18</f>
        <v>1809351.88</v>
      </c>
      <c r="J12" s="10">
        <f>'[1]Average Collection Period_CSMBS'!K18</f>
        <v>1504970.34</v>
      </c>
    </row>
    <row r="13" spans="1:11" ht="21" x14ac:dyDescent="0.6">
      <c r="A13" s="9" t="s">
        <v>4</v>
      </c>
      <c r="B13" s="10">
        <f>'[1]Average Collection Period_CSMBS'!L18</f>
        <v>15697960.620000001</v>
      </c>
      <c r="C13" s="10">
        <f>'[1]Average Collection Period_CSMBS'!M18</f>
        <v>1512722.1400000001</v>
      </c>
      <c r="D13" s="10">
        <f>'[1]Average Collection Period_CSMBS'!N18</f>
        <v>1755446.21</v>
      </c>
      <c r="E13" s="10">
        <f>'[1]Average Collection Period_CSMBS'!O18</f>
        <v>1987096.25</v>
      </c>
      <c r="F13" s="10">
        <f>'[1]Average Collection Period_CSMBS'!P18</f>
        <v>3051634.17</v>
      </c>
      <c r="G13" s="10">
        <f>'[1]Average Collection Period_CSMBS'!Q18</f>
        <v>28908730.419999998</v>
      </c>
      <c r="H13" s="10">
        <f>'[1]Average Collection Period_CSMBS'!R18</f>
        <v>1779980.5</v>
      </c>
      <c r="I13" s="10">
        <f>'[1]Average Collection Period_CSMBS'!S18</f>
        <v>1950259.63</v>
      </c>
      <c r="J13" s="10">
        <f>'[1]Average Collection Period_CSMBS'!T18</f>
        <v>1649880.4</v>
      </c>
    </row>
    <row r="14" spans="1:11" ht="21" x14ac:dyDescent="0.6">
      <c r="A14" s="9" t="s">
        <v>10</v>
      </c>
      <c r="B14" s="10">
        <f t="shared" ref="B14:J14" si="4">(B12+B13)/2</f>
        <v>14244352.295</v>
      </c>
      <c r="C14" s="10">
        <f t="shared" si="4"/>
        <v>1466540.635</v>
      </c>
      <c r="D14" s="10">
        <f t="shared" si="4"/>
        <v>1769771.825</v>
      </c>
      <c r="E14" s="10">
        <f t="shared" si="4"/>
        <v>3061625.125</v>
      </c>
      <c r="F14" s="10">
        <f t="shared" si="4"/>
        <v>3006573.3</v>
      </c>
      <c r="G14" s="10">
        <f t="shared" si="4"/>
        <v>27913677.645</v>
      </c>
      <c r="H14" s="10">
        <f t="shared" si="4"/>
        <v>1616689.625</v>
      </c>
      <c r="I14" s="10">
        <f t="shared" si="4"/>
        <v>1879805.7549999999</v>
      </c>
      <c r="J14" s="10">
        <f t="shared" si="4"/>
        <v>1577425.37</v>
      </c>
    </row>
    <row r="15" spans="1:11" ht="21" x14ac:dyDescent="0.6">
      <c r="A15" s="9" t="s">
        <v>11</v>
      </c>
      <c r="B15" s="10">
        <f>'[1]Average Collection Period_CSMBS'!W18</f>
        <v>9078755.6500000004</v>
      </c>
      <c r="C15" s="10">
        <f>'[1]Average Collection Period_CSMBS'!X18</f>
        <v>268554.71999999997</v>
      </c>
      <c r="D15" s="10">
        <f>'[1]Average Collection Period_CSMBS'!Y18</f>
        <v>374890.5</v>
      </c>
      <c r="E15" s="10">
        <f>'[1]Average Collection Period_CSMBS'!Z18</f>
        <v>444365.5</v>
      </c>
      <c r="F15" s="10">
        <f>'[1]Average Collection Period_CSMBS'!AA18</f>
        <v>1279006.95</v>
      </c>
      <c r="G15" s="10">
        <f>'[1]Average Collection Period_CSMBS'!AB18</f>
        <v>5507029.6600000001</v>
      </c>
      <c r="H15" s="10">
        <f>'[1]Average Collection Period_CSMBS'!AC18</f>
        <v>326581.75</v>
      </c>
      <c r="I15" s="10">
        <f>'[1]Average Collection Period_CSMBS'!AD18</f>
        <v>140907.75</v>
      </c>
      <c r="J15" s="10">
        <f>'[1]Average Collection Period_CSMBS'!AE18</f>
        <v>423729.5</v>
      </c>
    </row>
    <row r="16" spans="1:11" ht="21" x14ac:dyDescent="0.6">
      <c r="A16" s="9" t="s">
        <v>7</v>
      </c>
      <c r="B16" s="11">
        <f>30*1</f>
        <v>30</v>
      </c>
      <c r="C16" s="11">
        <f t="shared" ref="C16:J16" si="5">30*1</f>
        <v>30</v>
      </c>
      <c r="D16" s="11">
        <f t="shared" si="5"/>
        <v>30</v>
      </c>
      <c r="E16" s="11">
        <f t="shared" si="5"/>
        <v>30</v>
      </c>
      <c r="F16" s="11">
        <f t="shared" si="5"/>
        <v>30</v>
      </c>
      <c r="G16" s="11">
        <f t="shared" si="5"/>
        <v>30</v>
      </c>
      <c r="H16" s="11">
        <f t="shared" si="5"/>
        <v>30</v>
      </c>
      <c r="I16" s="11">
        <f t="shared" si="5"/>
        <v>30</v>
      </c>
      <c r="J16" s="11">
        <f t="shared" si="5"/>
        <v>30</v>
      </c>
    </row>
    <row r="17" spans="1:10" x14ac:dyDescent="0.5">
      <c r="A17" s="12" t="s">
        <v>8</v>
      </c>
      <c r="B17" s="13">
        <f t="shared" ref="B17:J17" si="6">(B14/B15)*B16</f>
        <v>47.06928849329698</v>
      </c>
      <c r="C17" s="13">
        <f t="shared" si="6"/>
        <v>163.82590129117824</v>
      </c>
      <c r="D17" s="13">
        <f t="shared" si="6"/>
        <v>141.62309994518398</v>
      </c>
      <c r="E17" s="13">
        <f t="shared" si="6"/>
        <v>206.69641038739508</v>
      </c>
      <c r="F17" s="13">
        <f t="shared" si="6"/>
        <v>70.521273555237528</v>
      </c>
      <c r="G17" s="13">
        <f t="shared" si="6"/>
        <v>152.06206994534327</v>
      </c>
      <c r="H17" s="13">
        <f t="shared" si="6"/>
        <v>148.51010122274133</v>
      </c>
      <c r="I17" s="13">
        <f t="shared" si="6"/>
        <v>400.22051767911978</v>
      </c>
      <c r="J17" s="13">
        <f t="shared" si="6"/>
        <v>111.68153527191286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'[1]Average Collection Period_SSS'!C18</f>
        <v>21457680.649999999</v>
      </c>
      <c r="C20" s="10">
        <f>'[1]Average Collection Period_SSS'!D18</f>
        <v>3008309.55</v>
      </c>
      <c r="D20" s="10">
        <f>'[1]Average Collection Period_SSS'!E18</f>
        <v>1494027.19</v>
      </c>
      <c r="E20" s="10">
        <f>'[1]Average Collection Period_SSS'!F18</f>
        <v>1133775.3500000001</v>
      </c>
      <c r="F20" s="10">
        <f>'[1]Average Collection Period_SSS'!G18</f>
        <v>4263223.3499999996</v>
      </c>
      <c r="G20" s="10">
        <f>'[1]Average Collection Period_SSS'!H18</f>
        <v>17095706.699999999</v>
      </c>
      <c r="H20" s="10">
        <f>'[1]Average Collection Period_SSS'!I18</f>
        <v>3907902.8099999996</v>
      </c>
      <c r="I20" s="10">
        <f>'[1]Average Collection Period_SSS'!J18</f>
        <v>2475238.38</v>
      </c>
      <c r="J20" s="10">
        <f>'[1]Average Collection Period_SSS'!K18</f>
        <v>4481007.8100000005</v>
      </c>
    </row>
    <row r="21" spans="1:10" ht="21" x14ac:dyDescent="0.6">
      <c r="A21" s="9" t="s">
        <v>4</v>
      </c>
      <c r="B21" s="10">
        <f>'[1]Average Collection Period_SSS'!L18</f>
        <v>11449712.73</v>
      </c>
      <c r="C21" s="10">
        <f>'[1]Average Collection Period_SSS'!M18</f>
        <v>3024693.8</v>
      </c>
      <c r="D21" s="10">
        <f>'[1]Average Collection Period_SSS'!N18</f>
        <v>1657140.02</v>
      </c>
      <c r="E21" s="10">
        <f>'[1]Average Collection Period_SSS'!O18</f>
        <v>1388440.96</v>
      </c>
      <c r="F21" s="10">
        <f>'[1]Average Collection Period_SSS'!P18</f>
        <v>4954352.5200000005</v>
      </c>
      <c r="G21" s="10">
        <f>'[1]Average Collection Period_SSS'!Q18</f>
        <v>16658060.43</v>
      </c>
      <c r="H21" s="10">
        <f>'[1]Average Collection Period_SSS'!R18</f>
        <v>3734131.7</v>
      </c>
      <c r="I21" s="10">
        <f>'[1]Average Collection Period_SSS'!S18</f>
        <v>2380167.73</v>
      </c>
      <c r="J21" s="10">
        <f>'[1]Average Collection Period_SSS'!T18</f>
        <v>4503978.0600000005</v>
      </c>
    </row>
    <row r="22" spans="1:10" ht="21" x14ac:dyDescent="0.6">
      <c r="A22" s="9" t="s">
        <v>10</v>
      </c>
      <c r="B22" s="10">
        <f t="shared" ref="B22:J22" si="8">(B20+B21)/2</f>
        <v>16453696.689999999</v>
      </c>
      <c r="C22" s="10">
        <f t="shared" si="8"/>
        <v>3016501.6749999998</v>
      </c>
      <c r="D22" s="10">
        <f t="shared" si="8"/>
        <v>1575583.605</v>
      </c>
      <c r="E22" s="10">
        <f t="shared" si="8"/>
        <v>1261108.155</v>
      </c>
      <c r="F22" s="10">
        <f t="shared" si="8"/>
        <v>4608787.9350000005</v>
      </c>
      <c r="G22" s="10">
        <f t="shared" si="8"/>
        <v>16876883.564999998</v>
      </c>
      <c r="H22" s="10">
        <f t="shared" si="8"/>
        <v>3821017.2549999999</v>
      </c>
      <c r="I22" s="10">
        <f t="shared" si="8"/>
        <v>2427703.0549999997</v>
      </c>
      <c r="J22" s="10">
        <f t="shared" si="8"/>
        <v>4492492.9350000005</v>
      </c>
    </row>
    <row r="23" spans="1:10" ht="21" x14ac:dyDescent="0.6">
      <c r="A23" s="9" t="s">
        <v>14</v>
      </c>
      <c r="B23" s="10">
        <f>'[1]Average Collection Period_SSS'!W18</f>
        <v>7293534</v>
      </c>
      <c r="C23" s="17">
        <f>'[1]Average Collection Period_SSS'!X18</f>
        <v>107270.25</v>
      </c>
      <c r="D23" s="10">
        <f>'[1]Average Collection Period_SSS'!Y18</f>
        <v>163112.83000000002</v>
      </c>
      <c r="E23" s="10">
        <f>'[1]Average Collection Period_SSS'!Z18</f>
        <v>254665.61</v>
      </c>
      <c r="F23" s="10">
        <f>'[1]Average Collection Period_SSS'!AA18</f>
        <v>692597.17</v>
      </c>
      <c r="G23" s="18">
        <f>'[1]Average Collection Period_SSS'!AB18</f>
        <v>-32021.620000000054</v>
      </c>
      <c r="H23" s="10">
        <f>'[1]Average Collection Period_SSS'!AC18</f>
        <v>143632.09000000003</v>
      </c>
      <c r="I23" s="10">
        <f>'[1]Average Collection Period_SSS'!AD18</f>
        <v>112945.75</v>
      </c>
      <c r="J23" s="10">
        <f>'[1]Average Collection Period_SSS'!AE18</f>
        <v>111118.25</v>
      </c>
    </row>
    <row r="24" spans="1:10" ht="21" x14ac:dyDescent="0.6">
      <c r="A24" s="9" t="s">
        <v>7</v>
      </c>
      <c r="B24" s="11">
        <f>30*1</f>
        <v>30</v>
      </c>
      <c r="C24" s="11">
        <f t="shared" ref="C24:J24" si="9">30*1</f>
        <v>30</v>
      </c>
      <c r="D24" s="11">
        <f t="shared" si="9"/>
        <v>30</v>
      </c>
      <c r="E24" s="11">
        <f t="shared" si="9"/>
        <v>30</v>
      </c>
      <c r="F24" s="11">
        <f t="shared" si="9"/>
        <v>30</v>
      </c>
      <c r="G24" s="11">
        <f t="shared" si="9"/>
        <v>30</v>
      </c>
      <c r="H24" s="11">
        <f t="shared" si="9"/>
        <v>30</v>
      </c>
      <c r="I24" s="11">
        <f t="shared" si="9"/>
        <v>30</v>
      </c>
      <c r="J24" s="11">
        <f t="shared" si="9"/>
        <v>30</v>
      </c>
    </row>
    <row r="25" spans="1:10" x14ac:dyDescent="0.5">
      <c r="A25" s="12" t="s">
        <v>8</v>
      </c>
      <c r="B25" s="13">
        <f t="shared" ref="B25:J25" si="10">(B22/B23)*B24</f>
        <v>67.677877514521768</v>
      </c>
      <c r="C25" s="19">
        <f t="shared" si="10"/>
        <v>843.61740790200452</v>
      </c>
      <c r="D25" s="13">
        <f t="shared" si="10"/>
        <v>289.78412151882839</v>
      </c>
      <c r="E25" s="13">
        <f t="shared" si="10"/>
        <v>148.56047760041099</v>
      </c>
      <c r="F25" s="13">
        <f t="shared" si="10"/>
        <v>199.63067139012423</v>
      </c>
      <c r="G25" s="20">
        <f t="shared" si="10"/>
        <v>-15811.395767921771</v>
      </c>
      <c r="H25" s="13">
        <f t="shared" si="10"/>
        <v>798.08431145157033</v>
      </c>
      <c r="I25" s="13">
        <f t="shared" si="10"/>
        <v>644.83251162615682</v>
      </c>
      <c r="J25" s="13">
        <f t="shared" si="10"/>
        <v>1212.8951639357174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17" right="0.19685039370078741" top="0.4" bottom="0.33" header="0.31496062992125984" footer="0.17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zoomScale="70" zoomScaleNormal="70" workbookViewId="0">
      <selection activeCell="B4" sqref="B4:J7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6" width="13.69921875" style="21" bestFit="1" customWidth="1"/>
    <col min="7" max="7" width="14.69921875" style="21" bestFit="1" customWidth="1"/>
    <col min="8" max="8" width="13.69921875" style="21" customWidth="1"/>
    <col min="9" max="9" width="15" style="21" customWidth="1"/>
    <col min="10" max="10" width="10.7968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'[2]Average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'[2]Average Collection Period_UC'!C18</f>
        <v>76424759.36999999</v>
      </c>
      <c r="C4" s="31">
        <f>'[2]Average Collection Period_UC'!D18</f>
        <v>17064029.449999999</v>
      </c>
      <c r="D4" s="31">
        <f>'[2]Average Collection Period_UC'!E18</f>
        <v>9684799.1499999985</v>
      </c>
      <c r="E4" s="31">
        <f>'[2]Average Collection Period_UC'!F18</f>
        <v>7988243.75</v>
      </c>
      <c r="F4" s="31">
        <f>'[2]Average Collection Period_UC'!G18</f>
        <v>7174297.9299999997</v>
      </c>
      <c r="G4" s="31">
        <f>'[2]Average Collection Period_UC'!H18</f>
        <v>177084413.53999999</v>
      </c>
      <c r="H4" s="31">
        <f>'[2]Average Collection Period_UC'!I18</f>
        <v>13935626.65</v>
      </c>
      <c r="I4" s="31">
        <f>'[2]Average Collection Period_UC'!J18</f>
        <v>381045.70999999996</v>
      </c>
      <c r="J4" s="31">
        <f>'[2]Average Collection Period_UC'!K18</f>
        <v>17801290.050000001</v>
      </c>
    </row>
    <row r="5" spans="1:11" ht="21" x14ac:dyDescent="0.6">
      <c r="A5" s="9" t="s">
        <v>17</v>
      </c>
      <c r="B5" s="31">
        <f>'[2]Average Collection Period_UC'!L18</f>
        <v>152985071.24000001</v>
      </c>
      <c r="C5" s="31">
        <f>'[2]Average Collection Period_UC'!M18</f>
        <v>17662810.920000002</v>
      </c>
      <c r="D5" s="31">
        <f>'[2]Average Collection Period_UC'!N18</f>
        <v>11543738.51</v>
      </c>
      <c r="E5" s="31">
        <f>'[2]Average Collection Period_UC'!O18</f>
        <v>10851043.26</v>
      </c>
      <c r="F5" s="31">
        <f>'[2]Average Collection Period_UC'!P18</f>
        <v>9689864.3000000007</v>
      </c>
      <c r="G5" s="31">
        <f>'[2]Average Collection Period_UC'!Q18</f>
        <v>208601696.88000003</v>
      </c>
      <c r="H5" s="31">
        <f>'[2]Average Collection Period_UC'!R18</f>
        <v>11590885.190000001</v>
      </c>
      <c r="I5" s="31">
        <f>'[2]Average Collection Period_UC'!S18</f>
        <v>1462947.21</v>
      </c>
      <c r="J5" s="31">
        <f>'[2]Average Collection Period_UC'!T18</f>
        <v>12376266.75</v>
      </c>
    </row>
    <row r="6" spans="1:11" ht="21" x14ac:dyDescent="0.6">
      <c r="A6" s="9" t="s">
        <v>5</v>
      </c>
      <c r="B6" s="31">
        <f>(B4+B5)/2</f>
        <v>114704915.30500001</v>
      </c>
      <c r="C6" s="31">
        <f>AVERAGE(C4:C5)</f>
        <v>17363420.185000002</v>
      </c>
      <c r="D6" s="31">
        <f t="shared" ref="D6:J6" si="0">AVERAGE(D4:D5)</f>
        <v>10614268.829999998</v>
      </c>
      <c r="E6" s="31">
        <f t="shared" si="0"/>
        <v>9419643.504999999</v>
      </c>
      <c r="F6" s="31">
        <f t="shared" si="0"/>
        <v>8432081.1150000002</v>
      </c>
      <c r="G6" s="31">
        <f t="shared" si="0"/>
        <v>192843055.21000001</v>
      </c>
      <c r="H6" s="31">
        <f t="shared" si="0"/>
        <v>12763255.920000002</v>
      </c>
      <c r="I6" s="31">
        <f t="shared" si="0"/>
        <v>921996.46</v>
      </c>
      <c r="J6" s="31">
        <f t="shared" si="0"/>
        <v>15088778.4</v>
      </c>
    </row>
    <row r="7" spans="1:11" ht="21" x14ac:dyDescent="0.6">
      <c r="A7" s="9" t="s">
        <v>6</v>
      </c>
      <c r="B7" s="31">
        <f>'[2]Average Collection Period_UC'!W18</f>
        <v>102612892.06</v>
      </c>
      <c r="C7" s="31">
        <f>'[2]Average Collection Period_UC'!X18</f>
        <v>1446537.4900000002</v>
      </c>
      <c r="D7" s="31">
        <f>'[2]Average Collection Period_UC'!Y18</f>
        <v>4217821.0999999996</v>
      </c>
      <c r="E7" s="31">
        <f>'[2]Average Collection Period_UC'!Z18</f>
        <v>6510858.4500000002</v>
      </c>
      <c r="F7" s="31">
        <f>'[2]Average Collection Period_UC'!AA18</f>
        <v>9395473.2200000007</v>
      </c>
      <c r="G7" s="31">
        <f>'[2]Average Collection Period_UC'!AB18</f>
        <v>40958379.490000002</v>
      </c>
      <c r="H7" s="31">
        <f>'[2]Average Collection Period_UC'!AC18</f>
        <v>1918735.3600000001</v>
      </c>
      <c r="I7" s="31">
        <f>'[2]Average Collection Period_UC'!AD18</f>
        <v>1178788</v>
      </c>
      <c r="J7" s="31">
        <f>'[2]Average Collection Period_UC'!AE18</f>
        <v>2307271.5</v>
      </c>
    </row>
    <row r="8" spans="1:11" ht="21" x14ac:dyDescent="0.6">
      <c r="A8" s="9" t="s">
        <v>18</v>
      </c>
      <c r="B8" s="11">
        <f>30*2</f>
        <v>60</v>
      </c>
      <c r="C8" s="11">
        <f t="shared" ref="C8:J8" si="1">30*2</f>
        <v>60</v>
      </c>
      <c r="D8" s="11">
        <f t="shared" si="1"/>
        <v>60</v>
      </c>
      <c r="E8" s="11">
        <f t="shared" si="1"/>
        <v>60</v>
      </c>
      <c r="F8" s="11">
        <f t="shared" si="1"/>
        <v>60</v>
      </c>
      <c r="G8" s="11">
        <f t="shared" si="1"/>
        <v>60</v>
      </c>
      <c r="H8" s="11">
        <f t="shared" si="1"/>
        <v>60</v>
      </c>
      <c r="I8" s="11">
        <f t="shared" si="1"/>
        <v>60</v>
      </c>
      <c r="J8" s="11">
        <f t="shared" si="1"/>
        <v>60</v>
      </c>
    </row>
    <row r="9" spans="1:11" x14ac:dyDescent="0.5">
      <c r="A9" s="12" t="s">
        <v>8</v>
      </c>
      <c r="B9" s="13">
        <f>(B6/B7)*B8</f>
        <v>67.070470192729502</v>
      </c>
      <c r="C9" s="13">
        <f t="shared" ref="C9:J9" si="2">(C6/C7)*C8</f>
        <v>720.20616009060359</v>
      </c>
      <c r="D9" s="13">
        <f t="shared" si="2"/>
        <v>150.99173594631597</v>
      </c>
      <c r="E9" s="13">
        <f t="shared" si="2"/>
        <v>86.805544098413009</v>
      </c>
      <c r="F9" s="13">
        <f t="shared" si="2"/>
        <v>53.847725926464825</v>
      </c>
      <c r="G9" s="13">
        <f t="shared" si="2"/>
        <v>282.49612061495156</v>
      </c>
      <c r="H9" s="13">
        <f t="shared" si="2"/>
        <v>399.11463100362113</v>
      </c>
      <c r="I9" s="13">
        <f t="shared" si="2"/>
        <v>46.929377971272189</v>
      </c>
      <c r="J9" s="13">
        <f t="shared" si="2"/>
        <v>392.37978885449763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'[2]Average Collection Period_CSMBS'!C18</f>
        <v>12790743.969999999</v>
      </c>
      <c r="C12" s="10">
        <f>'[2]Average Collection Period_CSMBS'!D18</f>
        <v>1420359.13</v>
      </c>
      <c r="D12" s="10">
        <f>'[2]Average Collection Period_CSMBS'!E18</f>
        <v>1784097.44</v>
      </c>
      <c r="E12" s="10">
        <f>'[2]Average Collection Period_CSMBS'!F18</f>
        <v>4136154</v>
      </c>
      <c r="F12" s="10">
        <f>'[2]Average Collection Period_CSMBS'!G18</f>
        <v>2961512.43</v>
      </c>
      <c r="G12" s="10">
        <f>'[2]Average Collection Period_CSMBS'!H18</f>
        <v>26918624.870000001</v>
      </c>
      <c r="H12" s="10">
        <f>'[2]Average Collection Period_CSMBS'!I18</f>
        <v>1453398.75</v>
      </c>
      <c r="I12" s="10">
        <f>'[2]Average Collection Period_CSMBS'!J18</f>
        <v>1809351.88</v>
      </c>
      <c r="J12" s="10">
        <f>'[2]Average Collection Period_CSMBS'!K18</f>
        <v>1504970.34</v>
      </c>
    </row>
    <row r="13" spans="1:11" ht="21" x14ac:dyDescent="0.6">
      <c r="A13" s="9" t="s">
        <v>17</v>
      </c>
      <c r="B13" s="10">
        <f>'[2]Average Collection Period_CSMBS'!L18</f>
        <v>17249606.259999998</v>
      </c>
      <c r="C13" s="10">
        <f>'[2]Average Collection Period_CSMBS'!M18</f>
        <v>1727585.8599999999</v>
      </c>
      <c r="D13" s="10">
        <f>'[2]Average Collection Period_CSMBS'!N18</f>
        <v>1899646.2</v>
      </c>
      <c r="E13" s="10">
        <f>'[2]Average Collection Period_CSMBS'!O18</f>
        <v>1809002.75</v>
      </c>
      <c r="F13" s="10">
        <f>'[2]Average Collection Period_CSMBS'!P18</f>
        <v>3684255.6799999997</v>
      </c>
      <c r="G13" s="10">
        <f>'[2]Average Collection Period_CSMBS'!Q18</f>
        <v>29038533.620000001</v>
      </c>
      <c r="H13" s="10">
        <f>'[2]Average Collection Period_CSMBS'!R18</f>
        <v>1261446.24</v>
      </c>
      <c r="I13" s="10">
        <f>'[2]Average Collection Period_CSMBS'!S18</f>
        <v>1887837.58</v>
      </c>
      <c r="J13" s="10">
        <f>'[2]Average Collection Period_CSMBS'!T18</f>
        <v>2042656.4</v>
      </c>
    </row>
    <row r="14" spans="1:11" ht="21" x14ac:dyDescent="0.6">
      <c r="A14" s="9" t="s">
        <v>10</v>
      </c>
      <c r="B14" s="10">
        <f t="shared" ref="B14:J14" si="4">(B12+B13)/2</f>
        <v>15020175.114999998</v>
      </c>
      <c r="C14" s="10">
        <f t="shared" si="4"/>
        <v>1573972.4949999999</v>
      </c>
      <c r="D14" s="10">
        <f t="shared" si="4"/>
        <v>1841871.8199999998</v>
      </c>
      <c r="E14" s="10">
        <f t="shared" si="4"/>
        <v>2972578.375</v>
      </c>
      <c r="F14" s="10">
        <f t="shared" si="4"/>
        <v>3322884.0549999997</v>
      </c>
      <c r="G14" s="10">
        <f t="shared" si="4"/>
        <v>27978579.245000001</v>
      </c>
      <c r="H14" s="10">
        <f t="shared" si="4"/>
        <v>1357422.4950000001</v>
      </c>
      <c r="I14" s="10">
        <f t="shared" si="4"/>
        <v>1848594.73</v>
      </c>
      <c r="J14" s="10">
        <f t="shared" si="4"/>
        <v>1773813.37</v>
      </c>
    </row>
    <row r="15" spans="1:11" ht="21" x14ac:dyDescent="0.6">
      <c r="A15" s="9" t="s">
        <v>11</v>
      </c>
      <c r="B15" s="10">
        <f>'[2]Average Collection Period_CSMBS'!W18</f>
        <v>19511890.989999998</v>
      </c>
      <c r="C15" s="10">
        <f>'[2]Average Collection Period_CSMBS'!X18</f>
        <v>676960.22</v>
      </c>
      <c r="D15" s="10">
        <f>'[2]Average Collection Period_CSMBS'!Y18</f>
        <v>777613.24</v>
      </c>
      <c r="E15" s="10">
        <f>'[2]Average Collection Period_CSMBS'!Z18</f>
        <v>1182691.3899999999</v>
      </c>
      <c r="F15" s="10">
        <f>'[2]Average Collection Period_CSMBS'!AA18</f>
        <v>2620057.89</v>
      </c>
      <c r="G15" s="10">
        <f>'[2]Average Collection Period_CSMBS'!AB18</f>
        <v>10264932.559999999</v>
      </c>
      <c r="H15" s="10">
        <f>'[2]Average Collection Period_CSMBS'!AC18</f>
        <v>584759.57999999996</v>
      </c>
      <c r="I15" s="10">
        <f>'[2]Average Collection Period_CSMBS'!AD18</f>
        <v>294789.5</v>
      </c>
      <c r="J15" s="10">
        <f>'[2]Average Collection Period_CSMBS'!AE18</f>
        <v>816505.5</v>
      </c>
    </row>
    <row r="16" spans="1:11" ht="21" x14ac:dyDescent="0.6">
      <c r="A16" s="9" t="s">
        <v>18</v>
      </c>
      <c r="B16" s="11">
        <f>30*2</f>
        <v>60</v>
      </c>
      <c r="C16" s="11">
        <f t="shared" ref="C16:J16" si="5">30*2</f>
        <v>60</v>
      </c>
      <c r="D16" s="11">
        <f t="shared" si="5"/>
        <v>60</v>
      </c>
      <c r="E16" s="11">
        <f t="shared" si="5"/>
        <v>60</v>
      </c>
      <c r="F16" s="11">
        <f t="shared" si="5"/>
        <v>60</v>
      </c>
      <c r="G16" s="11">
        <f t="shared" si="5"/>
        <v>60</v>
      </c>
      <c r="H16" s="11">
        <f t="shared" si="5"/>
        <v>60</v>
      </c>
      <c r="I16" s="11">
        <f t="shared" si="5"/>
        <v>60</v>
      </c>
      <c r="J16" s="11">
        <f t="shared" si="5"/>
        <v>60</v>
      </c>
    </row>
    <row r="17" spans="1:10" x14ac:dyDescent="0.5">
      <c r="A17" s="12" t="s">
        <v>8</v>
      </c>
      <c r="B17" s="13">
        <f t="shared" ref="B17:J17" si="6">(B14/B15)*B16</f>
        <v>46.187758396245528</v>
      </c>
      <c r="C17" s="13">
        <f t="shared" si="6"/>
        <v>139.50354379759568</v>
      </c>
      <c r="D17" s="13">
        <f t="shared" si="6"/>
        <v>142.11731940160894</v>
      </c>
      <c r="E17" s="13">
        <f t="shared" si="6"/>
        <v>150.80409311172886</v>
      </c>
      <c r="F17" s="13">
        <f t="shared" si="6"/>
        <v>76.094900063448591</v>
      </c>
      <c r="G17" s="13">
        <f t="shared" si="6"/>
        <v>163.53880017113335</v>
      </c>
      <c r="H17" s="13">
        <f t="shared" si="6"/>
        <v>139.28006053359573</v>
      </c>
      <c r="I17" s="13">
        <f t="shared" si="6"/>
        <v>376.2538482544324</v>
      </c>
      <c r="J17" s="13">
        <f t="shared" si="6"/>
        <v>130.34670580908519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'[2]Average Collection Period_SSS'!C18</f>
        <v>21457680.649999999</v>
      </c>
      <c r="C20" s="10">
        <f>'[2]Average Collection Period_SSS'!D18</f>
        <v>3008309.55</v>
      </c>
      <c r="D20" s="10">
        <f>'[2]Average Collection Period_SSS'!E18</f>
        <v>1494027.19</v>
      </c>
      <c r="E20" s="10">
        <f>'[2]Average Collection Period_SSS'!F18</f>
        <v>1133775.3500000001</v>
      </c>
      <c r="F20" s="10">
        <f>'[2]Average Collection Period_SSS'!G18</f>
        <v>4263223.3499999996</v>
      </c>
      <c r="G20" s="10">
        <f>'[2]Average Collection Period_SSS'!H18</f>
        <v>17095706.699999999</v>
      </c>
      <c r="H20" s="10">
        <f>'[2]Average Collection Period_SSS'!I18</f>
        <v>3907902.8099999996</v>
      </c>
      <c r="I20" s="10">
        <f>'[2]Average Collection Period_SSS'!J18</f>
        <v>2475238.38</v>
      </c>
      <c r="J20" s="10">
        <f>'[2]Average Collection Period_SSS'!K18</f>
        <v>4481007.8100000005</v>
      </c>
    </row>
    <row r="21" spans="1:10" ht="21" x14ac:dyDescent="0.6">
      <c r="A21" s="9" t="s">
        <v>17</v>
      </c>
      <c r="B21" s="10">
        <f>'[2]Average Collection Period_SSS'!L18</f>
        <v>17603053.199999999</v>
      </c>
      <c r="C21" s="10">
        <f>'[2]Average Collection Period_SSS'!M18</f>
        <v>2518700.75</v>
      </c>
      <c r="D21" s="10">
        <f>'[2]Average Collection Period_SSS'!N18</f>
        <v>1611977.7200000002</v>
      </c>
      <c r="E21" s="10">
        <f>'[2]Average Collection Period_SSS'!O18</f>
        <v>1243658.98</v>
      </c>
      <c r="F21" s="10">
        <f>'[2]Average Collection Period_SSS'!P18</f>
        <v>3601577.25</v>
      </c>
      <c r="G21" s="10">
        <f>'[2]Average Collection Period_SSS'!Q18</f>
        <v>18297956.629999999</v>
      </c>
      <c r="H21" s="10">
        <f>'[2]Average Collection Period_SSS'!R18</f>
        <v>3725103.11</v>
      </c>
      <c r="I21" s="10">
        <f>'[2]Average Collection Period_SSS'!S18</f>
        <v>2364419.83</v>
      </c>
      <c r="J21" s="10">
        <f>'[2]Average Collection Period_SSS'!T18</f>
        <v>4130551.06</v>
      </c>
    </row>
    <row r="22" spans="1:10" ht="21" x14ac:dyDescent="0.6">
      <c r="A22" s="9" t="s">
        <v>10</v>
      </c>
      <c r="B22" s="10">
        <f t="shared" ref="B22:J22" si="8">(B20+B21)/2</f>
        <v>19530366.924999997</v>
      </c>
      <c r="C22" s="10">
        <f t="shared" si="8"/>
        <v>2763505.15</v>
      </c>
      <c r="D22" s="10">
        <f t="shared" si="8"/>
        <v>1553002.4550000001</v>
      </c>
      <c r="E22" s="10">
        <f t="shared" si="8"/>
        <v>1188717.165</v>
      </c>
      <c r="F22" s="10">
        <f t="shared" si="8"/>
        <v>3932400.3</v>
      </c>
      <c r="G22" s="10">
        <f t="shared" si="8"/>
        <v>17696831.664999999</v>
      </c>
      <c r="H22" s="10">
        <f t="shared" si="8"/>
        <v>3816502.96</v>
      </c>
      <c r="I22" s="10">
        <f t="shared" si="8"/>
        <v>2419829.105</v>
      </c>
      <c r="J22" s="10">
        <f t="shared" si="8"/>
        <v>4305779.4350000005</v>
      </c>
    </row>
    <row r="23" spans="1:10" ht="21" x14ac:dyDescent="0.6">
      <c r="A23" s="9" t="s">
        <v>14</v>
      </c>
      <c r="B23" s="10">
        <f>'[2]Average Collection Period_SSS'!W18</f>
        <v>15371769</v>
      </c>
      <c r="C23" s="17">
        <f>'[2]Average Collection Period_SSS'!X18</f>
        <v>269342</v>
      </c>
      <c r="D23" s="10">
        <f>'[2]Average Collection Period_SSS'!Y18</f>
        <v>322642.32999999996</v>
      </c>
      <c r="E23" s="10">
        <f>'[2]Average Collection Period_SSS'!Z18</f>
        <v>371494.82</v>
      </c>
      <c r="F23" s="10">
        <f>'[2]Average Collection Period_SSS'!AA18</f>
        <v>1628520.75</v>
      </c>
      <c r="G23" s="10">
        <f>'[2]Average Collection Period_SSS'!AB18</f>
        <v>1902690.49</v>
      </c>
      <c r="H23" s="10">
        <f>'[2]Average Collection Period_SSS'!AC18</f>
        <v>227076.30000000002</v>
      </c>
      <c r="I23" s="10">
        <f>'[2]Average Collection Period_SSS'!AD18</f>
        <v>240684.25</v>
      </c>
      <c r="J23" s="10">
        <f>'[2]Average Collection Period_SSS'!AE18</f>
        <v>204427</v>
      </c>
    </row>
    <row r="24" spans="1:10" ht="21" x14ac:dyDescent="0.6">
      <c r="A24" s="9" t="s">
        <v>18</v>
      </c>
      <c r="B24" s="11">
        <f>30*2</f>
        <v>60</v>
      </c>
      <c r="C24" s="11">
        <f t="shared" ref="C24:J24" si="9">30*2</f>
        <v>60</v>
      </c>
      <c r="D24" s="11">
        <f t="shared" si="9"/>
        <v>60</v>
      </c>
      <c r="E24" s="11">
        <f t="shared" si="9"/>
        <v>60</v>
      </c>
      <c r="F24" s="11">
        <f t="shared" si="9"/>
        <v>60</v>
      </c>
      <c r="G24" s="11">
        <f t="shared" si="9"/>
        <v>60</v>
      </c>
      <c r="H24" s="11">
        <f t="shared" si="9"/>
        <v>60</v>
      </c>
      <c r="I24" s="11">
        <f t="shared" si="9"/>
        <v>60</v>
      </c>
      <c r="J24" s="11">
        <f t="shared" si="9"/>
        <v>60</v>
      </c>
    </row>
    <row r="25" spans="1:10" x14ac:dyDescent="0.5">
      <c r="A25" s="12" t="s">
        <v>8</v>
      </c>
      <c r="B25" s="13">
        <f t="shared" ref="B25:J25" si="10">(B22/B23)*B24</f>
        <v>76.232085942743467</v>
      </c>
      <c r="C25" s="19">
        <f t="shared" si="10"/>
        <v>615.61252608208156</v>
      </c>
      <c r="D25" s="13">
        <f t="shared" si="10"/>
        <v>288.80323080979491</v>
      </c>
      <c r="E25" s="13">
        <f t="shared" si="10"/>
        <v>191.98929853180726</v>
      </c>
      <c r="F25" s="13">
        <f t="shared" si="10"/>
        <v>144.88241430144504</v>
      </c>
      <c r="G25" s="13">
        <f t="shared" si="10"/>
        <v>558.05708047660448</v>
      </c>
      <c r="H25" s="13">
        <f t="shared" si="10"/>
        <v>1008.4283458907864</v>
      </c>
      <c r="I25" s="13">
        <f t="shared" si="10"/>
        <v>603.23742122718875</v>
      </c>
      <c r="J25" s="13">
        <f t="shared" si="10"/>
        <v>1263.7604920093727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17" right="0.19685039370078741" top="0.47244094488188981" bottom="0.3937007874015748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="70" zoomScaleNormal="70" workbookViewId="0">
      <selection activeCell="B4" sqref="B4:J8"/>
    </sheetView>
  </sheetViews>
  <sheetFormatPr defaultColWidth="9.09765625" defaultRowHeight="16.8" x14ac:dyDescent="0.5"/>
  <cols>
    <col min="1" max="1" width="29.3984375" style="1" customWidth="1"/>
    <col min="2" max="2" width="14.3984375" style="21" customWidth="1"/>
    <col min="3" max="9" width="13.296875" style="21" customWidth="1"/>
    <col min="10" max="10" width="12.2968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'[3]Average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'[3]Average Collection Period_UC'!C18</f>
        <v>76424759.36999999</v>
      </c>
      <c r="C4" s="31">
        <f>'[3]Average Collection Period_UC'!D18</f>
        <v>17064029.449999999</v>
      </c>
      <c r="D4" s="31">
        <f>'[3]Average Collection Period_UC'!E18</f>
        <v>9684799.1499999985</v>
      </c>
      <c r="E4" s="31">
        <f>'[3]Average Collection Period_UC'!F18</f>
        <v>7988243.75</v>
      </c>
      <c r="F4" s="31">
        <f>'[3]Average Collection Period_UC'!G18</f>
        <v>7174297.9299999997</v>
      </c>
      <c r="G4" s="31">
        <f>'[3]Average Collection Period_UC'!H18</f>
        <v>177084413.53999999</v>
      </c>
      <c r="H4" s="31">
        <f>'[3]Average Collection Period_UC'!I18</f>
        <v>13935626.65</v>
      </c>
      <c r="I4" s="31">
        <f>'[3]Average Collection Period_UC'!J18</f>
        <v>381045.70999999996</v>
      </c>
      <c r="J4" s="31">
        <f>'[3]Average Collection Period_UC'!K18</f>
        <v>17801290.050000001</v>
      </c>
    </row>
    <row r="5" spans="1:11" ht="21" x14ac:dyDescent="0.6">
      <c r="A5" s="9" t="s">
        <v>22</v>
      </c>
      <c r="B5" s="31">
        <f>'[3]Average Collection Period_UC'!L18</f>
        <v>102567843.73999999</v>
      </c>
      <c r="C5" s="31">
        <f>'[3]Average Collection Period_UC'!M18</f>
        <v>17441843.510000002</v>
      </c>
      <c r="D5" s="31">
        <f>'[3]Average Collection Period_UC'!N18</f>
        <v>12570286.93</v>
      </c>
      <c r="E5" s="31">
        <f>'[3]Average Collection Period_UC'!O18</f>
        <v>8014897.75</v>
      </c>
      <c r="F5" s="31">
        <f>'[3]Average Collection Period_UC'!P18</f>
        <v>7995072.7699999996</v>
      </c>
      <c r="G5" s="31">
        <f>'[3]Average Collection Period_UC'!Q18</f>
        <v>182729072.09999999</v>
      </c>
      <c r="H5" s="31">
        <f>'[3]Average Collection Period_UC'!R18</f>
        <v>8488425.9900000002</v>
      </c>
      <c r="I5" s="31">
        <f>'[3]Average Collection Period_UC'!S18</f>
        <v>334677.45999999996</v>
      </c>
      <c r="J5" s="31">
        <f>'[3]Average Collection Period_UC'!T18</f>
        <v>10968479.09</v>
      </c>
    </row>
    <row r="6" spans="1:11" ht="21" x14ac:dyDescent="0.6">
      <c r="A6" s="9" t="s">
        <v>5</v>
      </c>
      <c r="B6" s="31">
        <f>(B4+B5)/2</f>
        <v>89496301.554999992</v>
      </c>
      <c r="C6" s="31">
        <f>AVERAGE(C4:C5)</f>
        <v>17252936.48</v>
      </c>
      <c r="D6" s="31">
        <f t="shared" ref="D6:J6" si="0">AVERAGE(D4:D5)</f>
        <v>11127543.039999999</v>
      </c>
      <c r="E6" s="31">
        <f t="shared" si="0"/>
        <v>8001570.75</v>
      </c>
      <c r="F6" s="31">
        <f t="shared" si="0"/>
        <v>7584685.3499999996</v>
      </c>
      <c r="G6" s="31">
        <f t="shared" si="0"/>
        <v>179906742.81999999</v>
      </c>
      <c r="H6" s="31">
        <f t="shared" si="0"/>
        <v>11212026.32</v>
      </c>
      <c r="I6" s="31">
        <f t="shared" si="0"/>
        <v>357861.58499999996</v>
      </c>
      <c r="J6" s="31">
        <f t="shared" si="0"/>
        <v>14384884.57</v>
      </c>
    </row>
    <row r="7" spans="1:11" ht="21" x14ac:dyDescent="0.6">
      <c r="A7" s="9" t="s">
        <v>6</v>
      </c>
      <c r="B7" s="31">
        <f>'[3]Average Collection Period_UC'!W18</f>
        <v>125819369.18999998</v>
      </c>
      <c r="C7" s="31">
        <f>'[3]Average Collection Period_UC'!X18</f>
        <v>2413253.0900000003</v>
      </c>
      <c r="D7" s="31">
        <f>'[3]Average Collection Period_UC'!Y18</f>
        <v>5967740.0999999996</v>
      </c>
      <c r="E7" s="31">
        <f>'[3]Average Collection Period_UC'!Z18</f>
        <v>9097448.7000000011</v>
      </c>
      <c r="F7" s="31">
        <f>'[3]Average Collection Period_UC'!AA18</f>
        <v>13588285.300000001</v>
      </c>
      <c r="G7" s="31">
        <f>'[3]Average Collection Period_UC'!AB18</f>
        <v>41576679.359999999</v>
      </c>
      <c r="H7" s="31">
        <f>'[3]Average Collection Period_UC'!AC18</f>
        <v>3242141.6599999997</v>
      </c>
      <c r="I7" s="31">
        <f>'[3]Average Collection Period_UC'!AD18</f>
        <v>2117584.4500000002</v>
      </c>
      <c r="J7" s="31">
        <f>'[3]Average Collection Period_UC'!AE18</f>
        <v>3335973</v>
      </c>
    </row>
    <row r="8" spans="1:11" ht="21" x14ac:dyDescent="0.6">
      <c r="A8" s="9" t="s">
        <v>23</v>
      </c>
      <c r="B8" s="37">
        <f>30*3</f>
        <v>90</v>
      </c>
      <c r="C8" s="37">
        <f t="shared" ref="C8:J8" si="1">30*3</f>
        <v>90</v>
      </c>
      <c r="D8" s="37">
        <f t="shared" si="1"/>
        <v>90</v>
      </c>
      <c r="E8" s="37">
        <f t="shared" si="1"/>
        <v>90</v>
      </c>
      <c r="F8" s="37">
        <f t="shared" si="1"/>
        <v>90</v>
      </c>
      <c r="G8" s="37">
        <f t="shared" si="1"/>
        <v>90</v>
      </c>
      <c r="H8" s="37">
        <f t="shared" si="1"/>
        <v>90</v>
      </c>
      <c r="I8" s="37">
        <f t="shared" si="1"/>
        <v>90</v>
      </c>
      <c r="J8" s="37">
        <f t="shared" si="1"/>
        <v>90</v>
      </c>
    </row>
    <row r="9" spans="1:11" x14ac:dyDescent="0.5">
      <c r="A9" s="12" t="s">
        <v>8</v>
      </c>
      <c r="B9" s="13">
        <f>(B6/B7)*B8</f>
        <v>64.017704045127076</v>
      </c>
      <c r="C9" s="13">
        <f t="shared" ref="C9:J9" si="2">(C6/C7)*C8</f>
        <v>643.43200869992449</v>
      </c>
      <c r="D9" s="13">
        <f t="shared" si="2"/>
        <v>167.81543043404321</v>
      </c>
      <c r="E9" s="13">
        <f t="shared" si="2"/>
        <v>79.158607126853042</v>
      </c>
      <c r="F9" s="13">
        <f t="shared" si="2"/>
        <v>50.236042769870302</v>
      </c>
      <c r="G9" s="13">
        <f t="shared" si="2"/>
        <v>389.43963546491364</v>
      </c>
      <c r="H9" s="13">
        <f t="shared" si="2"/>
        <v>311.23944436160144</v>
      </c>
      <c r="I9" s="13">
        <f t="shared" si="2"/>
        <v>15.209567037574342</v>
      </c>
      <c r="J9" s="13">
        <f t="shared" si="2"/>
        <v>388.08455922754769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'[3]Average Collection Period_CSMBS'!C18</f>
        <v>12790743.969999999</v>
      </c>
      <c r="C12" s="10">
        <f>'[3]Average Collection Period_CSMBS'!D18</f>
        <v>1420359.13</v>
      </c>
      <c r="D12" s="10">
        <f>'[3]Average Collection Period_CSMBS'!E18</f>
        <v>1784097.44</v>
      </c>
      <c r="E12" s="10">
        <f>'[3]Average Collection Period_CSMBS'!F18</f>
        <v>4136154</v>
      </c>
      <c r="F12" s="10">
        <f>'[3]Average Collection Period_CSMBS'!G18</f>
        <v>2961512.43</v>
      </c>
      <c r="G12" s="10">
        <f>'[3]Average Collection Period_CSMBS'!H18</f>
        <v>26918624.870000001</v>
      </c>
      <c r="H12" s="10">
        <f>'[3]Average Collection Period_CSMBS'!I18</f>
        <v>1453398.75</v>
      </c>
      <c r="I12" s="10">
        <f>'[3]Average Collection Period_CSMBS'!J18</f>
        <v>1809351.88</v>
      </c>
      <c r="J12" s="10">
        <f>'[3]Average Collection Period_CSMBS'!K18</f>
        <v>1504970.34</v>
      </c>
    </row>
    <row r="13" spans="1:11" ht="21" x14ac:dyDescent="0.6">
      <c r="A13" s="9" t="s">
        <v>22</v>
      </c>
      <c r="B13" s="10">
        <f>'[3]Average Collection Period_CSMBS'!L18</f>
        <v>21591476.359999999</v>
      </c>
      <c r="C13" s="10">
        <f>'[3]Average Collection Period_CSMBS'!M18</f>
        <v>1768370.9300000002</v>
      </c>
      <c r="D13" s="10">
        <f>'[3]Average Collection Period_CSMBS'!N18</f>
        <v>1856805.52</v>
      </c>
      <c r="E13" s="10">
        <f>'[3]Average Collection Period_CSMBS'!O18</f>
        <v>2238950.25</v>
      </c>
      <c r="F13" s="10">
        <f>'[3]Average Collection Period_CSMBS'!P18</f>
        <v>3861743.45</v>
      </c>
      <c r="G13" s="10">
        <f>'[3]Average Collection Period_CSMBS'!Q18</f>
        <v>31059629.980000004</v>
      </c>
      <c r="H13" s="10">
        <f>'[3]Average Collection Period_CSMBS'!R18</f>
        <v>1192970.78</v>
      </c>
      <c r="I13" s="10">
        <f>'[3]Average Collection Period_CSMBS'!S18</f>
        <v>2043539.03</v>
      </c>
      <c r="J13" s="10">
        <f>'[3]Average Collection Period_CSMBS'!T18</f>
        <v>1821899.65</v>
      </c>
    </row>
    <row r="14" spans="1:11" ht="21" x14ac:dyDescent="0.6">
      <c r="A14" s="9" t="s">
        <v>10</v>
      </c>
      <c r="B14" s="10">
        <f t="shared" ref="B14:J14" si="4">(B12+B13)/2</f>
        <v>17191110.164999999</v>
      </c>
      <c r="C14" s="10">
        <f t="shared" si="4"/>
        <v>1594365.03</v>
      </c>
      <c r="D14" s="10">
        <f t="shared" si="4"/>
        <v>1820451.48</v>
      </c>
      <c r="E14" s="10">
        <f t="shared" si="4"/>
        <v>3187552.125</v>
      </c>
      <c r="F14" s="10">
        <f t="shared" si="4"/>
        <v>3411627.9400000004</v>
      </c>
      <c r="G14" s="10">
        <f t="shared" si="4"/>
        <v>28989127.425000004</v>
      </c>
      <c r="H14" s="10">
        <f t="shared" si="4"/>
        <v>1323184.7650000001</v>
      </c>
      <c r="I14" s="10">
        <f t="shared" si="4"/>
        <v>1926445.4550000001</v>
      </c>
      <c r="J14" s="10">
        <f t="shared" si="4"/>
        <v>1663434.9950000001</v>
      </c>
    </row>
    <row r="15" spans="1:11" ht="21" x14ac:dyDescent="0.6">
      <c r="A15" s="9" t="s">
        <v>11</v>
      </c>
      <c r="B15" s="10">
        <f>'[3]Average Collection Period_CSMBS'!W18</f>
        <v>29954216.989999998</v>
      </c>
      <c r="C15" s="10">
        <f>'[3]Average Collection Period_CSMBS'!X18</f>
        <v>1059517.72</v>
      </c>
      <c r="D15" s="10">
        <f>'[3]Average Collection Period_CSMBS'!Y18</f>
        <v>1122983.31</v>
      </c>
      <c r="E15" s="10">
        <f>'[3]Average Collection Period_CSMBS'!Z18</f>
        <v>1869947.2499999998</v>
      </c>
      <c r="F15" s="10">
        <f>'[3]Average Collection Period_CSMBS'!AA18</f>
        <v>3770526.9699999997</v>
      </c>
      <c r="G15" s="10">
        <f>'[3]Average Collection Period_CSMBS'!AB18</f>
        <v>15268979.83</v>
      </c>
      <c r="H15" s="10">
        <f>'[3]Average Collection Period_CSMBS'!AC18</f>
        <v>864138.84</v>
      </c>
      <c r="I15" s="10">
        <f>'[3]Average Collection Period_CSMBS'!AD18</f>
        <v>450490.95</v>
      </c>
      <c r="J15" s="10">
        <f>'[3]Average Collection Period_CSMBS'!AE18</f>
        <v>1148433.25</v>
      </c>
    </row>
    <row r="16" spans="1:11" ht="21" x14ac:dyDescent="0.6">
      <c r="A16" s="9" t="s">
        <v>23</v>
      </c>
      <c r="B16" s="11">
        <f>30*3</f>
        <v>90</v>
      </c>
      <c r="C16" s="11">
        <f t="shared" ref="C16:J16" si="5">30*3</f>
        <v>90</v>
      </c>
      <c r="D16" s="11">
        <f t="shared" si="5"/>
        <v>90</v>
      </c>
      <c r="E16" s="11">
        <f t="shared" si="5"/>
        <v>90</v>
      </c>
      <c r="F16" s="11">
        <f t="shared" si="5"/>
        <v>90</v>
      </c>
      <c r="G16" s="11">
        <f t="shared" si="5"/>
        <v>90</v>
      </c>
      <c r="H16" s="11">
        <f t="shared" si="5"/>
        <v>90</v>
      </c>
      <c r="I16" s="11">
        <f t="shared" si="5"/>
        <v>90</v>
      </c>
      <c r="J16" s="11">
        <f t="shared" si="5"/>
        <v>90</v>
      </c>
    </row>
    <row r="17" spans="1:10" x14ac:dyDescent="0.5">
      <c r="A17" s="12" t="s">
        <v>8</v>
      </c>
      <c r="B17" s="13">
        <f t="shared" ref="B17:J17" si="6">(B14/B15)*B16</f>
        <v>51.652156868814885</v>
      </c>
      <c r="C17" s="13">
        <f t="shared" si="6"/>
        <v>135.43223486625595</v>
      </c>
      <c r="D17" s="13">
        <f t="shared" si="6"/>
        <v>145.89765648431586</v>
      </c>
      <c r="E17" s="13">
        <f t="shared" si="6"/>
        <v>153.41592724072834</v>
      </c>
      <c r="F17" s="13">
        <f t="shared" si="6"/>
        <v>81.433316096927442</v>
      </c>
      <c r="G17" s="13">
        <f t="shared" si="6"/>
        <v>170.87071286346708</v>
      </c>
      <c r="H17" s="13">
        <f t="shared" si="6"/>
        <v>137.80960111687608</v>
      </c>
      <c r="I17" s="13">
        <f t="shared" si="6"/>
        <v>384.86919870421372</v>
      </c>
      <c r="J17" s="13">
        <f t="shared" si="6"/>
        <v>130.35946978198342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'[3]Average Collection Period_SSS'!C18</f>
        <v>21457680.649999999</v>
      </c>
      <c r="C20" s="10">
        <f>'[3]Average Collection Period_SSS'!D18</f>
        <v>3008309.55</v>
      </c>
      <c r="D20" s="10">
        <f>'[3]Average Collection Period_SSS'!E18</f>
        <v>1494027.19</v>
      </c>
      <c r="E20" s="10">
        <f>'[3]Average Collection Period_SSS'!F18</f>
        <v>1133775.3500000001</v>
      </c>
      <c r="F20" s="10">
        <f>'[3]Average Collection Period_SSS'!G18</f>
        <v>4263223.3499999996</v>
      </c>
      <c r="G20" s="10">
        <f>'[3]Average Collection Period_SSS'!H18</f>
        <v>17095706.699999999</v>
      </c>
      <c r="H20" s="10">
        <f>'[3]Average Collection Period_SSS'!I18</f>
        <v>3907902.8099999996</v>
      </c>
      <c r="I20" s="10">
        <f>'[3]Average Collection Period_SSS'!J18</f>
        <v>2475238.38</v>
      </c>
      <c r="J20" s="10">
        <f>'[3]Average Collection Period_SSS'!K18</f>
        <v>4481007.8100000005</v>
      </c>
    </row>
    <row r="21" spans="1:10" ht="21" x14ac:dyDescent="0.6">
      <c r="A21" s="9" t="s">
        <v>22</v>
      </c>
      <c r="B21" s="10">
        <f>'[3]Average Collection Period_SSS'!L18</f>
        <v>22780822</v>
      </c>
      <c r="C21" s="10">
        <f>'[3]Average Collection Period_SSS'!M18</f>
        <v>2594966.75</v>
      </c>
      <c r="D21" s="10">
        <f>'[3]Average Collection Period_SSS'!N18</f>
        <v>1495330.9700000002</v>
      </c>
      <c r="E21" s="10">
        <f>'[3]Average Collection Period_SSS'!O18</f>
        <v>1256344.8700000001</v>
      </c>
      <c r="F21" s="10">
        <f>'[3]Average Collection Period_SSS'!P18</f>
        <v>3454614.37</v>
      </c>
      <c r="G21" s="10">
        <f>'[3]Average Collection Period_SSS'!Q18</f>
        <v>21214818.66</v>
      </c>
      <c r="H21" s="10">
        <f>'[3]Average Collection Period_SSS'!R18</f>
        <v>3526937.24</v>
      </c>
      <c r="I21" s="10">
        <f>'[3]Average Collection Period_SSS'!S18</f>
        <v>2402555.33</v>
      </c>
      <c r="J21" s="10">
        <f>'[3]Average Collection Period_SSS'!T18</f>
        <v>4236971.8100000005</v>
      </c>
    </row>
    <row r="22" spans="1:10" ht="21" x14ac:dyDescent="0.6">
      <c r="A22" s="9" t="s">
        <v>10</v>
      </c>
      <c r="B22" s="10">
        <f t="shared" ref="B22:J22" si="8">(B20+B21)/2</f>
        <v>22119251.324999999</v>
      </c>
      <c r="C22" s="10">
        <f t="shared" si="8"/>
        <v>2801638.15</v>
      </c>
      <c r="D22" s="10">
        <f t="shared" si="8"/>
        <v>1494679.08</v>
      </c>
      <c r="E22" s="10">
        <f t="shared" si="8"/>
        <v>1195060.1100000001</v>
      </c>
      <c r="F22" s="10">
        <f t="shared" si="8"/>
        <v>3858918.86</v>
      </c>
      <c r="G22" s="10">
        <f t="shared" si="8"/>
        <v>19155262.68</v>
      </c>
      <c r="H22" s="10">
        <f t="shared" si="8"/>
        <v>3717420.0249999999</v>
      </c>
      <c r="I22" s="10">
        <f t="shared" si="8"/>
        <v>2438896.855</v>
      </c>
      <c r="J22" s="10">
        <f t="shared" si="8"/>
        <v>4358989.8100000005</v>
      </c>
    </row>
    <row r="23" spans="1:10" ht="21" x14ac:dyDescent="0.6">
      <c r="A23" s="9" t="s">
        <v>14</v>
      </c>
      <c r="B23" s="10">
        <f>'[3]Average Collection Period_SSS'!W18</f>
        <v>22772822</v>
      </c>
      <c r="C23" s="17">
        <f>'[3]Average Collection Period_SSS'!X18</f>
        <v>420858</v>
      </c>
      <c r="D23" s="10">
        <f>'[3]Average Collection Period_SSS'!Y18</f>
        <v>421801.64</v>
      </c>
      <c r="E23" s="10">
        <f>'[3]Average Collection Period_SSS'!Z18</f>
        <v>529930.71</v>
      </c>
      <c r="F23" s="10">
        <f>'[3]Average Collection Period_SSS'!AA18</f>
        <v>2367236.37</v>
      </c>
      <c r="G23" s="10">
        <f>'[3]Average Collection Period_SSS'!AB18</f>
        <v>5217064.95</v>
      </c>
      <c r="H23" s="10">
        <f>'[3]Average Collection Period_SSS'!AC18</f>
        <v>379225.63</v>
      </c>
      <c r="I23" s="10">
        <f>'[3]Average Collection Period_SSS'!AD18</f>
        <v>334319.75</v>
      </c>
      <c r="J23" s="10">
        <f>'[3]Average Collection Period_SSS'!AE18</f>
        <v>310847.75</v>
      </c>
    </row>
    <row r="24" spans="1:10" ht="21" x14ac:dyDescent="0.6">
      <c r="A24" s="9" t="s">
        <v>23</v>
      </c>
      <c r="B24" s="11">
        <f>30*3</f>
        <v>90</v>
      </c>
      <c r="C24" s="11">
        <f t="shared" ref="C24:J24" si="9">30*3</f>
        <v>90</v>
      </c>
      <c r="D24" s="11">
        <f t="shared" si="9"/>
        <v>90</v>
      </c>
      <c r="E24" s="11">
        <f t="shared" si="9"/>
        <v>90</v>
      </c>
      <c r="F24" s="11">
        <f t="shared" si="9"/>
        <v>90</v>
      </c>
      <c r="G24" s="11">
        <f t="shared" si="9"/>
        <v>90</v>
      </c>
      <c r="H24" s="11">
        <f t="shared" si="9"/>
        <v>90</v>
      </c>
      <c r="I24" s="11">
        <f t="shared" si="9"/>
        <v>90</v>
      </c>
      <c r="J24" s="11">
        <f t="shared" si="9"/>
        <v>90</v>
      </c>
    </row>
    <row r="25" spans="1:10" x14ac:dyDescent="0.5">
      <c r="A25" s="12" t="s">
        <v>8</v>
      </c>
      <c r="B25" s="13">
        <f t="shared" ref="B25:J25" si="10">(B22/B23)*B24</f>
        <v>87.41703681915223</v>
      </c>
      <c r="C25" s="19">
        <f t="shared" si="10"/>
        <v>599.12710106496729</v>
      </c>
      <c r="D25" s="13">
        <f t="shared" si="10"/>
        <v>318.92032757388046</v>
      </c>
      <c r="E25" s="13">
        <f t="shared" si="10"/>
        <v>202.96126997433308</v>
      </c>
      <c r="F25" s="13">
        <f t="shared" si="10"/>
        <v>146.71230207569005</v>
      </c>
      <c r="G25" s="13">
        <f t="shared" si="10"/>
        <v>330.4489512249603</v>
      </c>
      <c r="H25" s="13">
        <f t="shared" si="10"/>
        <v>882.23942630143426</v>
      </c>
      <c r="I25" s="13">
        <f t="shared" si="10"/>
        <v>656.55922795467507</v>
      </c>
      <c r="J25" s="13">
        <f t="shared" si="10"/>
        <v>1262.0618386332217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zoomScale="70" zoomScaleNormal="70" workbookViewId="0">
      <selection activeCell="B4" sqref="B4:J8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2.39843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'[4]Average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'[4]Average Collection Period_UC'!C18</f>
        <v>76424759.36999999</v>
      </c>
      <c r="C4" s="31">
        <f>'[4]Average Collection Period_UC'!D18</f>
        <v>17064029.449999999</v>
      </c>
      <c r="D4" s="31">
        <f>'[4]Average Collection Period_UC'!E18</f>
        <v>9684799.1499999985</v>
      </c>
      <c r="E4" s="31">
        <f>'[4]Average Collection Period_UC'!F18</f>
        <v>7988243.75</v>
      </c>
      <c r="F4" s="31">
        <f>'[4]Average Collection Period_UC'!G18</f>
        <v>7174297.9299999997</v>
      </c>
      <c r="G4" s="31">
        <f>'[4]Average Collection Period_UC'!H18</f>
        <v>177084413.53999999</v>
      </c>
      <c r="H4" s="31">
        <f>'[4]Average Collection Period_UC'!I18</f>
        <v>13935626.65</v>
      </c>
      <c r="I4" s="31">
        <f>'[4]Average Collection Period_UC'!J18</f>
        <v>381045.70999999996</v>
      </c>
      <c r="J4" s="31">
        <f>'[4]Average Collection Period_UC'!K18</f>
        <v>17801290.050000001</v>
      </c>
    </row>
    <row r="5" spans="1:11" ht="21" x14ac:dyDescent="0.6">
      <c r="A5" s="9" t="s">
        <v>26</v>
      </c>
      <c r="B5" s="31">
        <f>'[4]Average Collection Period_UC'!L18</f>
        <v>102109590.98999999</v>
      </c>
      <c r="C5" s="31">
        <f>'[4]Average Collection Period_UC'!M18</f>
        <v>17821108.390000001</v>
      </c>
      <c r="D5" s="31">
        <f>'[4]Average Collection Period_UC'!N18</f>
        <v>10487165.050000001</v>
      </c>
      <c r="E5" s="31">
        <f>'[4]Average Collection Period_UC'!O18</f>
        <v>7119230.25</v>
      </c>
      <c r="F5" s="31">
        <f>'[4]Average Collection Period_UC'!P18</f>
        <v>7969373.2999999998</v>
      </c>
      <c r="G5" s="31">
        <f>'[4]Average Collection Period_UC'!Q18</f>
        <v>174556712.37</v>
      </c>
      <c r="H5" s="31">
        <f>'[4]Average Collection Period_UC'!R18</f>
        <v>7892578.2899999991</v>
      </c>
      <c r="I5" s="31">
        <f>'[4]Average Collection Period_UC'!S18</f>
        <v>336871.45999999996</v>
      </c>
      <c r="J5" s="31">
        <f>'[4]Average Collection Period_UC'!T18</f>
        <v>9646057.7799999993</v>
      </c>
    </row>
    <row r="6" spans="1:11" ht="21" x14ac:dyDescent="0.6">
      <c r="A6" s="9" t="s">
        <v>5</v>
      </c>
      <c r="B6" s="31">
        <f>(B4+B5)/2</f>
        <v>89267175.179999992</v>
      </c>
      <c r="C6" s="31">
        <f>AVERAGE(C4:C5)</f>
        <v>17442568.920000002</v>
      </c>
      <c r="D6" s="31">
        <f t="shared" ref="D6:J6" si="0">AVERAGE(D4:D5)</f>
        <v>10085982.1</v>
      </c>
      <c r="E6" s="31">
        <f t="shared" si="0"/>
        <v>7553737</v>
      </c>
      <c r="F6" s="31">
        <f t="shared" si="0"/>
        <v>7571835.6150000002</v>
      </c>
      <c r="G6" s="31">
        <f t="shared" si="0"/>
        <v>175820562.95499998</v>
      </c>
      <c r="H6" s="31">
        <f t="shared" si="0"/>
        <v>10914102.469999999</v>
      </c>
      <c r="I6" s="31">
        <f t="shared" si="0"/>
        <v>358958.58499999996</v>
      </c>
      <c r="J6" s="31">
        <f t="shared" si="0"/>
        <v>13723673.914999999</v>
      </c>
    </row>
    <row r="7" spans="1:11" ht="21" x14ac:dyDescent="0.6">
      <c r="A7" s="9" t="s">
        <v>6</v>
      </c>
      <c r="B7" s="31">
        <f>'[4]Average Collection Period_UC'!W18</f>
        <v>158340772.39000002</v>
      </c>
      <c r="C7" s="31">
        <f>'[4]Average Collection Period_UC'!X18</f>
        <v>3683315.3800000004</v>
      </c>
      <c r="D7" s="31">
        <f>'[4]Average Collection Period_UC'!Y18</f>
        <v>7575435.25</v>
      </c>
      <c r="E7" s="31">
        <f>'[4]Average Collection Period_UC'!Z18</f>
        <v>11503094.539999999</v>
      </c>
      <c r="F7" s="31">
        <f>'[4]Average Collection Period_UC'!AA18</f>
        <v>17159590.190000001</v>
      </c>
      <c r="G7" s="31">
        <f>'[4]Average Collection Period_UC'!AB18</f>
        <v>49026085.399999999</v>
      </c>
      <c r="H7" s="31">
        <f>'[4]Average Collection Period_UC'!AC18</f>
        <v>4566124.6399999997</v>
      </c>
      <c r="I7" s="31">
        <f>'[4]Average Collection Period_UC'!AD18</f>
        <v>2814299.08</v>
      </c>
      <c r="J7" s="31">
        <f>'[4]Average Collection Period_UC'!AE18</f>
        <v>4756641.83</v>
      </c>
    </row>
    <row r="8" spans="1:11" ht="21" x14ac:dyDescent="0.6">
      <c r="A8" s="9" t="s">
        <v>27</v>
      </c>
      <c r="B8" s="37">
        <f>30*4</f>
        <v>120</v>
      </c>
      <c r="C8" s="37">
        <f t="shared" ref="C8:J8" si="1">30*4</f>
        <v>120</v>
      </c>
      <c r="D8" s="37">
        <f t="shared" si="1"/>
        <v>120</v>
      </c>
      <c r="E8" s="37">
        <f t="shared" si="1"/>
        <v>120</v>
      </c>
      <c r="F8" s="37">
        <f t="shared" si="1"/>
        <v>120</v>
      </c>
      <c r="G8" s="37">
        <f t="shared" si="1"/>
        <v>120</v>
      </c>
      <c r="H8" s="37">
        <f t="shared" si="1"/>
        <v>120</v>
      </c>
      <c r="I8" s="37">
        <f t="shared" si="1"/>
        <v>120</v>
      </c>
      <c r="J8" s="37">
        <f t="shared" si="1"/>
        <v>120</v>
      </c>
    </row>
    <row r="9" spans="1:11" x14ac:dyDescent="0.5">
      <c r="A9" s="12" t="s">
        <v>8</v>
      </c>
      <c r="B9" s="13">
        <f>(B6/B7)*B8</f>
        <v>67.651943715518456</v>
      </c>
      <c r="C9" s="13">
        <f t="shared" ref="C9:J9" si="2">(C6/C7)*C8</f>
        <v>568.26745865025555</v>
      </c>
      <c r="D9" s="13">
        <f t="shared" si="2"/>
        <v>159.76875414518261</v>
      </c>
      <c r="E9" s="13">
        <f t="shared" si="2"/>
        <v>78.800399044620917</v>
      </c>
      <c r="F9" s="13">
        <f t="shared" si="2"/>
        <v>52.951163969493372</v>
      </c>
      <c r="G9" s="13">
        <f t="shared" si="2"/>
        <v>430.35187048811366</v>
      </c>
      <c r="H9" s="13">
        <f t="shared" si="2"/>
        <v>286.82797769620237</v>
      </c>
      <c r="I9" s="13">
        <f t="shared" si="2"/>
        <v>15.305775603636269</v>
      </c>
      <c r="J9" s="13">
        <f t="shared" si="2"/>
        <v>346.21922958618052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'[4]Average Collection Period_CSMBS'!C18</f>
        <v>12790743.969999999</v>
      </c>
      <c r="C12" s="10">
        <f>'[4]Average Collection Period_CSMBS'!D18</f>
        <v>1420359.13</v>
      </c>
      <c r="D12" s="10">
        <f>'[4]Average Collection Period_CSMBS'!E18</f>
        <v>1784097.44</v>
      </c>
      <c r="E12" s="10">
        <f>'[4]Average Collection Period_CSMBS'!F18</f>
        <v>4136154</v>
      </c>
      <c r="F12" s="10">
        <f>'[4]Average Collection Period_CSMBS'!G18</f>
        <v>2961512.43</v>
      </c>
      <c r="G12" s="10">
        <f>'[4]Average Collection Period_CSMBS'!H18</f>
        <v>26918624.870000001</v>
      </c>
      <c r="H12" s="10">
        <f>'[4]Average Collection Period_CSMBS'!I18</f>
        <v>1453398.75</v>
      </c>
      <c r="I12" s="10">
        <f>'[4]Average Collection Period_CSMBS'!J18</f>
        <v>1809351.88</v>
      </c>
      <c r="J12" s="10">
        <f>'[4]Average Collection Period_CSMBS'!K18</f>
        <v>1504970.34</v>
      </c>
    </row>
    <row r="13" spans="1:11" ht="21" x14ac:dyDescent="0.6">
      <c r="A13" s="9" t="s">
        <v>26</v>
      </c>
      <c r="B13" s="10">
        <f>'[4]Average Collection Period_CSMBS'!L18</f>
        <v>23427014.460000001</v>
      </c>
      <c r="C13" s="10">
        <f>'[4]Average Collection Period_CSMBS'!M18</f>
        <v>1627238.87</v>
      </c>
      <c r="D13" s="10">
        <f>'[4]Average Collection Period_CSMBS'!N18</f>
        <v>1774978.5899999999</v>
      </c>
      <c r="E13" s="10">
        <f>'[4]Average Collection Period_CSMBS'!O18</f>
        <v>1868301.25</v>
      </c>
      <c r="F13" s="10">
        <f>'[4]Average Collection Period_CSMBS'!P18</f>
        <v>2443377.13</v>
      </c>
      <c r="G13" s="10">
        <f>'[4]Average Collection Period_CSMBS'!Q18</f>
        <v>29934585.52</v>
      </c>
      <c r="H13" s="10">
        <f>'[4]Average Collection Period_CSMBS'!R18</f>
        <v>1313796.22</v>
      </c>
      <c r="I13" s="10">
        <f>'[4]Average Collection Period_CSMBS'!S18</f>
        <v>1995571.78</v>
      </c>
      <c r="J13" s="10">
        <f>'[4]Average Collection Period_CSMBS'!T18</f>
        <v>1542068.72</v>
      </c>
    </row>
    <row r="14" spans="1:11" ht="21" x14ac:dyDescent="0.6">
      <c r="A14" s="9" t="s">
        <v>10</v>
      </c>
      <c r="B14" s="10">
        <f t="shared" ref="B14:J14" si="4">(B12+B13)/2</f>
        <v>18108879.215</v>
      </c>
      <c r="C14" s="10">
        <f t="shared" si="4"/>
        <v>1523799</v>
      </c>
      <c r="D14" s="10">
        <f t="shared" si="4"/>
        <v>1779538.0149999999</v>
      </c>
      <c r="E14" s="10">
        <f t="shared" si="4"/>
        <v>3002227.625</v>
      </c>
      <c r="F14" s="10">
        <f t="shared" si="4"/>
        <v>2702444.7800000003</v>
      </c>
      <c r="G14" s="10">
        <f t="shared" si="4"/>
        <v>28426605.195</v>
      </c>
      <c r="H14" s="10">
        <f t="shared" si="4"/>
        <v>1383597.4849999999</v>
      </c>
      <c r="I14" s="10">
        <f t="shared" si="4"/>
        <v>1902461.83</v>
      </c>
      <c r="J14" s="10">
        <f t="shared" si="4"/>
        <v>1523519.53</v>
      </c>
    </row>
    <row r="15" spans="1:11" ht="21" x14ac:dyDescent="0.6">
      <c r="A15" s="9" t="s">
        <v>11</v>
      </c>
      <c r="B15" s="10">
        <f>'[4]Average Collection Period_CSMBS'!W18</f>
        <v>42301069.800000004</v>
      </c>
      <c r="C15" s="10">
        <f>'[4]Average Collection Period_CSMBS'!X18</f>
        <v>1270361.44</v>
      </c>
      <c r="D15" s="10">
        <f>'[4]Average Collection Period_CSMBS'!Y18</f>
        <v>1579666.49</v>
      </c>
      <c r="E15" s="10">
        <f>'[4]Average Collection Period_CSMBS'!Z18</f>
        <v>2545850.8299999996</v>
      </c>
      <c r="F15" s="10">
        <f>'[4]Average Collection Period_CSMBS'!AA18</f>
        <v>4840932.3500000006</v>
      </c>
      <c r="G15" s="10">
        <f>'[4]Average Collection Period_CSMBS'!AB18</f>
        <v>19922679.910000004</v>
      </c>
      <c r="H15" s="10">
        <f>'[4]Average Collection Period_CSMBS'!AC18</f>
        <v>1123232.94</v>
      </c>
      <c r="I15" s="10">
        <f>'[4]Average Collection Period_CSMBS'!AD18</f>
        <v>570046.44999999995</v>
      </c>
      <c r="J15" s="10">
        <f>'[4]Average Collection Period_CSMBS'!AE18</f>
        <v>1415889.75</v>
      </c>
    </row>
    <row r="16" spans="1:11" ht="21" x14ac:dyDescent="0.6">
      <c r="A16" s="9" t="s">
        <v>27</v>
      </c>
      <c r="B16" s="11">
        <f>30*4</f>
        <v>120</v>
      </c>
      <c r="C16" s="11">
        <f t="shared" ref="C16:J16" si="5">30*4</f>
        <v>120</v>
      </c>
      <c r="D16" s="11">
        <f t="shared" si="5"/>
        <v>120</v>
      </c>
      <c r="E16" s="11">
        <f t="shared" si="5"/>
        <v>120</v>
      </c>
      <c r="F16" s="11">
        <f t="shared" si="5"/>
        <v>120</v>
      </c>
      <c r="G16" s="11">
        <f t="shared" si="5"/>
        <v>120</v>
      </c>
      <c r="H16" s="11">
        <f t="shared" si="5"/>
        <v>120</v>
      </c>
      <c r="I16" s="11">
        <f t="shared" si="5"/>
        <v>120</v>
      </c>
      <c r="J16" s="11">
        <f t="shared" si="5"/>
        <v>120</v>
      </c>
    </row>
    <row r="17" spans="1:10" x14ac:dyDescent="0.5">
      <c r="A17" s="12" t="s">
        <v>8</v>
      </c>
      <c r="B17" s="13">
        <f t="shared" ref="B17:J17" si="6">(B14/B15)*B16</f>
        <v>51.371407769928311</v>
      </c>
      <c r="C17" s="13">
        <f t="shared" si="6"/>
        <v>143.94004276452219</v>
      </c>
      <c r="D17" s="13">
        <f t="shared" si="6"/>
        <v>135.1833207527242</v>
      </c>
      <c r="E17" s="13">
        <f t="shared" si="6"/>
        <v>141.51155706165238</v>
      </c>
      <c r="F17" s="13">
        <f t="shared" si="6"/>
        <v>66.989858596144188</v>
      </c>
      <c r="G17" s="13">
        <f t="shared" si="6"/>
        <v>171.22157454769845</v>
      </c>
      <c r="H17" s="13">
        <f t="shared" si="6"/>
        <v>147.81590913813477</v>
      </c>
      <c r="I17" s="13">
        <f t="shared" si="6"/>
        <v>400.48564393305151</v>
      </c>
      <c r="J17" s="13">
        <f t="shared" si="6"/>
        <v>129.1218780275795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'[4]Average Collection Period_SSS'!C18</f>
        <v>21457680.649999999</v>
      </c>
      <c r="C20" s="10">
        <f>'[4]Average Collection Period_SSS'!D18</f>
        <v>3008309.55</v>
      </c>
      <c r="D20" s="10">
        <f>'[4]Average Collection Period_SSS'!E18</f>
        <v>1494027.19</v>
      </c>
      <c r="E20" s="10">
        <f>'[4]Average Collection Period_SSS'!F18</f>
        <v>1133775.3500000001</v>
      </c>
      <c r="F20" s="10">
        <f>'[4]Average Collection Period_SSS'!G18</f>
        <v>4263223.3499999996</v>
      </c>
      <c r="G20" s="10">
        <f>'[4]Average Collection Period_SSS'!H18</f>
        <v>17095706.699999999</v>
      </c>
      <c r="H20" s="10">
        <f>'[4]Average Collection Period_SSS'!I18</f>
        <v>3907902.8099999996</v>
      </c>
      <c r="I20" s="10">
        <f>'[4]Average Collection Period_SSS'!J18</f>
        <v>2475238.38</v>
      </c>
      <c r="J20" s="10">
        <f>'[4]Average Collection Period_SSS'!K18</f>
        <v>4481007.8100000005</v>
      </c>
    </row>
    <row r="21" spans="1:10" ht="21" x14ac:dyDescent="0.6">
      <c r="A21" s="9" t="s">
        <v>26</v>
      </c>
      <c r="B21" s="10">
        <f>'[4]Average Collection Period_SSS'!L18</f>
        <v>23562357</v>
      </c>
      <c r="C21" s="10">
        <f>'[4]Average Collection Period_SSS'!M18</f>
        <v>2613637.15</v>
      </c>
      <c r="D21" s="10">
        <f>'[4]Average Collection Period_SSS'!N18</f>
        <v>1454233.7400000002</v>
      </c>
      <c r="E21" s="10">
        <f>'[4]Average Collection Period_SSS'!O18</f>
        <v>1250270.6200000001</v>
      </c>
      <c r="F21" s="10">
        <f>'[4]Average Collection Period_SSS'!P18</f>
        <v>3373680.25</v>
      </c>
      <c r="G21" s="10">
        <f>'[4]Average Collection Period_SSS'!Q18</f>
        <v>21364292.170000002</v>
      </c>
      <c r="H21" s="10">
        <f>'[4]Average Collection Period_SSS'!R18</f>
        <v>3168968.32</v>
      </c>
      <c r="I21" s="10">
        <f>'[4]Average Collection Period_SSS'!S18</f>
        <v>2418075.38</v>
      </c>
      <c r="J21" s="10">
        <f>'[4]Average Collection Period_SSS'!T18</f>
        <v>4215140.16</v>
      </c>
    </row>
    <row r="22" spans="1:10" ht="21" x14ac:dyDescent="0.6">
      <c r="A22" s="9" t="s">
        <v>10</v>
      </c>
      <c r="B22" s="10">
        <f t="shared" ref="B22:J22" si="8">(B20+B21)/2</f>
        <v>22510018.824999999</v>
      </c>
      <c r="C22" s="10">
        <f t="shared" si="8"/>
        <v>2810973.3499999996</v>
      </c>
      <c r="D22" s="10">
        <f t="shared" si="8"/>
        <v>1474130.4650000001</v>
      </c>
      <c r="E22" s="10">
        <f t="shared" si="8"/>
        <v>1192022.9850000001</v>
      </c>
      <c r="F22" s="10">
        <f t="shared" si="8"/>
        <v>3818451.8</v>
      </c>
      <c r="G22" s="10">
        <f t="shared" si="8"/>
        <v>19229999.435000002</v>
      </c>
      <c r="H22" s="10">
        <f t="shared" si="8"/>
        <v>3538435.5649999995</v>
      </c>
      <c r="I22" s="10">
        <f t="shared" si="8"/>
        <v>2446656.88</v>
      </c>
      <c r="J22" s="10">
        <f t="shared" si="8"/>
        <v>4348073.9850000003</v>
      </c>
    </row>
    <row r="23" spans="1:10" ht="21" x14ac:dyDescent="0.6">
      <c r="A23" s="9" t="s">
        <v>14</v>
      </c>
      <c r="B23" s="10">
        <f>'[4]Average Collection Period_SSS'!W18</f>
        <v>25576105.800000001</v>
      </c>
      <c r="C23" s="17">
        <f>'[4]Average Collection Period_SSS'!X18</f>
        <v>701564</v>
      </c>
      <c r="D23" s="10">
        <f>'[4]Average Collection Period_SSS'!Y18</f>
        <v>490970.39</v>
      </c>
      <c r="E23" s="10">
        <f>'[4]Average Collection Period_SSS'!Z18</f>
        <v>664856.46</v>
      </c>
      <c r="F23" s="10">
        <f>'[4]Average Collection Period_SSS'!AA18</f>
        <v>3024990.6500000004</v>
      </c>
      <c r="G23" s="10">
        <f>'[4]Average Collection Period_SSS'!AB18</f>
        <v>5995085.5600000005</v>
      </c>
      <c r="H23" s="10">
        <f>'[4]Average Collection Period_SSS'!AC18</f>
        <v>314731.70999999996</v>
      </c>
      <c r="I23" s="10">
        <f>'[4]Average Collection Period_SSS'!AD18</f>
        <v>416517</v>
      </c>
      <c r="J23" s="10">
        <f>'[4]Average Collection Period_SSS'!AE18</f>
        <v>399314.5</v>
      </c>
    </row>
    <row r="24" spans="1:10" ht="21" x14ac:dyDescent="0.6">
      <c r="A24" s="9" t="s">
        <v>27</v>
      </c>
      <c r="B24" s="11">
        <f>30*4</f>
        <v>120</v>
      </c>
      <c r="C24" s="11">
        <f t="shared" ref="C24:J24" si="9">30*4</f>
        <v>120</v>
      </c>
      <c r="D24" s="11">
        <f t="shared" si="9"/>
        <v>120</v>
      </c>
      <c r="E24" s="11">
        <f t="shared" si="9"/>
        <v>120</v>
      </c>
      <c r="F24" s="11">
        <f t="shared" si="9"/>
        <v>120</v>
      </c>
      <c r="G24" s="11">
        <f t="shared" si="9"/>
        <v>120</v>
      </c>
      <c r="H24" s="11">
        <f t="shared" si="9"/>
        <v>120</v>
      </c>
      <c r="I24" s="11">
        <f t="shared" si="9"/>
        <v>120</v>
      </c>
      <c r="J24" s="11">
        <f t="shared" si="9"/>
        <v>120</v>
      </c>
    </row>
    <row r="25" spans="1:10" x14ac:dyDescent="0.5">
      <c r="A25" s="12" t="s">
        <v>8</v>
      </c>
      <c r="B25" s="13">
        <f t="shared" ref="B25:J25" si="10">(B22/B23)*B24</f>
        <v>105.61429015514942</v>
      </c>
      <c r="C25" s="19">
        <f t="shared" si="10"/>
        <v>480.80688575810609</v>
      </c>
      <c r="D25" s="13">
        <f t="shared" si="10"/>
        <v>360.29801267648747</v>
      </c>
      <c r="E25" s="13">
        <f t="shared" si="10"/>
        <v>215.14833171659342</v>
      </c>
      <c r="F25" s="13">
        <f t="shared" si="10"/>
        <v>151.47624208359119</v>
      </c>
      <c r="G25" s="13">
        <f t="shared" si="10"/>
        <v>384.91526252712896</v>
      </c>
      <c r="H25" s="13">
        <f t="shared" si="10"/>
        <v>1349.1245219618957</v>
      </c>
      <c r="I25" s="13">
        <f t="shared" si="10"/>
        <v>704.89037806380054</v>
      </c>
      <c r="J25" s="13">
        <f t="shared" si="10"/>
        <v>1306.6614866226998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topLeftCell="A3" zoomScale="80" zoomScaleNormal="80" workbookViewId="0">
      <selection activeCell="B4" sqref="B4:J7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2.89843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'[5]Average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'[5]Average Collection Period_UC'!C18</f>
        <v>76424759.36999999</v>
      </c>
      <c r="C4" s="31">
        <f>'[5]Average Collection Period_UC'!D18</f>
        <v>17064029.449999999</v>
      </c>
      <c r="D4" s="31">
        <f>'[5]Average Collection Period_UC'!E18</f>
        <v>9684799.1499999985</v>
      </c>
      <c r="E4" s="31">
        <f>'[5]Average Collection Period_UC'!F18</f>
        <v>7988243.75</v>
      </c>
      <c r="F4" s="31">
        <f>'[5]Average Collection Period_UC'!G18</f>
        <v>7174297.9299999997</v>
      </c>
      <c r="G4" s="31">
        <f>'[5]Average Collection Period_UC'!H18</f>
        <v>177084413.53999999</v>
      </c>
      <c r="H4" s="31">
        <f>'[5]Average Collection Period_UC'!I18</f>
        <v>13935626.65</v>
      </c>
      <c r="I4" s="31">
        <f>'[5]Average Collection Period_UC'!J18</f>
        <v>381045.70999999996</v>
      </c>
      <c r="J4" s="31">
        <f>'[5]Average Collection Period_UC'!K18</f>
        <v>17801290.050000001</v>
      </c>
    </row>
    <row r="5" spans="1:11" ht="21" x14ac:dyDescent="0.6">
      <c r="A5" s="9" t="s">
        <v>29</v>
      </c>
      <c r="B5" s="31">
        <f>'[5]Average Collection Period_UC'!L18</f>
        <v>93090728.239999995</v>
      </c>
      <c r="C5" s="31">
        <f>'[5]Average Collection Period_UC'!M18</f>
        <v>14563718.619999999</v>
      </c>
      <c r="D5" s="31">
        <f>'[5]Average Collection Period_UC'!N18</f>
        <v>10205774.800000001</v>
      </c>
      <c r="E5" s="31">
        <f>'[5]Average Collection Period_UC'!O18</f>
        <v>7081282.25</v>
      </c>
      <c r="F5" s="31">
        <f>'[5]Average Collection Period_UC'!P18</f>
        <v>8047554.4800000004</v>
      </c>
      <c r="G5" s="31">
        <f>'[5]Average Collection Period_UC'!Q18</f>
        <v>172579131.62</v>
      </c>
      <c r="H5" s="31">
        <f>'[5]Average Collection Period_UC'!R18</f>
        <v>7290210.4700000007</v>
      </c>
      <c r="I5" s="31">
        <f>'[5]Average Collection Period_UC'!S18</f>
        <v>591891.44999999995</v>
      </c>
      <c r="J5" s="31">
        <f>'[5]Average Collection Period_UC'!T18</f>
        <v>4601522.99</v>
      </c>
    </row>
    <row r="6" spans="1:11" ht="21" x14ac:dyDescent="0.6">
      <c r="A6" s="9" t="s">
        <v>5</v>
      </c>
      <c r="B6" s="31">
        <f>(B4+B5)/2</f>
        <v>84757743.804999992</v>
      </c>
      <c r="C6" s="31">
        <f>AVERAGE(C4:C5)</f>
        <v>15813874.035</v>
      </c>
      <c r="D6" s="31">
        <f t="shared" ref="D6:J6" si="0">AVERAGE(D4:D5)</f>
        <v>9945286.9749999996</v>
      </c>
      <c r="E6" s="31">
        <f t="shared" si="0"/>
        <v>7534763</v>
      </c>
      <c r="F6" s="31">
        <f t="shared" si="0"/>
        <v>7610926.2050000001</v>
      </c>
      <c r="G6" s="31">
        <f t="shared" si="0"/>
        <v>174831772.57999998</v>
      </c>
      <c r="H6" s="31">
        <f t="shared" si="0"/>
        <v>10612918.560000001</v>
      </c>
      <c r="I6" s="31">
        <f t="shared" si="0"/>
        <v>486468.57999999996</v>
      </c>
      <c r="J6" s="31">
        <f t="shared" si="0"/>
        <v>11201406.52</v>
      </c>
    </row>
    <row r="7" spans="1:11" ht="21" x14ac:dyDescent="0.6">
      <c r="A7" s="9" t="s">
        <v>6</v>
      </c>
      <c r="B7" s="31">
        <f>'[5]Average Collection Period_UC'!W18</f>
        <v>179923011.96000001</v>
      </c>
      <c r="C7" s="31">
        <f>'[5]Average Collection Period_UC'!X18</f>
        <v>1622590.5300000003</v>
      </c>
      <c r="D7" s="31">
        <f>'[5]Average Collection Period_UC'!Y18</f>
        <v>9618050.5</v>
      </c>
      <c r="E7" s="31">
        <f>'[5]Average Collection Period_UC'!Z18</f>
        <v>14394899.33</v>
      </c>
      <c r="F7" s="31">
        <f>'[5]Average Collection Period_UC'!AA18</f>
        <v>21013548.390000001</v>
      </c>
      <c r="G7" s="31">
        <f>'[5]Average Collection Period_UC'!AB18</f>
        <v>56053590.329999991</v>
      </c>
      <c r="H7" s="31">
        <f>'[5]Average Collection Period_UC'!AC18</f>
        <v>5179463.1900000004</v>
      </c>
      <c r="I7" s="31">
        <f>'[5]Average Collection Period_UC'!AD18</f>
        <v>3981668.5700000003</v>
      </c>
      <c r="J7" s="31">
        <f>'[5]Average Collection Period_UC'!AE18</f>
        <v>6279372.6600000001</v>
      </c>
    </row>
    <row r="8" spans="1:11" ht="21" x14ac:dyDescent="0.6">
      <c r="A8" s="9" t="s">
        <v>30</v>
      </c>
      <c r="B8" s="11">
        <f>30*5</f>
        <v>150</v>
      </c>
      <c r="C8" s="11">
        <f t="shared" ref="C8:J8" si="1">30*5</f>
        <v>150</v>
      </c>
      <c r="D8" s="11">
        <f t="shared" si="1"/>
        <v>150</v>
      </c>
      <c r="E8" s="11">
        <f t="shared" si="1"/>
        <v>150</v>
      </c>
      <c r="F8" s="11">
        <f t="shared" si="1"/>
        <v>150</v>
      </c>
      <c r="G8" s="11">
        <f t="shared" si="1"/>
        <v>150</v>
      </c>
      <c r="H8" s="11">
        <f t="shared" si="1"/>
        <v>150</v>
      </c>
      <c r="I8" s="11">
        <f t="shared" si="1"/>
        <v>150</v>
      </c>
      <c r="J8" s="11">
        <f t="shared" si="1"/>
        <v>150</v>
      </c>
    </row>
    <row r="9" spans="1:11" x14ac:dyDescent="0.5">
      <c r="A9" s="12" t="s">
        <v>8</v>
      </c>
      <c r="B9" s="13">
        <f>(B6/B7)*B8</f>
        <v>70.661675970478228</v>
      </c>
      <c r="C9" s="13">
        <f t="shared" ref="C9:J9" si="2">(C6/C7)*C8</f>
        <v>1461.9098665946235</v>
      </c>
      <c r="D9" s="13">
        <f t="shared" si="2"/>
        <v>155.10347406160946</v>
      </c>
      <c r="E9" s="13">
        <f t="shared" si="2"/>
        <v>78.514925605943787</v>
      </c>
      <c r="F9" s="13">
        <f t="shared" si="2"/>
        <v>54.328707820393014</v>
      </c>
      <c r="G9" s="13">
        <f t="shared" si="2"/>
        <v>467.85167074239047</v>
      </c>
      <c r="H9" s="13">
        <f t="shared" si="2"/>
        <v>307.35574819289332</v>
      </c>
      <c r="I9" s="13">
        <f t="shared" si="2"/>
        <v>18.326559761853808</v>
      </c>
      <c r="J9" s="13">
        <f t="shared" si="2"/>
        <v>267.57624829356757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'[5]Average Collection Period_CSMBS'!C18</f>
        <v>12790743.969999999</v>
      </c>
      <c r="C12" s="10">
        <f>'[5]Average Collection Period_CSMBS'!D18</f>
        <v>1420359.13</v>
      </c>
      <c r="D12" s="10">
        <f>'[5]Average Collection Period_CSMBS'!E18</f>
        <v>1784097.44</v>
      </c>
      <c r="E12" s="10">
        <f>'[5]Average Collection Period_CSMBS'!F18</f>
        <v>4136154</v>
      </c>
      <c r="F12" s="10">
        <f>'[5]Average Collection Period_CSMBS'!G18</f>
        <v>2961512.43</v>
      </c>
      <c r="G12" s="10">
        <f>'[5]Average Collection Period_CSMBS'!H18</f>
        <v>26918624.870000001</v>
      </c>
      <c r="H12" s="10">
        <f>'[5]Average Collection Period_CSMBS'!I18</f>
        <v>1453398.75</v>
      </c>
      <c r="I12" s="10">
        <f>'[5]Average Collection Period_CSMBS'!J18</f>
        <v>1809351.88</v>
      </c>
      <c r="J12" s="10">
        <f>'[5]Average Collection Period_CSMBS'!K18</f>
        <v>1504970.34</v>
      </c>
    </row>
    <row r="13" spans="1:11" ht="21" x14ac:dyDescent="0.6">
      <c r="A13" s="9" t="s">
        <v>29</v>
      </c>
      <c r="B13" s="10">
        <f>'[5]Average Collection Period_CSMBS'!L18</f>
        <v>20088192.189999998</v>
      </c>
      <c r="C13" s="10">
        <f>'[5]Average Collection Period_CSMBS'!M18</f>
        <v>1369532.35</v>
      </c>
      <c r="D13" s="10">
        <f>'[5]Average Collection Period_CSMBS'!N18</f>
        <v>1879933.49</v>
      </c>
      <c r="E13" s="10">
        <f>'[5]Average Collection Period_CSMBS'!O18</f>
        <v>2304009.75</v>
      </c>
      <c r="F13" s="10">
        <f>'[5]Average Collection Period_CSMBS'!P18</f>
        <v>2338567.5700000003</v>
      </c>
      <c r="G13" s="10">
        <f>'[5]Average Collection Period_CSMBS'!Q18</f>
        <v>33923124.909999996</v>
      </c>
      <c r="H13" s="10">
        <f>'[5]Average Collection Period_CSMBS'!R18</f>
        <v>1080411.96</v>
      </c>
      <c r="I13" s="10">
        <f>'[5]Average Collection Period_CSMBS'!S18</f>
        <v>2153704.9300000002</v>
      </c>
      <c r="J13" s="10">
        <f>'[5]Average Collection Period_CSMBS'!T18</f>
        <v>1020298</v>
      </c>
    </row>
    <row r="14" spans="1:11" ht="21" x14ac:dyDescent="0.6">
      <c r="A14" s="9" t="s">
        <v>10</v>
      </c>
      <c r="B14" s="10">
        <f t="shared" ref="B14:J14" si="4">(B12+B13)/2</f>
        <v>16439468.079999998</v>
      </c>
      <c r="C14" s="10">
        <f t="shared" si="4"/>
        <v>1394945.74</v>
      </c>
      <c r="D14" s="10">
        <f t="shared" si="4"/>
        <v>1832015.4649999999</v>
      </c>
      <c r="E14" s="10">
        <f t="shared" si="4"/>
        <v>3220081.875</v>
      </c>
      <c r="F14" s="10">
        <f t="shared" si="4"/>
        <v>2650040</v>
      </c>
      <c r="G14" s="10">
        <f t="shared" si="4"/>
        <v>30420874.890000001</v>
      </c>
      <c r="H14" s="10">
        <f t="shared" si="4"/>
        <v>1266905.355</v>
      </c>
      <c r="I14" s="10">
        <f t="shared" si="4"/>
        <v>1981528.405</v>
      </c>
      <c r="J14" s="10">
        <f t="shared" si="4"/>
        <v>1262634.17</v>
      </c>
    </row>
    <row r="15" spans="1:11" ht="21" x14ac:dyDescent="0.6">
      <c r="A15" s="9" t="s">
        <v>11</v>
      </c>
      <c r="B15" s="10">
        <f>'[5]Average Collection Period_CSMBS'!W18</f>
        <v>53118242.570000008</v>
      </c>
      <c r="C15" s="10">
        <f>'[5]Average Collection Period_CSMBS'!X18</f>
        <v>1407299.26</v>
      </c>
      <c r="D15" s="10">
        <f>'[5]Average Collection Period_CSMBS'!Y18</f>
        <v>1891711.9699999997</v>
      </c>
      <c r="E15" s="10">
        <f>'[5]Average Collection Period_CSMBS'!Z18</f>
        <v>3232963.48</v>
      </c>
      <c r="F15" s="10">
        <f>'[5]Average Collection Period_CSMBS'!AA18</f>
        <v>5956613.9299999997</v>
      </c>
      <c r="G15" s="10">
        <f>'[5]Average Collection Period_CSMBS'!AB18</f>
        <v>23911219.300000001</v>
      </c>
      <c r="H15" s="10">
        <f>'[5]Average Collection Period_CSMBS'!AC18</f>
        <v>1400262.92</v>
      </c>
      <c r="I15" s="10">
        <f>'[5]Average Collection Period_CSMBS'!AD18</f>
        <v>728179.6</v>
      </c>
      <c r="J15" s="10">
        <f>'[5]Average Collection Period_CSMBS'!AE18</f>
        <v>1696096.5</v>
      </c>
    </row>
    <row r="16" spans="1:11" ht="21" x14ac:dyDescent="0.6">
      <c r="A16" s="9" t="s">
        <v>30</v>
      </c>
      <c r="B16" s="11">
        <f>30*5</f>
        <v>150</v>
      </c>
      <c r="C16" s="11">
        <f t="shared" ref="C16:J16" si="5">30*5</f>
        <v>150</v>
      </c>
      <c r="D16" s="11">
        <f t="shared" si="5"/>
        <v>150</v>
      </c>
      <c r="E16" s="11">
        <f t="shared" si="5"/>
        <v>150</v>
      </c>
      <c r="F16" s="11">
        <f t="shared" si="5"/>
        <v>150</v>
      </c>
      <c r="G16" s="11">
        <f t="shared" si="5"/>
        <v>150</v>
      </c>
      <c r="H16" s="11">
        <f t="shared" si="5"/>
        <v>150</v>
      </c>
      <c r="I16" s="11">
        <f t="shared" si="5"/>
        <v>150</v>
      </c>
      <c r="J16" s="11">
        <f t="shared" si="5"/>
        <v>150</v>
      </c>
    </row>
    <row r="17" spans="1:10" x14ac:dyDescent="0.5">
      <c r="A17" s="12" t="s">
        <v>8</v>
      </c>
      <c r="B17" s="13">
        <f t="shared" ref="B17:J17" si="6">(B14/B15)*B16</f>
        <v>46.423226610902532</v>
      </c>
      <c r="C17" s="13">
        <f t="shared" si="6"/>
        <v>148.68327366277447</v>
      </c>
      <c r="D17" s="13">
        <f t="shared" si="6"/>
        <v>145.26646979455336</v>
      </c>
      <c r="E17" s="13">
        <f t="shared" si="6"/>
        <v>149.4023314021475</v>
      </c>
      <c r="F17" s="13">
        <f t="shared" si="6"/>
        <v>66.733551086464331</v>
      </c>
      <c r="G17" s="13">
        <f t="shared" si="6"/>
        <v>190.83640931267774</v>
      </c>
      <c r="H17" s="13">
        <f t="shared" si="6"/>
        <v>135.71437230516682</v>
      </c>
      <c r="I17" s="13">
        <f t="shared" si="6"/>
        <v>408.18125191916943</v>
      </c>
      <c r="J17" s="13">
        <f t="shared" si="6"/>
        <v>111.66530058873418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'[5]Average Collection Period_SSS'!C18</f>
        <v>21457680.649999999</v>
      </c>
      <c r="C20" s="10">
        <f>'[5]Average Collection Period_SSS'!D18</f>
        <v>3008309.55</v>
      </c>
      <c r="D20" s="10">
        <f>'[5]Average Collection Period_SSS'!E18</f>
        <v>1494027.19</v>
      </c>
      <c r="E20" s="10">
        <f>'[5]Average Collection Period_SSS'!F18</f>
        <v>1133775.3500000001</v>
      </c>
      <c r="F20" s="10">
        <f>'[5]Average Collection Period_SSS'!G18</f>
        <v>4263223.3499999996</v>
      </c>
      <c r="G20" s="10">
        <f>'[5]Average Collection Period_SSS'!H18</f>
        <v>17095706.699999999</v>
      </c>
      <c r="H20" s="10">
        <f>'[5]Average Collection Period_SSS'!I18</f>
        <v>3907902.8099999996</v>
      </c>
      <c r="I20" s="10">
        <f>'[5]Average Collection Period_SSS'!J18</f>
        <v>2475238.38</v>
      </c>
      <c r="J20" s="10">
        <f>'[5]Average Collection Period_SSS'!K18</f>
        <v>4481007.8100000005</v>
      </c>
    </row>
    <row r="21" spans="1:10" ht="21" x14ac:dyDescent="0.6">
      <c r="A21" s="9" t="s">
        <v>29</v>
      </c>
      <c r="B21" s="10">
        <f>'[5]Average Collection Period_SSS'!L18</f>
        <v>22992602</v>
      </c>
      <c r="C21" s="10">
        <f>'[5]Average Collection Period_SSS'!M18</f>
        <v>2059032.92</v>
      </c>
      <c r="D21" s="10">
        <f>'[5]Average Collection Period_SSS'!N18</f>
        <v>1558109.7400000002</v>
      </c>
      <c r="E21" s="10">
        <f>'[5]Average Collection Period_SSS'!O18</f>
        <v>1227754.95</v>
      </c>
      <c r="F21" s="10">
        <f>'[5]Average Collection Period_SSS'!P18</f>
        <v>3140508.2199999997</v>
      </c>
      <c r="G21" s="10">
        <f>'[5]Average Collection Period_SSS'!Q18</f>
        <v>21582531.699999999</v>
      </c>
      <c r="H21" s="10">
        <f>'[5]Average Collection Period_SSS'!R18</f>
        <v>734897.25</v>
      </c>
      <c r="I21" s="10">
        <f>'[5]Average Collection Period_SSS'!S18</f>
        <v>2437516.48</v>
      </c>
      <c r="J21" s="10">
        <f>'[5]Average Collection Period_SSS'!T18</f>
        <v>432583.25</v>
      </c>
    </row>
    <row r="22" spans="1:10" ht="21" x14ac:dyDescent="0.6">
      <c r="A22" s="9" t="s">
        <v>10</v>
      </c>
      <c r="B22" s="10">
        <f t="shared" ref="B22:J22" si="8">(B20+B21)/2</f>
        <v>22225141.324999999</v>
      </c>
      <c r="C22" s="10">
        <f t="shared" si="8"/>
        <v>2533671.2349999999</v>
      </c>
      <c r="D22" s="10">
        <f t="shared" si="8"/>
        <v>1526068.4650000001</v>
      </c>
      <c r="E22" s="10">
        <f t="shared" si="8"/>
        <v>1180765.1499999999</v>
      </c>
      <c r="F22" s="10">
        <f t="shared" si="8"/>
        <v>3701865.7849999997</v>
      </c>
      <c r="G22" s="10">
        <f t="shared" si="8"/>
        <v>19339119.199999999</v>
      </c>
      <c r="H22" s="10">
        <f t="shared" si="8"/>
        <v>2321400.0299999998</v>
      </c>
      <c r="I22" s="10">
        <f t="shared" si="8"/>
        <v>2456377.4299999997</v>
      </c>
      <c r="J22" s="10">
        <f t="shared" si="8"/>
        <v>2456795.5300000003</v>
      </c>
    </row>
    <row r="23" spans="1:10" ht="21" x14ac:dyDescent="0.6">
      <c r="A23" s="9" t="s">
        <v>14</v>
      </c>
      <c r="B23" s="10">
        <f>'[5]Average Collection Period_SSS'!W18</f>
        <v>27138081.690000001</v>
      </c>
      <c r="C23" s="17">
        <f>'[5]Average Collection Period_SSS'!X18</f>
        <v>245960.27000000002</v>
      </c>
      <c r="D23" s="10">
        <f>'[5]Average Collection Period_SSS'!Y18</f>
        <v>594846.39</v>
      </c>
      <c r="E23" s="10">
        <f>'[5]Average Collection Period_SSS'!Z18</f>
        <v>777340.79</v>
      </c>
      <c r="F23" s="10">
        <f>'[5]Average Collection Period_SSS'!AA18</f>
        <v>3193161.42</v>
      </c>
      <c r="G23" s="10">
        <f>'[5]Average Collection Period_SSS'!AB18</f>
        <v>7464869.8900000006</v>
      </c>
      <c r="H23" s="10">
        <f>'[5]Average Collection Period_SSS'!AC18</f>
        <v>505268.12000000011</v>
      </c>
      <c r="I23" s="10">
        <f>'[5]Average Collection Period_SSS'!AD18</f>
        <v>513268.5</v>
      </c>
      <c r="J23" s="10">
        <f>'[5]Average Collection Period_SSS'!AE18</f>
        <v>477113.5</v>
      </c>
    </row>
    <row r="24" spans="1:10" ht="21" x14ac:dyDescent="0.6">
      <c r="A24" s="9" t="s">
        <v>30</v>
      </c>
      <c r="B24" s="11">
        <f>30*5</f>
        <v>150</v>
      </c>
      <c r="C24" s="11">
        <f t="shared" ref="C24:J24" si="9">30*5</f>
        <v>150</v>
      </c>
      <c r="D24" s="11">
        <f t="shared" si="9"/>
        <v>150</v>
      </c>
      <c r="E24" s="11">
        <f t="shared" si="9"/>
        <v>150</v>
      </c>
      <c r="F24" s="11">
        <f t="shared" si="9"/>
        <v>150</v>
      </c>
      <c r="G24" s="11">
        <f t="shared" si="9"/>
        <v>150</v>
      </c>
      <c r="H24" s="11">
        <f t="shared" si="9"/>
        <v>150</v>
      </c>
      <c r="I24" s="11">
        <f t="shared" si="9"/>
        <v>150</v>
      </c>
      <c r="J24" s="11">
        <f t="shared" si="9"/>
        <v>150</v>
      </c>
    </row>
    <row r="25" spans="1:10" x14ac:dyDescent="0.5">
      <c r="A25" s="12" t="s">
        <v>8</v>
      </c>
      <c r="B25" s="13">
        <f t="shared" ref="B25:J25" si="10">(B22/B23)*B24</f>
        <v>122.84476245712118</v>
      </c>
      <c r="C25" s="19">
        <f t="shared" si="10"/>
        <v>1545.1710361596201</v>
      </c>
      <c r="D25" s="13">
        <f t="shared" si="10"/>
        <v>384.82249131578328</v>
      </c>
      <c r="E25" s="13">
        <f t="shared" si="10"/>
        <v>227.84700710225175</v>
      </c>
      <c r="F25" s="13">
        <f t="shared" si="10"/>
        <v>173.89658545667885</v>
      </c>
      <c r="G25" s="13">
        <f t="shared" si="10"/>
        <v>388.60260429803679</v>
      </c>
      <c r="H25" s="13">
        <f t="shared" si="10"/>
        <v>689.15886579188862</v>
      </c>
      <c r="I25" s="13">
        <f t="shared" si="10"/>
        <v>717.86329085069497</v>
      </c>
      <c r="J25" s="13">
        <f t="shared" si="10"/>
        <v>772.39342315822125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zoomScale="70" zoomScaleNormal="70" workbookViewId="0">
      <selection activeCell="B4" sqref="B4:J7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2.89843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'[6]Average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'[6]Average Collection Period_UC'!C18</f>
        <v>76424759.36999999</v>
      </c>
      <c r="C4" s="31">
        <f>'[6]Average Collection Period_UC'!D18</f>
        <v>17064029.449999999</v>
      </c>
      <c r="D4" s="31">
        <f>'[6]Average Collection Period_UC'!E18</f>
        <v>9684799.1499999985</v>
      </c>
      <c r="E4" s="31">
        <f>'[6]Average Collection Period_UC'!F18</f>
        <v>7988243.75</v>
      </c>
      <c r="F4" s="31">
        <f>'[6]Average Collection Period_UC'!G18</f>
        <v>7174297.9299999997</v>
      </c>
      <c r="G4" s="31">
        <f>'[6]Average Collection Period_UC'!H18</f>
        <v>177084413.53999999</v>
      </c>
      <c r="H4" s="31">
        <f>'[6]Average Collection Period_UC'!I18</f>
        <v>13935626.65</v>
      </c>
      <c r="I4" s="31">
        <f>'[6]Average Collection Period_UC'!J18</f>
        <v>381045.70999999996</v>
      </c>
      <c r="J4" s="31">
        <f>'[6]Average Collection Period_UC'!K18</f>
        <v>17801290.050000001</v>
      </c>
    </row>
    <row r="5" spans="1:11" ht="21" x14ac:dyDescent="0.6">
      <c r="A5" s="9" t="s">
        <v>32</v>
      </c>
      <c r="B5" s="31">
        <f>'[6]Average Collection Period_UC'!L18</f>
        <v>96101642.5</v>
      </c>
      <c r="C5" s="31">
        <f>'[6]Average Collection Period_UC'!M18</f>
        <v>11748554.1</v>
      </c>
      <c r="D5" s="31">
        <f>'[6]Average Collection Period_UC'!N18</f>
        <v>10117167.060000001</v>
      </c>
      <c r="E5" s="31">
        <f>'[6]Average Collection Period_UC'!O18</f>
        <v>7966106.75</v>
      </c>
      <c r="F5" s="31">
        <f>'[6]Average Collection Period_UC'!P18</f>
        <v>7395938.7799999993</v>
      </c>
      <c r="G5" s="31">
        <f>'[6]Average Collection Period_UC'!Q18</f>
        <v>175066559.25999999</v>
      </c>
      <c r="H5" s="31">
        <f>'[6]Average Collection Period_UC'!R18</f>
        <v>4498004.5599999996</v>
      </c>
      <c r="I5" s="31">
        <f>'[6]Average Collection Period_UC'!S18</f>
        <v>334751.29000000004</v>
      </c>
      <c r="J5" s="31">
        <f>'[6]Average Collection Period_UC'!T18</f>
        <v>4893437.5999999996</v>
      </c>
    </row>
    <row r="6" spans="1:11" ht="21" x14ac:dyDescent="0.6">
      <c r="A6" s="9" t="s">
        <v>5</v>
      </c>
      <c r="B6" s="31">
        <f>(B4+B5)/2</f>
        <v>86263200.935000002</v>
      </c>
      <c r="C6" s="31">
        <f>AVERAGE(C4:C5)</f>
        <v>14406291.774999999</v>
      </c>
      <c r="D6" s="31">
        <f t="shared" ref="D6:J6" si="0">AVERAGE(D4:D5)</f>
        <v>9900983.1050000004</v>
      </c>
      <c r="E6" s="31">
        <f t="shared" si="0"/>
        <v>7977175.25</v>
      </c>
      <c r="F6" s="31">
        <f t="shared" si="0"/>
        <v>7285118.3549999995</v>
      </c>
      <c r="G6" s="31">
        <f t="shared" si="0"/>
        <v>176075486.39999998</v>
      </c>
      <c r="H6" s="31">
        <f t="shared" si="0"/>
        <v>9216815.6050000004</v>
      </c>
      <c r="I6" s="31">
        <f t="shared" si="0"/>
        <v>357898.5</v>
      </c>
      <c r="J6" s="31">
        <f t="shared" si="0"/>
        <v>11347363.824999999</v>
      </c>
    </row>
    <row r="7" spans="1:11" ht="21" x14ac:dyDescent="0.6">
      <c r="A7" s="9" t="s">
        <v>6</v>
      </c>
      <c r="B7" s="31">
        <f>'[6]Average Collection Period_UC'!W18</f>
        <v>212892058.79000005</v>
      </c>
      <c r="C7" s="36">
        <f>'[6]Average Collection Period_UC'!X18</f>
        <v>-219673.58000000054</v>
      </c>
      <c r="D7" s="31">
        <f>'[6]Average Collection Period_UC'!Y18</f>
        <v>11331046.379999999</v>
      </c>
      <c r="E7" s="31">
        <f>'[6]Average Collection Period_UC'!Z18</f>
        <v>17556831.02</v>
      </c>
      <c r="F7" s="31">
        <f>'[6]Average Collection Period_UC'!AA18</f>
        <v>24681816.530000005</v>
      </c>
      <c r="G7" s="31">
        <f>'[6]Average Collection Period_UC'!AB18</f>
        <v>68349048.569999978</v>
      </c>
      <c r="H7" s="31">
        <f>'[6]Average Collection Period_UC'!AC18</f>
        <v>3623730.0900000003</v>
      </c>
      <c r="I7" s="31">
        <f>'[6]Average Collection Period_UC'!AD18</f>
        <v>4514363.7300000004</v>
      </c>
      <c r="J7" s="31">
        <f>'[6]Average Collection Period_UC'!AE18</f>
        <v>7412227.4100000001</v>
      </c>
    </row>
    <row r="8" spans="1:11" ht="21" x14ac:dyDescent="0.6">
      <c r="A8" s="9" t="s">
        <v>33</v>
      </c>
      <c r="B8" s="11">
        <f>30*6</f>
        <v>180</v>
      </c>
      <c r="C8" s="11">
        <f t="shared" ref="C8:J8" si="1">30*6</f>
        <v>180</v>
      </c>
      <c r="D8" s="11">
        <f t="shared" si="1"/>
        <v>180</v>
      </c>
      <c r="E8" s="11">
        <f t="shared" si="1"/>
        <v>180</v>
      </c>
      <c r="F8" s="11">
        <f t="shared" si="1"/>
        <v>180</v>
      </c>
      <c r="G8" s="11">
        <f t="shared" si="1"/>
        <v>180</v>
      </c>
      <c r="H8" s="11">
        <f t="shared" si="1"/>
        <v>180</v>
      </c>
      <c r="I8" s="11">
        <f t="shared" si="1"/>
        <v>180</v>
      </c>
      <c r="J8" s="11">
        <f t="shared" si="1"/>
        <v>180</v>
      </c>
    </row>
    <row r="9" spans="1:11" x14ac:dyDescent="0.5">
      <c r="A9" s="12" t="s">
        <v>8</v>
      </c>
      <c r="B9" s="13">
        <f>(B6/B7)*B8</f>
        <v>72.935440882820529</v>
      </c>
      <c r="C9" s="20">
        <f t="shared" ref="C9:J9" si="2">(C6/C7)*C8</f>
        <v>-11804.480627574756</v>
      </c>
      <c r="D9" s="13">
        <f t="shared" si="2"/>
        <v>157.2826462034127</v>
      </c>
      <c r="E9" s="13">
        <f t="shared" si="2"/>
        <v>81.785348583938244</v>
      </c>
      <c r="F9" s="13">
        <f t="shared" si="2"/>
        <v>53.129043492650887</v>
      </c>
      <c r="G9" s="13">
        <f t="shared" si="2"/>
        <v>463.70195657575061</v>
      </c>
      <c r="H9" s="13">
        <f t="shared" si="2"/>
        <v>457.82295250913677</v>
      </c>
      <c r="I9" s="13">
        <f t="shared" si="2"/>
        <v>14.270389772070935</v>
      </c>
      <c r="J9" s="13">
        <f t="shared" si="2"/>
        <v>275.56163289652767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'[6]Average Collection Period_CSMBS'!C18</f>
        <v>12790743.969999999</v>
      </c>
      <c r="C12" s="10">
        <f>'[6]Average Collection Period_CSMBS'!D18</f>
        <v>1420359.13</v>
      </c>
      <c r="D12" s="10">
        <f>'[6]Average Collection Period_CSMBS'!E18</f>
        <v>1784097.44</v>
      </c>
      <c r="E12" s="10">
        <f>'[6]Average Collection Period_CSMBS'!F18</f>
        <v>4136154</v>
      </c>
      <c r="F12" s="10">
        <f>'[6]Average Collection Period_CSMBS'!G18</f>
        <v>2961512.43</v>
      </c>
      <c r="G12" s="10">
        <f>'[6]Average Collection Period_CSMBS'!H18</f>
        <v>26918624.870000001</v>
      </c>
      <c r="H12" s="10">
        <f>'[6]Average Collection Period_CSMBS'!I18</f>
        <v>1453398.75</v>
      </c>
      <c r="I12" s="10">
        <f>'[6]Average Collection Period_CSMBS'!J18</f>
        <v>1809351.88</v>
      </c>
      <c r="J12" s="10">
        <f>'[6]Average Collection Period_CSMBS'!K18</f>
        <v>1504970.34</v>
      </c>
    </row>
    <row r="13" spans="1:11" ht="21" x14ac:dyDescent="0.6">
      <c r="A13" s="9" t="s">
        <v>32</v>
      </c>
      <c r="B13" s="10">
        <f>'[6]Average Collection Period_CSMBS'!L18</f>
        <v>19840408.68</v>
      </c>
      <c r="C13" s="10">
        <f>'[6]Average Collection Period_CSMBS'!M18</f>
        <v>520562.32</v>
      </c>
      <c r="D13" s="10">
        <f>'[6]Average Collection Period_CSMBS'!N18</f>
        <v>1599209.82</v>
      </c>
      <c r="E13" s="10">
        <f>'[6]Average Collection Period_CSMBS'!O18</f>
        <v>2547189.5</v>
      </c>
      <c r="F13" s="10">
        <f>'[6]Average Collection Period_CSMBS'!P18</f>
        <v>3067332.52</v>
      </c>
      <c r="G13" s="10">
        <f>'[6]Average Collection Period_CSMBS'!Q18</f>
        <v>37460819.170000002</v>
      </c>
      <c r="H13" s="10">
        <f>'[6]Average Collection Period_CSMBS'!R18</f>
        <v>1313905.22</v>
      </c>
      <c r="I13" s="10">
        <f>'[6]Average Collection Period_CSMBS'!S18</f>
        <v>1920101.4300000002</v>
      </c>
      <c r="J13" s="10">
        <f>'[6]Average Collection Period_CSMBS'!T18</f>
        <v>1103256.75</v>
      </c>
    </row>
    <row r="14" spans="1:11" ht="21" x14ac:dyDescent="0.6">
      <c r="A14" s="9" t="s">
        <v>10</v>
      </c>
      <c r="B14" s="10">
        <f t="shared" ref="B14:J14" si="4">(B12+B13)/2</f>
        <v>16315576.324999999</v>
      </c>
      <c r="C14" s="10">
        <f t="shared" si="4"/>
        <v>970460.72499999998</v>
      </c>
      <c r="D14" s="10">
        <f t="shared" si="4"/>
        <v>1691653.63</v>
      </c>
      <c r="E14" s="10">
        <f t="shared" si="4"/>
        <v>3341671.75</v>
      </c>
      <c r="F14" s="10">
        <f t="shared" si="4"/>
        <v>3014422.4750000001</v>
      </c>
      <c r="G14" s="10">
        <f t="shared" si="4"/>
        <v>32189722.020000003</v>
      </c>
      <c r="H14" s="10">
        <f t="shared" si="4"/>
        <v>1383651.9849999999</v>
      </c>
      <c r="I14" s="10">
        <f t="shared" si="4"/>
        <v>1864726.655</v>
      </c>
      <c r="J14" s="10">
        <f t="shared" si="4"/>
        <v>1304113.5449999999</v>
      </c>
    </row>
    <row r="15" spans="1:11" ht="21" x14ac:dyDescent="0.6">
      <c r="A15" s="9" t="s">
        <v>11</v>
      </c>
      <c r="B15" s="10">
        <f>'[6]Average Collection Period_CSMBS'!W18</f>
        <v>62629209.859999999</v>
      </c>
      <c r="C15" s="10">
        <f>'[6]Average Collection Period_CSMBS'!X18</f>
        <v>968271.62</v>
      </c>
      <c r="D15" s="10">
        <f>'[6]Average Collection Period_CSMBS'!Y18</f>
        <v>2200059.4999999995</v>
      </c>
      <c r="E15" s="10">
        <f>'[6]Average Collection Period_CSMBS'!Z18</f>
        <v>3944037.34</v>
      </c>
      <c r="F15" s="10">
        <f>'[6]Average Collection Period_CSMBS'!AA18</f>
        <v>7467785.8900000006</v>
      </c>
      <c r="G15" s="10">
        <f>'[6]Average Collection Period_CSMBS'!AB18</f>
        <v>28594511.740000006</v>
      </c>
      <c r="H15" s="10">
        <f>'[6]Average Collection Period_CSMBS'!AC18</f>
        <v>1833757.6500000001</v>
      </c>
      <c r="I15" s="10">
        <f>'[6]Average Collection Period_CSMBS'!AD18</f>
        <v>874444.60000000009</v>
      </c>
      <c r="J15" s="10">
        <f>'[6]Average Collection Period_CSMBS'!AE18</f>
        <v>1980268.5</v>
      </c>
    </row>
    <row r="16" spans="1:11" ht="21" x14ac:dyDescent="0.6">
      <c r="A16" s="9" t="s">
        <v>33</v>
      </c>
      <c r="B16" s="11">
        <f>30*6</f>
        <v>180</v>
      </c>
      <c r="C16" s="11">
        <f t="shared" ref="C16:J16" si="5">30*6</f>
        <v>180</v>
      </c>
      <c r="D16" s="11">
        <f t="shared" si="5"/>
        <v>180</v>
      </c>
      <c r="E16" s="11">
        <f t="shared" si="5"/>
        <v>180</v>
      </c>
      <c r="F16" s="11">
        <f t="shared" si="5"/>
        <v>180</v>
      </c>
      <c r="G16" s="11">
        <f t="shared" si="5"/>
        <v>180</v>
      </c>
      <c r="H16" s="11">
        <f t="shared" si="5"/>
        <v>180</v>
      </c>
      <c r="I16" s="11">
        <f t="shared" si="5"/>
        <v>180</v>
      </c>
      <c r="J16" s="11">
        <f t="shared" si="5"/>
        <v>180</v>
      </c>
    </row>
    <row r="17" spans="1:10" x14ac:dyDescent="0.5">
      <c r="A17" s="12" t="s">
        <v>8</v>
      </c>
      <c r="B17" s="13">
        <f t="shared" ref="B17:J17" si="6">(B14/B15)*B16</f>
        <v>46.891917446585524</v>
      </c>
      <c r="C17" s="13">
        <f t="shared" si="6"/>
        <v>180.40695078928368</v>
      </c>
      <c r="D17" s="13">
        <f t="shared" si="6"/>
        <v>138.40428106603483</v>
      </c>
      <c r="E17" s="13">
        <f t="shared" si="6"/>
        <v>152.50893010054514</v>
      </c>
      <c r="F17" s="13">
        <f t="shared" si="6"/>
        <v>72.658222061050552</v>
      </c>
      <c r="G17" s="13">
        <f t="shared" si="6"/>
        <v>202.63154049574965</v>
      </c>
      <c r="H17" s="13">
        <f t="shared" si="6"/>
        <v>135.81803315176353</v>
      </c>
      <c r="I17" s="13">
        <f t="shared" si="6"/>
        <v>383.84455447492041</v>
      </c>
      <c r="J17" s="13">
        <f t="shared" si="6"/>
        <v>118.53970211615243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'[6]Average Collection Period_SSS'!C18</f>
        <v>21457680.649999999</v>
      </c>
      <c r="C20" s="10">
        <f>'[6]Average Collection Period_SSS'!D18</f>
        <v>3008309.55</v>
      </c>
      <c r="D20" s="10">
        <f>'[6]Average Collection Period_SSS'!E18</f>
        <v>1494027.19</v>
      </c>
      <c r="E20" s="10">
        <f>'[6]Average Collection Period_SSS'!F18</f>
        <v>1133775.3500000001</v>
      </c>
      <c r="F20" s="10">
        <f>'[6]Average Collection Period_SSS'!G18</f>
        <v>4263223.3499999996</v>
      </c>
      <c r="G20" s="10">
        <f>'[6]Average Collection Period_SSS'!H18</f>
        <v>17095706.699999999</v>
      </c>
      <c r="H20" s="10">
        <f>'[6]Average Collection Period_SSS'!I18</f>
        <v>3907902.8099999996</v>
      </c>
      <c r="I20" s="10">
        <f>'[6]Average Collection Period_SSS'!J18</f>
        <v>2475238.38</v>
      </c>
      <c r="J20" s="10">
        <f>'[6]Average Collection Period_SSS'!K18</f>
        <v>4481007.8100000005</v>
      </c>
    </row>
    <row r="21" spans="1:10" ht="21" x14ac:dyDescent="0.6">
      <c r="A21" s="9" t="s">
        <v>32</v>
      </c>
      <c r="B21" s="10">
        <f>'[6]Average Collection Period_SSS'!L18</f>
        <v>15197086.73</v>
      </c>
      <c r="C21" s="10">
        <f>'[6]Average Collection Period_SSS'!M18</f>
        <v>389669</v>
      </c>
      <c r="D21" s="10">
        <f>'[6]Average Collection Period_SSS'!N18</f>
        <v>1429931.66</v>
      </c>
      <c r="E21" s="10">
        <f>'[6]Average Collection Period_SSS'!O18</f>
        <v>1236488.6800000002</v>
      </c>
      <c r="F21" s="10">
        <f>'[6]Average Collection Period_SSS'!P18</f>
        <v>2916796.67</v>
      </c>
      <c r="G21" s="10">
        <f>'[6]Average Collection Period_SSS'!Q18</f>
        <v>22972890.449999999</v>
      </c>
      <c r="H21" s="10">
        <f>'[6]Average Collection Period_SSS'!R18</f>
        <v>950774.38000000012</v>
      </c>
      <c r="I21" s="10">
        <f>'[6]Average Collection Period_SSS'!S18</f>
        <v>2478625.9300000002</v>
      </c>
      <c r="J21" s="10">
        <f>'[6]Average Collection Period_SSS'!T18</f>
        <v>511361.15</v>
      </c>
    </row>
    <row r="22" spans="1:10" ht="21" x14ac:dyDescent="0.6">
      <c r="A22" s="9" t="s">
        <v>10</v>
      </c>
      <c r="B22" s="10">
        <f t="shared" ref="B22:J22" si="8">(B20+B21)/2</f>
        <v>18327383.689999998</v>
      </c>
      <c r="C22" s="10">
        <f t="shared" si="8"/>
        <v>1698989.2749999999</v>
      </c>
      <c r="D22" s="10">
        <f t="shared" si="8"/>
        <v>1461979.4249999998</v>
      </c>
      <c r="E22" s="10">
        <f t="shared" si="8"/>
        <v>1185132.0150000001</v>
      </c>
      <c r="F22" s="10">
        <f t="shared" si="8"/>
        <v>3590010.01</v>
      </c>
      <c r="G22" s="10">
        <f t="shared" si="8"/>
        <v>20034298.574999999</v>
      </c>
      <c r="H22" s="10">
        <f t="shared" si="8"/>
        <v>2429338.5949999997</v>
      </c>
      <c r="I22" s="10">
        <f t="shared" si="8"/>
        <v>2476932.1550000003</v>
      </c>
      <c r="J22" s="10">
        <f t="shared" si="8"/>
        <v>2496184.4800000004</v>
      </c>
    </row>
    <row r="23" spans="1:10" ht="21" x14ac:dyDescent="0.6">
      <c r="A23" s="9" t="s">
        <v>14</v>
      </c>
      <c r="B23" s="10">
        <f>'[6]Average Collection Period_SSS'!W18</f>
        <v>20993431.43</v>
      </c>
      <c r="C23" s="24">
        <f>'[6]Average Collection Period_SSS'!X18</f>
        <v>-1345875.25</v>
      </c>
      <c r="D23" s="10">
        <f>'[6]Average Collection Period_SSS'!Y18</f>
        <v>556663.1100000001</v>
      </c>
      <c r="E23" s="10">
        <f>'[6]Average Collection Period_SSS'!Z18</f>
        <v>950496.69</v>
      </c>
      <c r="F23" s="10">
        <f>'[6]Average Collection Period_SSS'!AA18</f>
        <v>3288174.9699999993</v>
      </c>
      <c r="G23" s="10">
        <f>'[6]Average Collection Period_SSS'!AB18</f>
        <v>9101027.5599999987</v>
      </c>
      <c r="H23" s="10">
        <f>'[6]Average Collection Period_SSS'!AC18</f>
        <v>717211.95</v>
      </c>
      <c r="I23" s="10">
        <f>'[6]Average Collection Period_SSS'!AD18</f>
        <v>616806.75</v>
      </c>
      <c r="J23" s="10">
        <f>'[6]Average Collection Period_SSS'!AE18</f>
        <v>656166</v>
      </c>
    </row>
    <row r="24" spans="1:10" ht="21" x14ac:dyDescent="0.6">
      <c r="A24" s="9" t="s">
        <v>33</v>
      </c>
      <c r="B24" s="11">
        <f>30*6</f>
        <v>180</v>
      </c>
      <c r="C24" s="11">
        <f t="shared" ref="C24:J24" si="9">30*6</f>
        <v>180</v>
      </c>
      <c r="D24" s="11">
        <f t="shared" si="9"/>
        <v>180</v>
      </c>
      <c r="E24" s="11">
        <f t="shared" si="9"/>
        <v>180</v>
      </c>
      <c r="F24" s="11">
        <f t="shared" si="9"/>
        <v>180</v>
      </c>
      <c r="G24" s="11">
        <f t="shared" si="9"/>
        <v>180</v>
      </c>
      <c r="H24" s="11">
        <f t="shared" si="9"/>
        <v>180</v>
      </c>
      <c r="I24" s="11">
        <f t="shared" si="9"/>
        <v>180</v>
      </c>
      <c r="J24" s="11">
        <f t="shared" si="9"/>
        <v>180</v>
      </c>
    </row>
    <row r="25" spans="1:10" x14ac:dyDescent="0.5">
      <c r="A25" s="12" t="s">
        <v>8</v>
      </c>
      <c r="B25" s="13">
        <f t="shared" ref="B25:J25" si="10">(B22/B23)*B24</f>
        <v>157.14101218754402</v>
      </c>
      <c r="C25" s="25">
        <f t="shared" si="10"/>
        <v>-227.22616342042102</v>
      </c>
      <c r="D25" s="13">
        <f t="shared" si="10"/>
        <v>472.73888240950606</v>
      </c>
      <c r="E25" s="13">
        <f t="shared" si="10"/>
        <v>224.4339879815889</v>
      </c>
      <c r="F25" s="13">
        <f t="shared" si="10"/>
        <v>196.52293679493587</v>
      </c>
      <c r="G25" s="13">
        <f t="shared" si="10"/>
        <v>396.23808627385375</v>
      </c>
      <c r="H25" s="13">
        <f t="shared" si="10"/>
        <v>609.69556781645929</v>
      </c>
      <c r="I25" s="13">
        <f t="shared" si="10"/>
        <v>722.83221268249758</v>
      </c>
      <c r="J25" s="13">
        <f t="shared" si="10"/>
        <v>684.75539177586165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zoomScale="70" zoomScaleNormal="70" workbookViewId="0">
      <selection activeCell="B4" sqref="B4:J7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1.89843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'[7]Average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31">
        <f>'[7]Average Collection Period_UC'!C18</f>
        <v>76424759.36999999</v>
      </c>
      <c r="C4" s="31">
        <f>'[7]Average Collection Period_UC'!D18</f>
        <v>17064029.449999999</v>
      </c>
      <c r="D4" s="31">
        <f>'[7]Average Collection Period_UC'!E18</f>
        <v>9684799.1499999985</v>
      </c>
      <c r="E4" s="31">
        <f>'[7]Average Collection Period_UC'!F18</f>
        <v>7988243.75</v>
      </c>
      <c r="F4" s="31">
        <f>'[7]Average Collection Period_UC'!G18</f>
        <v>7174297.9299999997</v>
      </c>
      <c r="G4" s="31">
        <f>'[7]Average Collection Period_UC'!H18</f>
        <v>177084413.53999999</v>
      </c>
      <c r="H4" s="31">
        <f>'[7]Average Collection Period_UC'!I18</f>
        <v>13935626.65</v>
      </c>
      <c r="I4" s="31">
        <f>'[7]Average Collection Period_UC'!J18</f>
        <v>381045.70999999996</v>
      </c>
      <c r="J4" s="31">
        <f>'[7]Average Collection Period_UC'!K18</f>
        <v>17801290.050000001</v>
      </c>
    </row>
    <row r="5" spans="1:11" ht="21" x14ac:dyDescent="0.6">
      <c r="A5" s="9" t="s">
        <v>35</v>
      </c>
      <c r="B5" s="31">
        <f>'[7]Average Collection Period_UC'!L18</f>
        <v>85177035.289999992</v>
      </c>
      <c r="C5" s="31">
        <f>'[7]Average Collection Period_UC'!M18</f>
        <v>8600348.4100000001</v>
      </c>
      <c r="D5" s="31">
        <f>'[7]Average Collection Period_UC'!N18</f>
        <v>10071622.699999999</v>
      </c>
      <c r="E5" s="31">
        <f>'[7]Average Collection Period_UC'!O18</f>
        <v>7248073</v>
      </c>
      <c r="F5" s="31">
        <f>'[7]Average Collection Period_UC'!P18</f>
        <v>7962854.9699999997</v>
      </c>
      <c r="G5" s="31">
        <f>'[7]Average Collection Period_UC'!Q18</f>
        <v>176881056.71000001</v>
      </c>
      <c r="H5" s="31">
        <f>'[7]Average Collection Period_UC'!R18</f>
        <v>4411400.04</v>
      </c>
      <c r="I5" s="31">
        <f>'[7]Average Collection Period_UC'!S18</f>
        <v>272190.56</v>
      </c>
      <c r="J5" s="31">
        <f>'[7]Average Collection Period_UC'!T18</f>
        <v>3933858.24</v>
      </c>
    </row>
    <row r="6" spans="1:11" ht="21" x14ac:dyDescent="0.6">
      <c r="A6" s="9" t="s">
        <v>5</v>
      </c>
      <c r="B6" s="31">
        <f>(B4+B5)/2</f>
        <v>80800897.329999983</v>
      </c>
      <c r="C6" s="31">
        <f>AVERAGE(C4:C5)</f>
        <v>12832188.93</v>
      </c>
      <c r="D6" s="31">
        <f t="shared" ref="D6:J6" si="0">AVERAGE(D4:D5)</f>
        <v>9878210.9249999989</v>
      </c>
      <c r="E6" s="31">
        <f t="shared" si="0"/>
        <v>7618158.375</v>
      </c>
      <c r="F6" s="31">
        <f t="shared" si="0"/>
        <v>7568576.4499999993</v>
      </c>
      <c r="G6" s="31">
        <f t="shared" si="0"/>
        <v>176982735.125</v>
      </c>
      <c r="H6" s="31">
        <f t="shared" si="0"/>
        <v>9173513.3450000007</v>
      </c>
      <c r="I6" s="31">
        <f t="shared" si="0"/>
        <v>326618.13500000001</v>
      </c>
      <c r="J6" s="31">
        <f t="shared" si="0"/>
        <v>10867574.145</v>
      </c>
    </row>
    <row r="7" spans="1:11" ht="21" x14ac:dyDescent="0.6">
      <c r="A7" s="9" t="s">
        <v>6</v>
      </c>
      <c r="B7" s="31">
        <f>'[7]Average Collection Period_UC'!W18</f>
        <v>226967839.15000004</v>
      </c>
      <c r="C7" s="31">
        <f>'[7]Average Collection Period_UC'!X18</f>
        <v>226572.06999999983</v>
      </c>
      <c r="D7" s="31">
        <f>'[7]Average Collection Period_UC'!Y18</f>
        <v>13096738.729999999</v>
      </c>
      <c r="E7" s="31">
        <f>'[7]Average Collection Period_UC'!Z18</f>
        <v>19923041</v>
      </c>
      <c r="F7" s="31">
        <f>'[7]Average Collection Period_UC'!AA18</f>
        <v>29130705.43</v>
      </c>
      <c r="G7" s="31">
        <f>'[7]Average Collection Period_UC'!AB18</f>
        <v>78102832.819999978</v>
      </c>
      <c r="H7" s="31">
        <f>'[7]Average Collection Period_UC'!AC18</f>
        <v>4977902.59</v>
      </c>
      <c r="I7" s="31">
        <f>'[7]Average Collection Period_UC'!AD18</f>
        <v>5283497.75</v>
      </c>
      <c r="J7" s="31">
        <f>'[7]Average Collection Period_UC'!AE18</f>
        <v>8799182.1999999993</v>
      </c>
    </row>
    <row r="8" spans="1:11" ht="21" x14ac:dyDescent="0.6">
      <c r="A8" s="9" t="s">
        <v>36</v>
      </c>
      <c r="B8" s="11">
        <f>30*7</f>
        <v>210</v>
      </c>
      <c r="C8" s="11">
        <f t="shared" ref="C8:J8" si="1">30*7</f>
        <v>210</v>
      </c>
      <c r="D8" s="11">
        <f t="shared" si="1"/>
        <v>210</v>
      </c>
      <c r="E8" s="11">
        <f t="shared" si="1"/>
        <v>210</v>
      </c>
      <c r="F8" s="11">
        <f t="shared" si="1"/>
        <v>210</v>
      </c>
      <c r="G8" s="11">
        <f t="shared" si="1"/>
        <v>210</v>
      </c>
      <c r="H8" s="11">
        <f t="shared" si="1"/>
        <v>210</v>
      </c>
      <c r="I8" s="11">
        <f t="shared" si="1"/>
        <v>210</v>
      </c>
      <c r="J8" s="11">
        <f t="shared" si="1"/>
        <v>210</v>
      </c>
    </row>
    <row r="9" spans="1:11" x14ac:dyDescent="0.5">
      <c r="A9" s="12" t="s">
        <v>8</v>
      </c>
      <c r="B9" s="13">
        <f>(B6/B7)*B8</f>
        <v>74.760320681759438</v>
      </c>
      <c r="C9" s="13">
        <f t="shared" ref="C9:J9" si="2">(C6/C7)*C8</f>
        <v>11893.609284233497</v>
      </c>
      <c r="D9" s="13">
        <f t="shared" si="2"/>
        <v>158.3924316592059</v>
      </c>
      <c r="E9" s="13">
        <f t="shared" si="2"/>
        <v>80.299651983349321</v>
      </c>
      <c r="F9" s="13">
        <f t="shared" si="2"/>
        <v>54.561021816628205</v>
      </c>
      <c r="G9" s="13">
        <f t="shared" si="2"/>
        <v>475.86461379583562</v>
      </c>
      <c r="H9" s="13">
        <f t="shared" si="2"/>
        <v>386.99789070199546</v>
      </c>
      <c r="I9" s="13">
        <f t="shared" si="2"/>
        <v>12.981894115503314</v>
      </c>
      <c r="J9" s="13">
        <f t="shared" si="2"/>
        <v>259.36394071371774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10">
        <f>'[7]Average Collection Period_CSMBS'!C18</f>
        <v>12790743.969999999</v>
      </c>
      <c r="C12" s="10">
        <f>'[7]Average Collection Period_CSMBS'!D18</f>
        <v>1420359.13</v>
      </c>
      <c r="D12" s="10">
        <f>'[7]Average Collection Period_CSMBS'!E18</f>
        <v>1784097.44</v>
      </c>
      <c r="E12" s="10">
        <f>'[7]Average Collection Period_CSMBS'!F18</f>
        <v>4136154</v>
      </c>
      <c r="F12" s="10">
        <f>'[7]Average Collection Period_CSMBS'!G18</f>
        <v>2961512.43</v>
      </c>
      <c r="G12" s="10">
        <f>'[7]Average Collection Period_CSMBS'!H18</f>
        <v>26918624.870000001</v>
      </c>
      <c r="H12" s="10">
        <f>'[7]Average Collection Period_CSMBS'!I18</f>
        <v>1453398.75</v>
      </c>
      <c r="I12" s="10">
        <f>'[7]Average Collection Period_CSMBS'!J18</f>
        <v>1809351.88</v>
      </c>
      <c r="J12" s="10">
        <f>'[7]Average Collection Period_CSMBS'!K18</f>
        <v>1504970.34</v>
      </c>
    </row>
    <row r="13" spans="1:11" ht="21" x14ac:dyDescent="0.6">
      <c r="A13" s="9" t="s">
        <v>35</v>
      </c>
      <c r="B13" s="10">
        <f>'[7]Average Collection Period_CSMBS'!L18</f>
        <v>18787945.100000001</v>
      </c>
      <c r="C13" s="10">
        <f>'[7]Average Collection Period_CSMBS'!M18</f>
        <v>420215.5</v>
      </c>
      <c r="D13" s="10">
        <f>'[7]Average Collection Period_CSMBS'!N18</f>
        <v>1604133.25</v>
      </c>
      <c r="E13" s="10">
        <f>'[7]Average Collection Period_CSMBS'!O18</f>
        <v>2194591.75</v>
      </c>
      <c r="F13" s="10">
        <f>'[7]Average Collection Period_CSMBS'!P18</f>
        <v>2667386.85</v>
      </c>
      <c r="G13" s="10">
        <f>'[7]Average Collection Period_CSMBS'!Q18</f>
        <v>36281482.450000003</v>
      </c>
      <c r="H13" s="10">
        <f>'[7]Average Collection Period_CSMBS'!R18</f>
        <v>828288.05</v>
      </c>
      <c r="I13" s="10">
        <f>'[7]Average Collection Period_CSMBS'!S18</f>
        <v>1941214.78</v>
      </c>
      <c r="J13" s="10">
        <f>'[7]Average Collection Period_CSMBS'!T18</f>
        <v>599640</v>
      </c>
    </row>
    <row r="14" spans="1:11" ht="21" x14ac:dyDescent="0.6">
      <c r="A14" s="9" t="s">
        <v>10</v>
      </c>
      <c r="B14" s="10">
        <f t="shared" ref="B14:J14" si="4">(B12+B13)/2</f>
        <v>15789344.535</v>
      </c>
      <c r="C14" s="10">
        <f t="shared" si="4"/>
        <v>920287.31499999994</v>
      </c>
      <c r="D14" s="10">
        <f t="shared" si="4"/>
        <v>1694115.345</v>
      </c>
      <c r="E14" s="10">
        <f t="shared" si="4"/>
        <v>3165372.875</v>
      </c>
      <c r="F14" s="10">
        <f t="shared" si="4"/>
        <v>2814449.64</v>
      </c>
      <c r="G14" s="10">
        <f t="shared" si="4"/>
        <v>31600053.660000004</v>
      </c>
      <c r="H14" s="10">
        <f t="shared" si="4"/>
        <v>1140843.3999999999</v>
      </c>
      <c r="I14" s="10">
        <f t="shared" si="4"/>
        <v>1875283.33</v>
      </c>
      <c r="J14" s="10">
        <f t="shared" si="4"/>
        <v>1052305.17</v>
      </c>
    </row>
    <row r="15" spans="1:11" ht="21" x14ac:dyDescent="0.6">
      <c r="A15" s="9" t="s">
        <v>11</v>
      </c>
      <c r="B15" s="10">
        <f>'[7]Average Collection Period_CSMBS'!W18</f>
        <v>73366820.140000001</v>
      </c>
      <c r="C15" s="10">
        <f>'[7]Average Collection Period_CSMBS'!X18</f>
        <v>1185132.3599999999</v>
      </c>
      <c r="D15" s="10">
        <f>'[7]Average Collection Period_CSMBS'!Y18</f>
        <v>2404407.3500000006</v>
      </c>
      <c r="E15" s="10">
        <f>'[7]Average Collection Period_CSMBS'!Z18</f>
        <v>4603661.99</v>
      </c>
      <c r="F15" s="10">
        <f>'[7]Average Collection Period_CSMBS'!AA18</f>
        <v>8578119.2399999984</v>
      </c>
      <c r="G15" s="10">
        <f>'[7]Average Collection Period_CSMBS'!AB18</f>
        <v>32253733.580000002</v>
      </c>
      <c r="H15" s="10">
        <f>'[7]Average Collection Period_CSMBS'!AC18</f>
        <v>2003627.9000000001</v>
      </c>
      <c r="I15" s="10">
        <f>'[7]Average Collection Period_CSMBS'!AD18</f>
        <v>1000339.6000000001</v>
      </c>
      <c r="J15" s="10">
        <f>'[7]Average Collection Period_CSMBS'!AE18</f>
        <v>2240922</v>
      </c>
    </row>
    <row r="16" spans="1:11" ht="21" x14ac:dyDescent="0.6">
      <c r="A16" s="9" t="s">
        <v>36</v>
      </c>
      <c r="B16" s="11">
        <f>30*7</f>
        <v>210</v>
      </c>
      <c r="C16" s="11">
        <f t="shared" ref="C16:J16" si="5">30*7</f>
        <v>210</v>
      </c>
      <c r="D16" s="11">
        <f t="shared" si="5"/>
        <v>210</v>
      </c>
      <c r="E16" s="11">
        <f t="shared" si="5"/>
        <v>210</v>
      </c>
      <c r="F16" s="11">
        <f t="shared" si="5"/>
        <v>210</v>
      </c>
      <c r="G16" s="11">
        <f t="shared" si="5"/>
        <v>210</v>
      </c>
      <c r="H16" s="11">
        <f t="shared" si="5"/>
        <v>210</v>
      </c>
      <c r="I16" s="11">
        <f t="shared" si="5"/>
        <v>210</v>
      </c>
      <c r="J16" s="11">
        <f t="shared" si="5"/>
        <v>210</v>
      </c>
    </row>
    <row r="17" spans="1:10" x14ac:dyDescent="0.5">
      <c r="A17" s="12" t="s">
        <v>8</v>
      </c>
      <c r="B17" s="13">
        <f t="shared" ref="B17:J17" si="6">(B14/B15)*B16</f>
        <v>45.194303719621452</v>
      </c>
      <c r="C17" s="13">
        <f t="shared" si="6"/>
        <v>163.07067689046985</v>
      </c>
      <c r="D17" s="13">
        <f t="shared" si="6"/>
        <v>147.96337336516623</v>
      </c>
      <c r="E17" s="13">
        <f t="shared" si="6"/>
        <v>144.39120534781051</v>
      </c>
      <c r="F17" s="13">
        <f t="shared" si="6"/>
        <v>68.900234173009721</v>
      </c>
      <c r="G17" s="13">
        <f t="shared" si="6"/>
        <v>205.74397231069335</v>
      </c>
      <c r="H17" s="13">
        <f t="shared" si="6"/>
        <v>119.57165998736589</v>
      </c>
      <c r="I17" s="13">
        <f t="shared" si="6"/>
        <v>393.67580699594419</v>
      </c>
      <c r="J17" s="13">
        <f t="shared" si="6"/>
        <v>98.613019864145201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10">
        <f>'[7]Average Collection Period_SSS'!C18</f>
        <v>21457680.649999999</v>
      </c>
      <c r="C20" s="10">
        <f>'[7]Average Collection Period_SSS'!D18</f>
        <v>3008309.55</v>
      </c>
      <c r="D20" s="10">
        <f>'[7]Average Collection Period_SSS'!E18</f>
        <v>1494027.19</v>
      </c>
      <c r="E20" s="10">
        <f>'[7]Average Collection Period_SSS'!F18</f>
        <v>1133775.3500000001</v>
      </c>
      <c r="F20" s="10">
        <f>'[7]Average Collection Period_SSS'!G18</f>
        <v>4263223.3499999996</v>
      </c>
      <c r="G20" s="10">
        <f>'[7]Average Collection Period_SSS'!H18</f>
        <v>17095706.699999999</v>
      </c>
      <c r="H20" s="10">
        <f>'[7]Average Collection Period_SSS'!I18</f>
        <v>3907902.8099999996</v>
      </c>
      <c r="I20" s="10">
        <f>'[7]Average Collection Period_SSS'!J18</f>
        <v>2475238.38</v>
      </c>
      <c r="J20" s="10">
        <f>'[7]Average Collection Period_SSS'!K18</f>
        <v>4481007.8100000005</v>
      </c>
    </row>
    <row r="21" spans="1:10" ht="21" x14ac:dyDescent="0.6">
      <c r="A21" s="9" t="s">
        <v>35</v>
      </c>
      <c r="B21" s="10">
        <f>'[7]Average Collection Period_SSS'!L18</f>
        <v>21316724.329999998</v>
      </c>
      <c r="C21" s="10">
        <f>'[7]Average Collection Period_SSS'!M18</f>
        <v>486303.25</v>
      </c>
      <c r="D21" s="10">
        <f>'[7]Average Collection Period_SSS'!N18</f>
        <v>1566916.6600000001</v>
      </c>
      <c r="E21" s="10">
        <f>'[7]Average Collection Period_SSS'!O18</f>
        <v>1448931.26</v>
      </c>
      <c r="F21" s="10">
        <f>'[7]Average Collection Period_SSS'!P18</f>
        <v>2119689.5300000003</v>
      </c>
      <c r="G21" s="10">
        <f>'[7]Average Collection Period_SSS'!Q18</f>
        <v>23593986.109999999</v>
      </c>
      <c r="H21" s="10">
        <f>'[7]Average Collection Period_SSS'!R18</f>
        <v>899348.09</v>
      </c>
      <c r="I21" s="10">
        <f>'[7]Average Collection Period_SSS'!S18</f>
        <v>2516247.1800000002</v>
      </c>
      <c r="J21" s="10">
        <f>'[7]Average Collection Period_SSS'!T18</f>
        <v>610887</v>
      </c>
    </row>
    <row r="22" spans="1:10" ht="21" x14ac:dyDescent="0.6">
      <c r="A22" s="9" t="s">
        <v>10</v>
      </c>
      <c r="B22" s="10">
        <f t="shared" ref="B22:J22" si="8">(B20+B21)/2</f>
        <v>21387202.489999998</v>
      </c>
      <c r="C22" s="10">
        <f t="shared" si="8"/>
        <v>1747306.4</v>
      </c>
      <c r="D22" s="10">
        <f t="shared" si="8"/>
        <v>1530471.925</v>
      </c>
      <c r="E22" s="10">
        <f t="shared" si="8"/>
        <v>1291353.3050000002</v>
      </c>
      <c r="F22" s="10">
        <f t="shared" si="8"/>
        <v>3191456.44</v>
      </c>
      <c r="G22" s="10">
        <f t="shared" si="8"/>
        <v>20344846.405000001</v>
      </c>
      <c r="H22" s="10">
        <f t="shared" si="8"/>
        <v>2403625.4499999997</v>
      </c>
      <c r="I22" s="10">
        <f t="shared" si="8"/>
        <v>2495742.7800000003</v>
      </c>
      <c r="J22" s="10">
        <f t="shared" si="8"/>
        <v>2545947.4050000003</v>
      </c>
    </row>
    <row r="23" spans="1:10" ht="21" x14ac:dyDescent="0.6">
      <c r="A23" s="9" t="s">
        <v>14</v>
      </c>
      <c r="B23" s="10">
        <f>'[7]Average Collection Period_SSS'!W18</f>
        <v>29607762.800000004</v>
      </c>
      <c r="C23" s="24">
        <f>'[7]Average Collection Period_SSS'!X18</f>
        <v>-1249241</v>
      </c>
      <c r="D23" s="10">
        <f>'[7]Average Collection Period_SSS'!Y18</f>
        <v>693648.1100000001</v>
      </c>
      <c r="E23" s="10">
        <f>'[7]Average Collection Period_SSS'!Z18</f>
        <v>1162939.27</v>
      </c>
      <c r="F23" s="10">
        <f>'[7]Average Collection Period_SSS'!AA18</f>
        <v>2491067.8299999996</v>
      </c>
      <c r="G23" s="10">
        <f>'[7]Average Collection Period_SSS'!AB18</f>
        <v>10208011.219999999</v>
      </c>
      <c r="H23" s="10">
        <f>'[7]Average Collection Period_SSS'!AC18</f>
        <v>756309.26000000013</v>
      </c>
      <c r="I23" s="10">
        <f>'[7]Average Collection Period_SSS'!AD18</f>
        <v>696928</v>
      </c>
      <c r="J23" s="10">
        <f>'[7]Average Collection Period_SSS'!AE18</f>
        <v>755691.85</v>
      </c>
    </row>
    <row r="24" spans="1:10" ht="21" x14ac:dyDescent="0.6">
      <c r="A24" s="9" t="s">
        <v>36</v>
      </c>
      <c r="B24" s="11">
        <f>30*7</f>
        <v>210</v>
      </c>
      <c r="C24" s="11">
        <f t="shared" ref="C24:J24" si="9">30*7</f>
        <v>210</v>
      </c>
      <c r="D24" s="11">
        <f t="shared" si="9"/>
        <v>210</v>
      </c>
      <c r="E24" s="11">
        <f t="shared" si="9"/>
        <v>210</v>
      </c>
      <c r="F24" s="11">
        <f t="shared" si="9"/>
        <v>210</v>
      </c>
      <c r="G24" s="11">
        <f t="shared" si="9"/>
        <v>210</v>
      </c>
      <c r="H24" s="11">
        <f t="shared" si="9"/>
        <v>210</v>
      </c>
      <c r="I24" s="11">
        <f t="shared" si="9"/>
        <v>210</v>
      </c>
      <c r="J24" s="11">
        <f t="shared" si="9"/>
        <v>210</v>
      </c>
    </row>
    <row r="25" spans="1:10" x14ac:dyDescent="0.5">
      <c r="A25" s="12" t="s">
        <v>8</v>
      </c>
      <c r="B25" s="13">
        <f t="shared" ref="B25:J25" si="10">(B22/B23)*B24</f>
        <v>151.69374846856039</v>
      </c>
      <c r="C25" s="25">
        <f t="shared" si="10"/>
        <v>-293.72582552125652</v>
      </c>
      <c r="D25" s="13">
        <f t="shared" si="10"/>
        <v>463.34603903123144</v>
      </c>
      <c r="E25" s="13">
        <f t="shared" si="10"/>
        <v>233.18861186104758</v>
      </c>
      <c r="F25" s="13">
        <f t="shared" si="10"/>
        <v>269.04359822269475</v>
      </c>
      <c r="G25" s="13">
        <f t="shared" si="10"/>
        <v>418.53576107746488</v>
      </c>
      <c r="H25" s="13">
        <f t="shared" si="10"/>
        <v>667.40071977963078</v>
      </c>
      <c r="I25" s="13">
        <f t="shared" si="10"/>
        <v>752.02314127140835</v>
      </c>
      <c r="J25" s="13">
        <f t="shared" si="10"/>
        <v>707.49599198403439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zoomScale="70" zoomScaleNormal="70" workbookViewId="0">
      <selection activeCell="B4" sqref="B4:J7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2.39843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'[8]Average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22">
        <f>'[8]Average Collection Period_UC'!C18</f>
        <v>76424759.36999999</v>
      </c>
      <c r="C4" s="22">
        <f>'[8]Average Collection Period_UC'!D18</f>
        <v>17064029.449999999</v>
      </c>
      <c r="D4" s="22">
        <f>'[8]Average Collection Period_UC'!E18</f>
        <v>9684799.1499999985</v>
      </c>
      <c r="E4" s="22">
        <f>'[8]Average Collection Period_UC'!F18</f>
        <v>7988243.75</v>
      </c>
      <c r="F4" s="22">
        <f>'[8]Average Collection Period_UC'!G18</f>
        <v>7174297.9299999997</v>
      </c>
      <c r="G4" s="22">
        <f>'[8]Average Collection Period_UC'!H18</f>
        <v>177084413.53999999</v>
      </c>
      <c r="H4" s="22">
        <f>'[8]Average Collection Period_UC'!I18</f>
        <v>13935626.65</v>
      </c>
      <c r="I4" s="22">
        <f>'[8]Average Collection Period_UC'!J18</f>
        <v>381045.70999999996</v>
      </c>
      <c r="J4" s="22">
        <f>'[8]Average Collection Period_UC'!K18</f>
        <v>17801290.050000001</v>
      </c>
    </row>
    <row r="5" spans="1:11" ht="21" x14ac:dyDescent="0.6">
      <c r="A5" s="9" t="s">
        <v>38</v>
      </c>
      <c r="B5" s="23">
        <f>'[8]Average Collection Period_UC'!L18</f>
        <v>91268576.309999987</v>
      </c>
      <c r="C5" s="23">
        <f>'[8]Average Collection Period_UC'!M18</f>
        <v>6122547.1099999994</v>
      </c>
      <c r="D5" s="23">
        <f>'[8]Average Collection Period_UC'!N18</f>
        <v>10011012.050000001</v>
      </c>
      <c r="E5" s="23">
        <f>'[8]Average Collection Period_UC'!O18</f>
        <v>7334709</v>
      </c>
      <c r="F5" s="23">
        <f>'[8]Average Collection Period_UC'!P18</f>
        <v>7797487.4500000011</v>
      </c>
      <c r="G5" s="23">
        <f>'[8]Average Collection Period_UC'!Q18</f>
        <v>181380896.38999999</v>
      </c>
      <c r="H5" s="23">
        <f>'[8]Average Collection Period_UC'!R18</f>
        <v>4212193.95</v>
      </c>
      <c r="I5" s="23">
        <f>'[8]Average Collection Period_UC'!S18</f>
        <v>493158.53999999992</v>
      </c>
      <c r="J5" s="23">
        <f>'[8]Average Collection Period_UC'!T18</f>
        <v>4226380.24</v>
      </c>
    </row>
    <row r="6" spans="1:11" ht="21" x14ac:dyDescent="0.6">
      <c r="A6" s="9" t="s">
        <v>5</v>
      </c>
      <c r="B6" s="23">
        <f>(B4+B5)/2</f>
        <v>83846667.839999989</v>
      </c>
      <c r="C6" s="23">
        <f>AVERAGE(C4:C5)</f>
        <v>11593288.279999999</v>
      </c>
      <c r="D6" s="23">
        <f t="shared" ref="D6:J6" si="0">AVERAGE(D4:D5)</f>
        <v>9847905.5999999996</v>
      </c>
      <c r="E6" s="23">
        <f t="shared" si="0"/>
        <v>7661476.375</v>
      </c>
      <c r="F6" s="23">
        <f t="shared" si="0"/>
        <v>7485892.6900000004</v>
      </c>
      <c r="G6" s="23">
        <f t="shared" si="0"/>
        <v>179232654.96499997</v>
      </c>
      <c r="H6" s="23">
        <f t="shared" si="0"/>
        <v>9073910.3000000007</v>
      </c>
      <c r="I6" s="23">
        <f t="shared" si="0"/>
        <v>437102.12499999994</v>
      </c>
      <c r="J6" s="23">
        <f t="shared" si="0"/>
        <v>11013835.145</v>
      </c>
    </row>
    <row r="7" spans="1:11" ht="21" x14ac:dyDescent="0.6">
      <c r="A7" s="9" t="s">
        <v>6</v>
      </c>
      <c r="B7" s="23">
        <f>'[8]Average Collection Period_UC'!W18</f>
        <v>262003823.43000001</v>
      </c>
      <c r="C7" s="23">
        <f>'[8]Average Collection Period_UC'!X18</f>
        <v>7040509.0800000001</v>
      </c>
      <c r="D7" s="23">
        <f>'[8]Average Collection Period_UC'!Y18</f>
        <v>14846664.76</v>
      </c>
      <c r="E7" s="23">
        <f>'[8]Average Collection Period_UC'!Z18</f>
        <v>22763219.820000004</v>
      </c>
      <c r="F7" s="23">
        <f>'[8]Average Collection Period_UC'!AA18</f>
        <v>32636681.010000002</v>
      </c>
      <c r="G7" s="23">
        <f>'[8]Average Collection Period_UC'!AB18</f>
        <v>92349735.469999999</v>
      </c>
      <c r="H7" s="23">
        <f>'[8]Average Collection Period_UC'!AC18</f>
        <v>6327375.2199999997</v>
      </c>
      <c r="I7" s="23">
        <f>'[8]Average Collection Period_UC'!AD18</f>
        <v>6396157.2700000005</v>
      </c>
      <c r="J7" s="23">
        <f>'[8]Average Collection Period_UC'!AE18</f>
        <v>9748739.8100000005</v>
      </c>
    </row>
    <row r="8" spans="1:11" ht="21" x14ac:dyDescent="0.6">
      <c r="A8" s="9" t="s">
        <v>39</v>
      </c>
      <c r="B8" s="11">
        <f>30*8</f>
        <v>240</v>
      </c>
      <c r="C8" s="11">
        <f t="shared" ref="C8:J8" si="1">30*8</f>
        <v>240</v>
      </c>
      <c r="D8" s="11">
        <f t="shared" si="1"/>
        <v>240</v>
      </c>
      <c r="E8" s="11">
        <f t="shared" si="1"/>
        <v>240</v>
      </c>
      <c r="F8" s="11">
        <f t="shared" si="1"/>
        <v>240</v>
      </c>
      <c r="G8" s="11">
        <f t="shared" si="1"/>
        <v>240</v>
      </c>
      <c r="H8" s="11">
        <f t="shared" si="1"/>
        <v>240</v>
      </c>
      <c r="I8" s="11">
        <f t="shared" si="1"/>
        <v>240</v>
      </c>
      <c r="J8" s="11">
        <f t="shared" si="1"/>
        <v>240</v>
      </c>
    </row>
    <row r="9" spans="1:11" x14ac:dyDescent="0.5">
      <c r="A9" s="12" t="s">
        <v>8</v>
      </c>
      <c r="B9" s="13">
        <f>(B6/B7)*B8</f>
        <v>76.80498711109972</v>
      </c>
      <c r="C9" s="13">
        <f t="shared" ref="C9:J9" si="2">(C6/C7)*C8</f>
        <v>395.19715912361266</v>
      </c>
      <c r="D9" s="13">
        <f t="shared" si="2"/>
        <v>159.19382448560117</v>
      </c>
      <c r="E9" s="13">
        <f t="shared" si="2"/>
        <v>80.777427118831895</v>
      </c>
      <c r="F9" s="13">
        <f t="shared" si="2"/>
        <v>55.048926238838767</v>
      </c>
      <c r="G9" s="13">
        <f t="shared" si="2"/>
        <v>465.79274940721166</v>
      </c>
      <c r="H9" s="13">
        <f t="shared" si="2"/>
        <v>344.17722930615139</v>
      </c>
      <c r="I9" s="13">
        <f t="shared" si="2"/>
        <v>16.401177390061264</v>
      </c>
      <c r="J9" s="13">
        <f t="shared" si="2"/>
        <v>271.1448337238985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23">
        <f>'[8]Average Collection Period_CSMBS'!C18</f>
        <v>12790743.969999999</v>
      </c>
      <c r="C12" s="23">
        <f>'[8]Average Collection Period_CSMBS'!D18</f>
        <v>1420359.13</v>
      </c>
      <c r="D12" s="23">
        <f>'[8]Average Collection Period_CSMBS'!E18</f>
        <v>1784097.44</v>
      </c>
      <c r="E12" s="23">
        <f>'[8]Average Collection Period_CSMBS'!F18</f>
        <v>4136154</v>
      </c>
      <c r="F12" s="23">
        <f>'[8]Average Collection Period_CSMBS'!G18</f>
        <v>2961512.43</v>
      </c>
      <c r="G12" s="23">
        <f>'[8]Average Collection Period_CSMBS'!H18</f>
        <v>26918624.870000001</v>
      </c>
      <c r="H12" s="23">
        <f>'[8]Average Collection Period_CSMBS'!I18</f>
        <v>1453398.75</v>
      </c>
      <c r="I12" s="23">
        <f>'[8]Average Collection Period_CSMBS'!J18</f>
        <v>1809351.88</v>
      </c>
      <c r="J12" s="23">
        <f>'[8]Average Collection Period_CSMBS'!K18</f>
        <v>1504970.34</v>
      </c>
    </row>
    <row r="13" spans="1:11" ht="21" x14ac:dyDescent="0.6">
      <c r="A13" s="9" t="s">
        <v>38</v>
      </c>
      <c r="B13" s="23">
        <f>'[8]Average Collection Period_CSMBS'!L18</f>
        <v>23179843.780000001</v>
      </c>
      <c r="C13" s="23">
        <f>'[8]Average Collection Period_CSMBS'!M18</f>
        <v>615554.32000000007</v>
      </c>
      <c r="D13" s="23">
        <f>'[8]Average Collection Period_CSMBS'!N18</f>
        <v>1454104.65</v>
      </c>
      <c r="E13" s="23">
        <f>'[8]Average Collection Period_CSMBS'!O18</f>
        <v>2256705.75</v>
      </c>
      <c r="F13" s="23">
        <f>'[8]Average Collection Period_CSMBS'!P18</f>
        <v>2827623.77</v>
      </c>
      <c r="G13" s="23">
        <f>'[8]Average Collection Period_CSMBS'!Q18</f>
        <v>35618391.530000001</v>
      </c>
      <c r="H13" s="23">
        <f>'[8]Average Collection Period_CSMBS'!R18</f>
        <v>972139.59</v>
      </c>
      <c r="I13" s="23">
        <f>'[8]Average Collection Period_CSMBS'!S18</f>
        <v>1960109.53</v>
      </c>
      <c r="J13" s="23">
        <f>'[8]Average Collection Period_CSMBS'!T18</f>
        <v>548522.15</v>
      </c>
    </row>
    <row r="14" spans="1:11" ht="21" x14ac:dyDescent="0.6">
      <c r="A14" s="9" t="s">
        <v>10</v>
      </c>
      <c r="B14" s="23">
        <f t="shared" ref="B14:J14" si="4">(B12+B13)/2</f>
        <v>17985293.875</v>
      </c>
      <c r="C14" s="23">
        <f t="shared" si="4"/>
        <v>1017956.725</v>
      </c>
      <c r="D14" s="23">
        <f t="shared" si="4"/>
        <v>1619101.0449999999</v>
      </c>
      <c r="E14" s="23">
        <f t="shared" si="4"/>
        <v>3196429.875</v>
      </c>
      <c r="F14" s="23">
        <f t="shared" si="4"/>
        <v>2894568.1</v>
      </c>
      <c r="G14" s="23">
        <f t="shared" si="4"/>
        <v>31268508.200000003</v>
      </c>
      <c r="H14" s="23">
        <f t="shared" si="4"/>
        <v>1212769.17</v>
      </c>
      <c r="I14" s="23">
        <f t="shared" si="4"/>
        <v>1884730.7050000001</v>
      </c>
      <c r="J14" s="23">
        <f t="shared" si="4"/>
        <v>1026746.2450000001</v>
      </c>
    </row>
    <row r="15" spans="1:11" ht="21" x14ac:dyDescent="0.6">
      <c r="A15" s="9" t="s">
        <v>11</v>
      </c>
      <c r="B15" s="23">
        <f>'[8]Average Collection Period_CSMBS'!W18</f>
        <v>83153765.229999989</v>
      </c>
      <c r="C15" s="23">
        <f>'[8]Average Collection Period_CSMBS'!X18</f>
        <v>2148755.77</v>
      </c>
      <c r="D15" s="23">
        <f>'[8]Average Collection Period_CSMBS'!Y18</f>
        <v>2703361.5</v>
      </c>
      <c r="E15" s="23">
        <f>'[8]Average Collection Period_CSMBS'!Z18</f>
        <v>5192817.7399999993</v>
      </c>
      <c r="F15" s="23">
        <f>'[8]Average Collection Period_CSMBS'!AA18</f>
        <v>9765430.2199999988</v>
      </c>
      <c r="G15" s="23">
        <f>'[8]Average Collection Period_CSMBS'!AB18</f>
        <v>37402636.410000004</v>
      </c>
      <c r="H15" s="23">
        <f>'[8]Average Collection Period_CSMBS'!AC18</f>
        <v>2285789.0599999996</v>
      </c>
      <c r="I15" s="23">
        <f>'[8]Average Collection Period_CSMBS'!AD18</f>
        <v>1135745.8500000001</v>
      </c>
      <c r="J15" s="23">
        <f>'[8]Average Collection Period_CSMBS'!AE18</f>
        <v>2574461.5</v>
      </c>
    </row>
    <row r="16" spans="1:11" ht="21" x14ac:dyDescent="0.6">
      <c r="A16" s="9" t="s">
        <v>39</v>
      </c>
      <c r="B16" s="11">
        <f>30*8</f>
        <v>240</v>
      </c>
      <c r="C16" s="11">
        <f t="shared" ref="C16:J16" si="5">30*8</f>
        <v>240</v>
      </c>
      <c r="D16" s="11">
        <f t="shared" si="5"/>
        <v>240</v>
      </c>
      <c r="E16" s="11">
        <f t="shared" si="5"/>
        <v>240</v>
      </c>
      <c r="F16" s="11">
        <f t="shared" si="5"/>
        <v>240</v>
      </c>
      <c r="G16" s="11">
        <f t="shared" si="5"/>
        <v>240</v>
      </c>
      <c r="H16" s="11">
        <f t="shared" si="5"/>
        <v>240</v>
      </c>
      <c r="I16" s="11">
        <f t="shared" si="5"/>
        <v>240</v>
      </c>
      <c r="J16" s="11">
        <f t="shared" si="5"/>
        <v>240</v>
      </c>
    </row>
    <row r="17" spans="1:10" x14ac:dyDescent="0.5">
      <c r="A17" s="12" t="s">
        <v>8</v>
      </c>
      <c r="B17" s="13">
        <f t="shared" ref="B17:J17" si="6">(B14/B15)*B16</f>
        <v>51.909501849505133</v>
      </c>
      <c r="C17" s="13">
        <f t="shared" si="6"/>
        <v>113.69817706178864</v>
      </c>
      <c r="D17" s="13">
        <f t="shared" si="6"/>
        <v>143.74113517559525</v>
      </c>
      <c r="E17" s="13">
        <f t="shared" si="6"/>
        <v>147.73158011896641</v>
      </c>
      <c r="F17" s="13">
        <f t="shared" si="6"/>
        <v>71.138324513059715</v>
      </c>
      <c r="G17" s="13">
        <f t="shared" si="6"/>
        <v>200.63938503526467</v>
      </c>
      <c r="H17" s="13">
        <f t="shared" si="6"/>
        <v>127.33659719239361</v>
      </c>
      <c r="I17" s="13">
        <f t="shared" si="6"/>
        <v>398.27164607293082</v>
      </c>
      <c r="J17" s="13">
        <f t="shared" si="6"/>
        <v>95.716754280458275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23">
        <f>'[8]Average Collection Period_SSS'!C18</f>
        <v>21457680.649999999</v>
      </c>
      <c r="C20" s="23">
        <f>'[8]Average Collection Period_SSS'!D18</f>
        <v>3008309.55</v>
      </c>
      <c r="D20" s="23">
        <f>'[8]Average Collection Period_SSS'!E18</f>
        <v>1494027.19</v>
      </c>
      <c r="E20" s="23">
        <f>'[8]Average Collection Period_SSS'!F18</f>
        <v>1133775.3500000001</v>
      </c>
      <c r="F20" s="23">
        <f>'[8]Average Collection Period_SSS'!G18</f>
        <v>4263223.3499999996</v>
      </c>
      <c r="G20" s="23">
        <f>'[8]Average Collection Period_SSS'!H18</f>
        <v>17095706.699999999</v>
      </c>
      <c r="H20" s="23">
        <f>'[8]Average Collection Period_SSS'!I18</f>
        <v>3907902.8099999996</v>
      </c>
      <c r="I20" s="23">
        <f>'[8]Average Collection Period_SSS'!J18</f>
        <v>2475238.38</v>
      </c>
      <c r="J20" s="23">
        <f>'[8]Average Collection Period_SSS'!K18</f>
        <v>4481007.8100000005</v>
      </c>
    </row>
    <row r="21" spans="1:10" ht="21" x14ac:dyDescent="0.6">
      <c r="A21" s="9" t="s">
        <v>38</v>
      </c>
      <c r="B21" s="23">
        <f>'[8]Average Collection Period_SSS'!L18</f>
        <v>23896392.460000001</v>
      </c>
      <c r="C21" s="23">
        <f>'[8]Average Collection Period_SSS'!M18</f>
        <v>323470.25</v>
      </c>
      <c r="D21" s="23">
        <f>'[8]Average Collection Period_SSS'!N18</f>
        <v>1516893.85</v>
      </c>
      <c r="E21" s="23">
        <f>'[8]Average Collection Period_SSS'!O18</f>
        <v>1253199.54</v>
      </c>
      <c r="F21" s="23">
        <f>'[8]Average Collection Period_SSS'!P18</f>
        <v>1570611.76</v>
      </c>
      <c r="G21" s="23">
        <f>'[8]Average Collection Period_SSS'!Q18</f>
        <v>24495668.109999999</v>
      </c>
      <c r="H21" s="23">
        <f>'[8]Average Collection Period_SSS'!R18</f>
        <v>801305.84</v>
      </c>
      <c r="I21" s="23">
        <f>'[8]Average Collection Period_SSS'!S18</f>
        <v>2601820.9300000002</v>
      </c>
      <c r="J21" s="23">
        <f>'[8]Average Collection Period_SSS'!T18</f>
        <v>491252</v>
      </c>
    </row>
    <row r="22" spans="1:10" ht="21" x14ac:dyDescent="0.6">
      <c r="A22" s="9" t="s">
        <v>10</v>
      </c>
      <c r="B22" s="23">
        <f t="shared" ref="B22:J22" si="8">(B20+B21)/2</f>
        <v>22677036.555</v>
      </c>
      <c r="C22" s="23">
        <f t="shared" si="8"/>
        <v>1665889.9</v>
      </c>
      <c r="D22" s="23">
        <f t="shared" si="8"/>
        <v>1505460.52</v>
      </c>
      <c r="E22" s="23">
        <f t="shared" si="8"/>
        <v>1193487.4450000001</v>
      </c>
      <c r="F22" s="23">
        <f t="shared" si="8"/>
        <v>2916917.5549999997</v>
      </c>
      <c r="G22" s="23">
        <f t="shared" si="8"/>
        <v>20795687.405000001</v>
      </c>
      <c r="H22" s="23">
        <f t="shared" si="8"/>
        <v>2354604.3249999997</v>
      </c>
      <c r="I22" s="23">
        <f t="shared" si="8"/>
        <v>2538529.6550000003</v>
      </c>
      <c r="J22" s="23">
        <f t="shared" si="8"/>
        <v>2486129.9050000003</v>
      </c>
    </row>
    <row r="23" spans="1:10" ht="21" x14ac:dyDescent="0.6">
      <c r="A23" s="9" t="s">
        <v>14</v>
      </c>
      <c r="B23" s="23">
        <f>'[8]Average Collection Period_SSS'!W18</f>
        <v>34052831.280000001</v>
      </c>
      <c r="C23" s="23">
        <f>'[8]Average Collection Period_SSS'!X18</f>
        <v>721683.21</v>
      </c>
      <c r="D23" s="23">
        <f>'[8]Average Collection Period_SSS'!Y18</f>
        <v>713085.7</v>
      </c>
      <c r="E23" s="23">
        <f>'[8]Average Collection Period_SSS'!Z18</f>
        <v>1236279.1500000001</v>
      </c>
      <c r="F23" s="23">
        <f>'[8]Average Collection Period_SSS'!AA18</f>
        <v>2430700.06</v>
      </c>
      <c r="G23" s="23">
        <f>'[8]Average Collection Period_SSS'!AB18</f>
        <v>12148201.91</v>
      </c>
      <c r="H23" s="23">
        <f>'[8]Average Collection Period_SSS'!AC18</f>
        <v>760226.01</v>
      </c>
      <c r="I23" s="23">
        <f>'[8]Average Collection Period_SSS'!AD18</f>
        <v>836001.75</v>
      </c>
      <c r="J23" s="23">
        <f>'[8]Average Collection Period_SSS'!AE18</f>
        <v>843899.15</v>
      </c>
    </row>
    <row r="24" spans="1:10" ht="21" x14ac:dyDescent="0.6">
      <c r="A24" s="9" t="s">
        <v>39</v>
      </c>
      <c r="B24" s="11">
        <f>30*8</f>
        <v>240</v>
      </c>
      <c r="C24" s="11">
        <f t="shared" ref="C24:J24" si="9">30*8</f>
        <v>240</v>
      </c>
      <c r="D24" s="11">
        <f t="shared" si="9"/>
        <v>240</v>
      </c>
      <c r="E24" s="11">
        <f t="shared" si="9"/>
        <v>240</v>
      </c>
      <c r="F24" s="11">
        <f t="shared" si="9"/>
        <v>240</v>
      </c>
      <c r="G24" s="11">
        <f t="shared" si="9"/>
        <v>240</v>
      </c>
      <c r="H24" s="11">
        <f t="shared" si="9"/>
        <v>240</v>
      </c>
      <c r="I24" s="11">
        <f t="shared" si="9"/>
        <v>240</v>
      </c>
      <c r="J24" s="11">
        <f t="shared" si="9"/>
        <v>240</v>
      </c>
    </row>
    <row r="25" spans="1:10" x14ac:dyDescent="0.5">
      <c r="A25" s="12" t="s">
        <v>8</v>
      </c>
      <c r="B25" s="13">
        <f t="shared" ref="B25:J25" si="10">(B22/B23)*B24</f>
        <v>159.82485357675668</v>
      </c>
      <c r="C25" s="13">
        <f t="shared" si="10"/>
        <v>554.00149325907137</v>
      </c>
      <c r="D25" s="13">
        <f t="shared" si="10"/>
        <v>506.68597729557615</v>
      </c>
      <c r="E25" s="13">
        <f t="shared" si="10"/>
        <v>231.6928072434126</v>
      </c>
      <c r="F25" s="13">
        <f t="shared" si="10"/>
        <v>288.0076504379565</v>
      </c>
      <c r="G25" s="13">
        <f t="shared" si="10"/>
        <v>410.83981104163257</v>
      </c>
      <c r="H25" s="13">
        <f t="shared" si="10"/>
        <v>743.33820543709089</v>
      </c>
      <c r="I25" s="13">
        <f t="shared" si="10"/>
        <v>728.76296873780473</v>
      </c>
      <c r="J25" s="13">
        <f t="shared" si="10"/>
        <v>707.04085577050296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6"/>
  <sheetViews>
    <sheetView zoomScale="70" zoomScaleNormal="70" workbookViewId="0">
      <selection activeCell="I30" sqref="I30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0.699218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'[9]Average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22">
        <f>'[9]Average Collection Period_UC'!C18</f>
        <v>76424759.36999999</v>
      </c>
      <c r="C4" s="22">
        <f>'[9]Average Collection Period_UC'!D18</f>
        <v>17064029.449999999</v>
      </c>
      <c r="D4" s="22">
        <f>'[9]Average Collection Period_UC'!E18</f>
        <v>9684799.1499999985</v>
      </c>
      <c r="E4" s="22">
        <f>'[9]Average Collection Period_UC'!F18</f>
        <v>7988243.75</v>
      </c>
      <c r="F4" s="22">
        <f>'[9]Average Collection Period_UC'!G18</f>
        <v>7174297.9299999997</v>
      </c>
      <c r="G4" s="22">
        <f>'[9]Average Collection Period_UC'!H18</f>
        <v>177084413.53999999</v>
      </c>
      <c r="H4" s="22">
        <f>'[9]Average Collection Period_UC'!I18</f>
        <v>13935626.65</v>
      </c>
      <c r="I4" s="22">
        <f>'[9]Average Collection Period_UC'!J18</f>
        <v>381045.70999999996</v>
      </c>
      <c r="J4" s="22">
        <f>'[9]Average Collection Period_UC'!K18</f>
        <v>17801290.050000001</v>
      </c>
    </row>
    <row r="5" spans="1:11" ht="21" x14ac:dyDescent="0.6">
      <c r="A5" s="9" t="s">
        <v>41</v>
      </c>
      <c r="B5" s="23">
        <f>'[9]Average Collection Period_UC'!L18</f>
        <v>100090427.69999999</v>
      </c>
      <c r="C5" s="23">
        <f>'[9]Average Collection Period_UC'!M18</f>
        <v>1818133.5</v>
      </c>
      <c r="D5" s="23">
        <f>'[9]Average Collection Period_UC'!N18</f>
        <v>9890959.2400000002</v>
      </c>
      <c r="E5" s="23">
        <f>'[9]Average Collection Period_UC'!O18</f>
        <v>6859211.75</v>
      </c>
      <c r="F5" s="23">
        <f>'[9]Average Collection Period_UC'!P18</f>
        <v>8381758.9500000002</v>
      </c>
      <c r="G5" s="23">
        <f>'[9]Average Collection Period_UC'!Q18</f>
        <v>177569478.65000001</v>
      </c>
      <c r="H5" s="23">
        <f>'[9]Average Collection Period_UC'!R18</f>
        <v>3497501.14</v>
      </c>
      <c r="I5" s="23">
        <f>'[9]Average Collection Period_UC'!S18</f>
        <v>386941.49</v>
      </c>
      <c r="J5" s="23">
        <f>'[9]Average Collection Period_UC'!T18</f>
        <v>3830682.25</v>
      </c>
    </row>
    <row r="6" spans="1:11" ht="21" x14ac:dyDescent="0.6">
      <c r="A6" s="9" t="s">
        <v>5</v>
      </c>
      <c r="B6" s="23">
        <f>(B4+B5)/2</f>
        <v>88257593.534999996</v>
      </c>
      <c r="C6" s="23">
        <f>AVERAGE(C4:C5)</f>
        <v>9441081.4749999996</v>
      </c>
      <c r="D6" s="23">
        <f t="shared" ref="D6:J6" si="0">AVERAGE(D4:D5)</f>
        <v>9787879.1950000003</v>
      </c>
      <c r="E6" s="23">
        <f t="shared" si="0"/>
        <v>7423727.75</v>
      </c>
      <c r="F6" s="23">
        <f t="shared" si="0"/>
        <v>7778028.4399999995</v>
      </c>
      <c r="G6" s="23">
        <f t="shared" si="0"/>
        <v>177326946.095</v>
      </c>
      <c r="H6" s="23">
        <f t="shared" si="0"/>
        <v>8716563.8949999996</v>
      </c>
      <c r="I6" s="23">
        <f t="shared" si="0"/>
        <v>383993.59999999998</v>
      </c>
      <c r="J6" s="23">
        <f t="shared" si="0"/>
        <v>10815986.15</v>
      </c>
    </row>
    <row r="7" spans="1:11" ht="21" x14ac:dyDescent="0.6">
      <c r="A7" s="9" t="s">
        <v>6</v>
      </c>
      <c r="B7" s="23">
        <f>'[9]Average Collection Period_UC'!W18</f>
        <v>299574829.48000014</v>
      </c>
      <c r="C7" s="23">
        <f>'[9]Average Collection Period_UC'!X18</f>
        <v>8391930.1500000004</v>
      </c>
      <c r="D7" s="23">
        <f>'[9]Average Collection Period_UC'!Y18</f>
        <v>16760611.400000002</v>
      </c>
      <c r="E7" s="23">
        <f>'[9]Average Collection Period_UC'!Z18</f>
        <v>25511088.59</v>
      </c>
      <c r="F7" s="23">
        <f>'[9]Average Collection Period_UC'!AA18</f>
        <v>37199416.82</v>
      </c>
      <c r="G7" s="23">
        <f>'[9]Average Collection Period_UC'!AB18</f>
        <v>100620854.87</v>
      </c>
      <c r="H7" s="23">
        <f>'[9]Average Collection Period_UC'!AC18</f>
        <v>7645080.3899999997</v>
      </c>
      <c r="I7" s="23">
        <f>'[9]Average Collection Period_UC'!AD18</f>
        <v>7149573.7700000005</v>
      </c>
      <c r="J7" s="23">
        <f>'[9]Average Collection Period_UC'!AE18</f>
        <v>10500714.26</v>
      </c>
    </row>
    <row r="8" spans="1:11" ht="21" x14ac:dyDescent="0.6">
      <c r="A8" s="9" t="s">
        <v>42</v>
      </c>
      <c r="B8" s="11">
        <f>30*9</f>
        <v>270</v>
      </c>
      <c r="C8" s="11">
        <f t="shared" ref="C8:J8" si="1">30*9</f>
        <v>270</v>
      </c>
      <c r="D8" s="11">
        <f t="shared" si="1"/>
        <v>270</v>
      </c>
      <c r="E8" s="11">
        <f t="shared" si="1"/>
        <v>270</v>
      </c>
      <c r="F8" s="11">
        <f t="shared" si="1"/>
        <v>270</v>
      </c>
      <c r="G8" s="11">
        <f t="shared" si="1"/>
        <v>270</v>
      </c>
      <c r="H8" s="11">
        <f t="shared" si="1"/>
        <v>270</v>
      </c>
      <c r="I8" s="11">
        <f t="shared" si="1"/>
        <v>270</v>
      </c>
      <c r="J8" s="11">
        <f t="shared" si="1"/>
        <v>270</v>
      </c>
    </row>
    <row r="9" spans="1:11" x14ac:dyDescent="0.5">
      <c r="A9" s="12" t="s">
        <v>8</v>
      </c>
      <c r="B9" s="13">
        <f>(B6/B7)*B8</f>
        <v>79.544567531969108</v>
      </c>
      <c r="C9" s="13">
        <f t="shared" ref="C9:J9" si="2">(C6/C7)*C8</f>
        <v>303.75514961239281</v>
      </c>
      <c r="D9" s="13">
        <f t="shared" si="2"/>
        <v>157.67487948858474</v>
      </c>
      <c r="E9" s="13">
        <f t="shared" si="2"/>
        <v>78.57001026940496</v>
      </c>
      <c r="F9" s="13">
        <f t="shared" si="2"/>
        <v>56.454317253460637</v>
      </c>
      <c r="G9" s="13">
        <f t="shared" si="2"/>
        <v>475.82854973263454</v>
      </c>
      <c r="H9" s="13">
        <f t="shared" si="2"/>
        <v>307.84140016740884</v>
      </c>
      <c r="I9" s="13">
        <f t="shared" si="2"/>
        <v>14.501322083707935</v>
      </c>
      <c r="J9" s="13">
        <f t="shared" si="2"/>
        <v>278.10644001849073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23">
        <f>'[9]Average Collection Period_CSMBS'!C18</f>
        <v>12790743.969999999</v>
      </c>
      <c r="C12" s="23">
        <f>'[9]Average Collection Period_CSMBS'!D18</f>
        <v>1420359.13</v>
      </c>
      <c r="D12" s="23">
        <f>'[9]Average Collection Period_CSMBS'!E18</f>
        <v>1784097.44</v>
      </c>
      <c r="E12" s="23">
        <f>'[9]Average Collection Period_CSMBS'!F18</f>
        <v>4136154</v>
      </c>
      <c r="F12" s="23">
        <f>'[9]Average Collection Period_CSMBS'!G18</f>
        <v>2961512.43</v>
      </c>
      <c r="G12" s="23">
        <f>'[9]Average Collection Period_CSMBS'!H18</f>
        <v>26918624.870000001</v>
      </c>
      <c r="H12" s="23">
        <f>'[9]Average Collection Period_CSMBS'!I18</f>
        <v>1453398.75</v>
      </c>
      <c r="I12" s="23">
        <f>'[9]Average Collection Period_CSMBS'!J18</f>
        <v>1809351.88</v>
      </c>
      <c r="J12" s="23">
        <f>'[9]Average Collection Period_CSMBS'!K18</f>
        <v>1504970.34</v>
      </c>
    </row>
    <row r="13" spans="1:11" ht="21" x14ac:dyDescent="0.6">
      <c r="A13" s="9" t="s">
        <v>41</v>
      </c>
      <c r="B13" s="23">
        <f>'[9]Average Collection Period_CSMBS'!L18</f>
        <v>14762449.940000001</v>
      </c>
      <c r="C13" s="23">
        <f>'[9]Average Collection Period_CSMBS'!M18</f>
        <v>573360.07000000007</v>
      </c>
      <c r="D13" s="23">
        <f>'[9]Average Collection Period_CSMBS'!N18</f>
        <v>1702122.44</v>
      </c>
      <c r="E13" s="23">
        <f>'[9]Average Collection Period_CSMBS'!O18</f>
        <v>1754499.25</v>
      </c>
      <c r="F13" s="23">
        <f>'[9]Average Collection Period_CSMBS'!P18</f>
        <v>3078354.73</v>
      </c>
      <c r="G13" s="23">
        <f>'[9]Average Collection Period_CSMBS'!Q18</f>
        <v>39639885.450000003</v>
      </c>
      <c r="H13" s="23">
        <f>'[9]Average Collection Period_CSMBS'!R18</f>
        <v>1327465.0799999998</v>
      </c>
      <c r="I13" s="23">
        <f>'[9]Average Collection Period_CSMBS'!S18</f>
        <v>1886225.51</v>
      </c>
      <c r="J13" s="23">
        <f>'[9]Average Collection Period_CSMBS'!T18</f>
        <v>525938</v>
      </c>
    </row>
    <row r="14" spans="1:11" ht="21" x14ac:dyDescent="0.6">
      <c r="A14" s="9" t="s">
        <v>10</v>
      </c>
      <c r="B14" s="23">
        <f t="shared" ref="B14:J14" si="4">(B12+B13)/2</f>
        <v>13776596.955</v>
      </c>
      <c r="C14" s="23">
        <f t="shared" si="4"/>
        <v>996859.6</v>
      </c>
      <c r="D14" s="23">
        <f t="shared" si="4"/>
        <v>1743109.94</v>
      </c>
      <c r="E14" s="23">
        <f t="shared" si="4"/>
        <v>2945326.625</v>
      </c>
      <c r="F14" s="23">
        <f t="shared" si="4"/>
        <v>3019933.58</v>
      </c>
      <c r="G14" s="23">
        <f t="shared" si="4"/>
        <v>33279255.160000004</v>
      </c>
      <c r="H14" s="23">
        <f t="shared" si="4"/>
        <v>1390431.915</v>
      </c>
      <c r="I14" s="23">
        <f t="shared" si="4"/>
        <v>1847788.6949999998</v>
      </c>
      <c r="J14" s="23">
        <f t="shared" si="4"/>
        <v>1015454.17</v>
      </c>
    </row>
    <row r="15" spans="1:11" ht="21" x14ac:dyDescent="0.6">
      <c r="A15" s="9" t="s">
        <v>11</v>
      </c>
      <c r="B15" s="23">
        <f>'[9]Average Collection Period_CSMBS'!W18</f>
        <v>93414953.289999992</v>
      </c>
      <c r="C15" s="23">
        <f>'[9]Average Collection Period_CSMBS'!X18</f>
        <v>2448761.56</v>
      </c>
      <c r="D15" s="23">
        <f>'[9]Average Collection Period_CSMBS'!Y18</f>
        <v>3051092.29</v>
      </c>
      <c r="E15" s="23">
        <f>'[9]Average Collection Period_CSMBS'!Z18</f>
        <v>5797702.4500000002</v>
      </c>
      <c r="F15" s="23">
        <f>'[9]Average Collection Period_CSMBS'!AA18</f>
        <v>10944156.67</v>
      </c>
      <c r="G15" s="23">
        <f>'[9]Average Collection Period_CSMBS'!AB18</f>
        <v>41422400.330000006</v>
      </c>
      <c r="H15" s="23">
        <f>'[9]Average Collection Period_CSMBS'!AC18</f>
        <v>2681181.8199999998</v>
      </c>
      <c r="I15" s="23">
        <f>'[9]Average Collection Period_CSMBS'!AD18</f>
        <v>1284933.5999999999</v>
      </c>
      <c r="J15" s="23">
        <f>'[9]Average Collection Period_CSMBS'!AE18</f>
        <v>2882689.66</v>
      </c>
    </row>
    <row r="16" spans="1:11" ht="21" x14ac:dyDescent="0.6">
      <c r="A16" s="9" t="s">
        <v>42</v>
      </c>
      <c r="B16" s="11">
        <f>30*9</f>
        <v>270</v>
      </c>
      <c r="C16" s="11">
        <f t="shared" ref="C16:J16" si="5">30*9</f>
        <v>270</v>
      </c>
      <c r="D16" s="11">
        <f t="shared" si="5"/>
        <v>270</v>
      </c>
      <c r="E16" s="11">
        <f t="shared" si="5"/>
        <v>270</v>
      </c>
      <c r="F16" s="11">
        <f t="shared" si="5"/>
        <v>270</v>
      </c>
      <c r="G16" s="11">
        <f t="shared" si="5"/>
        <v>270</v>
      </c>
      <c r="H16" s="11">
        <f t="shared" si="5"/>
        <v>270</v>
      </c>
      <c r="I16" s="11">
        <f t="shared" si="5"/>
        <v>270</v>
      </c>
      <c r="J16" s="11">
        <f t="shared" si="5"/>
        <v>270</v>
      </c>
    </row>
    <row r="17" spans="1:10" x14ac:dyDescent="0.5">
      <c r="A17" s="12" t="s">
        <v>8</v>
      </c>
      <c r="B17" s="13">
        <f t="shared" ref="B17:J17" si="6">(B14/B15)*B16</f>
        <v>39.818905291345786</v>
      </c>
      <c r="C17" s="13">
        <f t="shared" si="6"/>
        <v>109.91355646729443</v>
      </c>
      <c r="D17" s="13">
        <f t="shared" si="6"/>
        <v>154.25285080445732</v>
      </c>
      <c r="E17" s="13">
        <f t="shared" si="6"/>
        <v>137.16436736935336</v>
      </c>
      <c r="F17" s="13">
        <f t="shared" si="6"/>
        <v>74.503873727896845</v>
      </c>
      <c r="G17" s="13">
        <f t="shared" si="6"/>
        <v>216.92125085982431</v>
      </c>
      <c r="H17" s="13">
        <f t="shared" si="6"/>
        <v>140.01908197706638</v>
      </c>
      <c r="I17" s="13">
        <f t="shared" si="6"/>
        <v>388.27138433456793</v>
      </c>
      <c r="J17" s="13">
        <f t="shared" si="6"/>
        <v>95.110004279822476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23">
        <f>'[9]Average Collection Period_SSS'!C18</f>
        <v>21457680.649999999</v>
      </c>
      <c r="C20" s="23">
        <f>'[9]Average Collection Period_SSS'!D18</f>
        <v>3008309.55</v>
      </c>
      <c r="D20" s="23">
        <f>'[9]Average Collection Period_SSS'!E18</f>
        <v>1494027.19</v>
      </c>
      <c r="E20" s="23">
        <f>'[9]Average Collection Period_SSS'!F18</f>
        <v>1133775.3500000001</v>
      </c>
      <c r="F20" s="23">
        <f>'[9]Average Collection Period_SSS'!G18</f>
        <v>4263223.3499999996</v>
      </c>
      <c r="G20" s="23">
        <f>'[9]Average Collection Period_SSS'!H18</f>
        <v>17095706.699999999</v>
      </c>
      <c r="H20" s="23">
        <f>'[9]Average Collection Period_SSS'!I18</f>
        <v>3907902.8099999996</v>
      </c>
      <c r="I20" s="23">
        <f>'[9]Average Collection Period_SSS'!J18</f>
        <v>2475238.38</v>
      </c>
      <c r="J20" s="23">
        <f>'[9]Average Collection Period_SSS'!K18</f>
        <v>4481007.8100000005</v>
      </c>
    </row>
    <row r="21" spans="1:10" ht="21" x14ac:dyDescent="0.6">
      <c r="A21" s="9" t="s">
        <v>41</v>
      </c>
      <c r="B21" s="23">
        <f>'[9]Average Collection Period_SSS'!L18</f>
        <v>12517258.02</v>
      </c>
      <c r="C21" s="23">
        <f>'[9]Average Collection Period_SSS'!M18</f>
        <v>325984.75</v>
      </c>
      <c r="D21" s="23">
        <f>'[9]Average Collection Period_SSS'!N18</f>
        <v>1637941.6</v>
      </c>
      <c r="E21" s="23">
        <f>'[9]Average Collection Period_SSS'!O18</f>
        <v>1212054.48</v>
      </c>
      <c r="F21" s="23">
        <f>'[9]Average Collection Period_SSS'!P18</f>
        <v>1650660.3599999999</v>
      </c>
      <c r="G21" s="23">
        <f>'[9]Average Collection Period_SSS'!Q18</f>
        <v>25814466.129999999</v>
      </c>
      <c r="H21" s="23">
        <f>'[9]Average Collection Period_SSS'!R18</f>
        <v>663283.92999999993</v>
      </c>
      <c r="I21" s="23">
        <f>'[9]Average Collection Period_SSS'!S18</f>
        <v>2661138.1800000002</v>
      </c>
      <c r="J21" s="23">
        <f>'[9]Average Collection Period_SSS'!T18</f>
        <v>443238.75</v>
      </c>
    </row>
    <row r="22" spans="1:10" ht="21" x14ac:dyDescent="0.6">
      <c r="A22" s="9" t="s">
        <v>10</v>
      </c>
      <c r="B22" s="23">
        <f t="shared" ref="B22:J22" si="8">(B20+B21)/2</f>
        <v>16987469.335000001</v>
      </c>
      <c r="C22" s="23">
        <f t="shared" si="8"/>
        <v>1667147.15</v>
      </c>
      <c r="D22" s="23">
        <f t="shared" si="8"/>
        <v>1565984.395</v>
      </c>
      <c r="E22" s="23">
        <f t="shared" si="8"/>
        <v>1172914.915</v>
      </c>
      <c r="F22" s="23">
        <f t="shared" si="8"/>
        <v>2956941.8549999995</v>
      </c>
      <c r="G22" s="23">
        <f t="shared" si="8"/>
        <v>21455086.414999999</v>
      </c>
      <c r="H22" s="23">
        <f t="shared" si="8"/>
        <v>2285593.3699999996</v>
      </c>
      <c r="I22" s="23">
        <f t="shared" si="8"/>
        <v>2568188.2800000003</v>
      </c>
      <c r="J22" s="23">
        <f t="shared" si="8"/>
        <v>2462123.2800000003</v>
      </c>
    </row>
    <row r="23" spans="1:10" ht="21" x14ac:dyDescent="0.6">
      <c r="A23" s="9" t="s">
        <v>14</v>
      </c>
      <c r="B23" s="23">
        <f>'[9]Average Collection Period_SSS'!W18</f>
        <v>24418877.880000003</v>
      </c>
      <c r="C23" s="23">
        <f>'[9]Average Collection Period_SSS'!X18</f>
        <v>789322.11</v>
      </c>
      <c r="D23" s="23">
        <f>'[9]Average Collection Period_SSS'!Y18</f>
        <v>834133.45000000007</v>
      </c>
      <c r="E23" s="23">
        <f>'[9]Average Collection Period_SSS'!Z18</f>
        <v>1415545.05</v>
      </c>
      <c r="F23" s="23">
        <f>'[9]Average Collection Period_SSS'!AA18</f>
        <v>2683795.6600000011</v>
      </c>
      <c r="G23" s="23">
        <f>'[9]Average Collection Period_SSS'!AB18</f>
        <v>13986336.759999998</v>
      </c>
      <c r="H23" s="23">
        <f>'[9]Average Collection Period_SSS'!AC18</f>
        <v>721015.95000000007</v>
      </c>
      <c r="I23" s="23">
        <f>'[9]Average Collection Period_SSS'!AD18</f>
        <v>950819</v>
      </c>
      <c r="J23" s="23">
        <f>'[9]Average Collection Period_SSS'!AE18</f>
        <v>873022.1</v>
      </c>
    </row>
    <row r="24" spans="1:10" ht="21" x14ac:dyDescent="0.6">
      <c r="A24" s="9" t="s">
        <v>42</v>
      </c>
      <c r="B24" s="11">
        <f>30*9</f>
        <v>270</v>
      </c>
      <c r="C24" s="11">
        <f t="shared" ref="C24:J24" si="9">30*9</f>
        <v>270</v>
      </c>
      <c r="D24" s="11">
        <f t="shared" si="9"/>
        <v>270</v>
      </c>
      <c r="E24" s="11">
        <f t="shared" si="9"/>
        <v>270</v>
      </c>
      <c r="F24" s="11">
        <f t="shared" si="9"/>
        <v>270</v>
      </c>
      <c r="G24" s="11">
        <f t="shared" si="9"/>
        <v>270</v>
      </c>
      <c r="H24" s="11">
        <f t="shared" si="9"/>
        <v>270</v>
      </c>
      <c r="I24" s="11">
        <f t="shared" si="9"/>
        <v>270</v>
      </c>
      <c r="J24" s="11">
        <f t="shared" si="9"/>
        <v>270</v>
      </c>
    </row>
    <row r="25" spans="1:10" x14ac:dyDescent="0.5">
      <c r="A25" s="12" t="s">
        <v>8</v>
      </c>
      <c r="B25" s="13">
        <f t="shared" ref="B25:J25" si="10">(B22/B23)*B24</f>
        <v>187.83077351013804</v>
      </c>
      <c r="C25" s="13">
        <f t="shared" si="10"/>
        <v>570.27381445073161</v>
      </c>
      <c r="D25" s="13">
        <f t="shared" si="10"/>
        <v>506.89225644889314</v>
      </c>
      <c r="E25" s="13">
        <f t="shared" si="10"/>
        <v>223.72091022465162</v>
      </c>
      <c r="F25" s="13">
        <f t="shared" si="10"/>
        <v>297.47954091631539</v>
      </c>
      <c r="G25" s="13">
        <f t="shared" si="10"/>
        <v>414.18088463429797</v>
      </c>
      <c r="H25" s="13">
        <f t="shared" si="10"/>
        <v>855.88981755535337</v>
      </c>
      <c r="I25" s="13">
        <f t="shared" si="10"/>
        <v>729.27742882714801</v>
      </c>
      <c r="J25" s="13">
        <f t="shared" si="10"/>
        <v>761.46215038542562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zoomScale="70" zoomScaleNormal="70" workbookViewId="0">
      <selection activeCell="K22" sqref="K22"/>
    </sheetView>
  </sheetViews>
  <sheetFormatPr defaultColWidth="9.09765625" defaultRowHeight="16.8" x14ac:dyDescent="0.5"/>
  <cols>
    <col min="1" max="1" width="29.3984375" style="1" customWidth="1"/>
    <col min="2" max="2" width="14.69921875" style="21" bestFit="1" customWidth="1"/>
    <col min="3" max="10" width="11.3984375" style="21" customWidth="1"/>
    <col min="11" max="11" width="65.09765625" style="1" customWidth="1"/>
    <col min="12" max="16384" width="9.09765625" style="1"/>
  </cols>
  <sheetData>
    <row r="1" spans="1:11" ht="31.5" customHeight="1" x14ac:dyDescent="0.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s="6" customFormat="1" ht="48" customHeight="1" x14ac:dyDescent="0.25">
      <c r="A2" s="2" t="s">
        <v>0</v>
      </c>
      <c r="B2" s="3" t="str" cm="1">
        <f t="array" ref="B2:J2">'[10]Average Collection Period_UC'!C2:K2</f>
        <v>10699 สมเด็จพระยุพราชสระแก้ว,รพท_</v>
      </c>
      <c r="C2" s="3" t="str">
        <v>10866 คลองหาด,รพช_</v>
      </c>
      <c r="D2" s="3" t="str">
        <v>10867 ตาพระยา,รพช_</v>
      </c>
      <c r="E2" s="3" t="str">
        <v>10868 วังน้ำเย็น,รพช_</v>
      </c>
      <c r="F2" s="4" t="str">
        <v>10869 วัฒนานคร,รพช_</v>
      </c>
      <c r="G2" s="3" t="str">
        <v>10870 อรัญประเทศ,รพท_</v>
      </c>
      <c r="H2" s="3" t="str">
        <v>13817 เขาฉกรรจ์,รพช_</v>
      </c>
      <c r="I2" s="3" t="str">
        <v>28849 วังสมบูรณ์,รพช_</v>
      </c>
      <c r="J2" s="3" t="str">
        <v>28850 โคกสูง,รพช_</v>
      </c>
      <c r="K2" s="5"/>
    </row>
    <row r="3" spans="1:11" s="6" customFormat="1" ht="21" x14ac:dyDescent="0.6">
      <c r="A3" s="7" t="s">
        <v>1</v>
      </c>
      <c r="B3" s="39" t="s">
        <v>2</v>
      </c>
      <c r="C3" s="40"/>
      <c r="D3" s="40"/>
      <c r="E3" s="40"/>
      <c r="F3" s="40"/>
      <c r="G3" s="40"/>
      <c r="H3" s="40"/>
      <c r="I3" s="40"/>
      <c r="J3" s="43"/>
    </row>
    <row r="4" spans="1:11" ht="24.6" x14ac:dyDescent="0.5">
      <c r="A4" s="8" t="s">
        <v>3</v>
      </c>
      <c r="B4" s="22">
        <f>'[10]Average Collection Period_UC'!C18</f>
        <v>76424759.36999999</v>
      </c>
      <c r="C4" s="22">
        <f>'[10]Average Collection Period_UC'!D18</f>
        <v>17064029.449999999</v>
      </c>
      <c r="D4" s="22">
        <f>'[10]Average Collection Period_UC'!E18</f>
        <v>9684799.1499999985</v>
      </c>
      <c r="E4" s="22">
        <f>'[10]Average Collection Period_UC'!F18</f>
        <v>7988243.75</v>
      </c>
      <c r="F4" s="22">
        <f>'[10]Average Collection Period_UC'!G18</f>
        <v>7174297.9299999997</v>
      </c>
      <c r="G4" s="22">
        <f>'[10]Average Collection Period_UC'!H18</f>
        <v>177084413.53999999</v>
      </c>
      <c r="H4" s="22">
        <f>'[10]Average Collection Period_UC'!I18</f>
        <v>13935626.65</v>
      </c>
      <c r="I4" s="22">
        <f>'[10]Average Collection Period_UC'!J18</f>
        <v>381045.70999999996</v>
      </c>
      <c r="J4" s="22">
        <f>'[10]Average Collection Period_UC'!K18</f>
        <v>17801290.050000001</v>
      </c>
    </row>
    <row r="5" spans="1:11" ht="21" x14ac:dyDescent="0.6">
      <c r="A5" s="9" t="s">
        <v>20</v>
      </c>
      <c r="B5" s="23">
        <f>'[10]Average Collection Period_UC'!L18</f>
        <v>107049181.64999999</v>
      </c>
      <c r="C5" s="23">
        <f>'[10]Average Collection Period_UC'!M18</f>
        <v>2423296.0499999998</v>
      </c>
      <c r="D5" s="23">
        <f>'[10]Average Collection Period_UC'!N18</f>
        <v>10048511.59</v>
      </c>
      <c r="E5" s="23">
        <f>'[10]Average Collection Period_UC'!O18</f>
        <v>7002724.5</v>
      </c>
      <c r="F5" s="23">
        <f>'[10]Average Collection Period_UC'!P18</f>
        <v>7979256.2999999998</v>
      </c>
      <c r="G5" s="23">
        <f>'[10]Average Collection Period_UC'!Q18</f>
        <v>177573037.20000002</v>
      </c>
      <c r="H5" s="23">
        <f>'[10]Average Collection Period_UC'!R18</f>
        <v>3419473.35</v>
      </c>
      <c r="I5" s="23">
        <f>'[10]Average Collection Period_UC'!S18</f>
        <v>337169.14999999997</v>
      </c>
      <c r="J5" s="23">
        <f>'[10]Average Collection Period_UC'!T18</f>
        <v>3250216.6000000006</v>
      </c>
    </row>
    <row r="6" spans="1:11" ht="21" x14ac:dyDescent="0.6">
      <c r="A6" s="9" t="s">
        <v>5</v>
      </c>
      <c r="B6" s="23">
        <f>(B4+B5)/2</f>
        <v>91736970.50999999</v>
      </c>
      <c r="C6" s="23">
        <f>AVERAGE(C4:C5)</f>
        <v>9743662.75</v>
      </c>
      <c r="D6" s="23">
        <f t="shared" ref="D6:J6" si="0">AVERAGE(D4:D5)</f>
        <v>9866655.3699999992</v>
      </c>
      <c r="E6" s="23">
        <f t="shared" si="0"/>
        <v>7495484.125</v>
      </c>
      <c r="F6" s="23">
        <f t="shared" si="0"/>
        <v>7576777.1150000002</v>
      </c>
      <c r="G6" s="23">
        <f t="shared" si="0"/>
        <v>177328725.37</v>
      </c>
      <c r="H6" s="23">
        <f t="shared" si="0"/>
        <v>8677550</v>
      </c>
      <c r="I6" s="23">
        <f t="shared" si="0"/>
        <v>359107.42999999993</v>
      </c>
      <c r="J6" s="23">
        <f t="shared" si="0"/>
        <v>10525753.325000001</v>
      </c>
    </row>
    <row r="7" spans="1:11" ht="21" x14ac:dyDescent="0.6">
      <c r="A7" s="9" t="s">
        <v>6</v>
      </c>
      <c r="B7" s="23">
        <f>'[10]Average Collection Period_UC'!W18</f>
        <v>332583511.28000009</v>
      </c>
      <c r="C7" s="23">
        <f>'[10]Average Collection Period_UC'!X18</f>
        <v>10157777.210000001</v>
      </c>
      <c r="D7" s="23">
        <f>'[10]Average Collection Period_UC'!Y18</f>
        <v>19319009.73</v>
      </c>
      <c r="E7" s="23">
        <f>'[10]Average Collection Period_UC'!Z18</f>
        <v>28656214.870000001</v>
      </c>
      <c r="F7" s="23">
        <f>'[10]Average Collection Period_UC'!AA18</f>
        <v>41069991.819999993</v>
      </c>
      <c r="G7" s="23">
        <f>'[10]Average Collection Period_UC'!AB18</f>
        <v>113921869.73999999</v>
      </c>
      <c r="H7" s="23">
        <f>'[10]Average Collection Period_UC'!AC18</f>
        <v>9821214</v>
      </c>
      <c r="I7" s="23">
        <f>'[10]Average Collection Period_UC'!AD18</f>
        <v>7874842.7700000005</v>
      </c>
      <c r="J7" s="23">
        <f>'[10]Average Collection Period_UC'!AE18</f>
        <v>10328078.220000001</v>
      </c>
    </row>
    <row r="8" spans="1:11" ht="21" x14ac:dyDescent="0.6">
      <c r="A8" s="9" t="s">
        <v>21</v>
      </c>
      <c r="B8" s="11">
        <f>30*10</f>
        <v>300</v>
      </c>
      <c r="C8" s="11">
        <f t="shared" ref="C8:J8" si="1">30*10</f>
        <v>300</v>
      </c>
      <c r="D8" s="11">
        <f t="shared" si="1"/>
        <v>300</v>
      </c>
      <c r="E8" s="11">
        <f t="shared" si="1"/>
        <v>300</v>
      </c>
      <c r="F8" s="11">
        <f t="shared" si="1"/>
        <v>300</v>
      </c>
      <c r="G8" s="11">
        <f t="shared" si="1"/>
        <v>300</v>
      </c>
      <c r="H8" s="11">
        <f t="shared" si="1"/>
        <v>300</v>
      </c>
      <c r="I8" s="11">
        <f t="shared" si="1"/>
        <v>300</v>
      </c>
      <c r="J8" s="11">
        <f t="shared" si="1"/>
        <v>300</v>
      </c>
    </row>
    <row r="9" spans="1:11" x14ac:dyDescent="0.5">
      <c r="A9" s="12" t="s">
        <v>8</v>
      </c>
      <c r="B9" s="13">
        <f>(B6/B7)*B8</f>
        <v>82.749415468856938</v>
      </c>
      <c r="C9" s="13">
        <f t="shared" ref="C9:J9" si="2">(C6/C7)*C8</f>
        <v>287.76953506346882</v>
      </c>
      <c r="D9" s="13">
        <f t="shared" si="2"/>
        <v>153.21678762879321</v>
      </c>
      <c r="E9" s="13">
        <f t="shared" si="2"/>
        <v>78.46972280536923</v>
      </c>
      <c r="F9" s="13">
        <f t="shared" si="2"/>
        <v>55.345351527269926</v>
      </c>
      <c r="G9" s="13">
        <f t="shared" si="2"/>
        <v>466.97458295245144</v>
      </c>
      <c r="H9" s="13">
        <f t="shared" si="2"/>
        <v>265.06550004917926</v>
      </c>
      <c r="I9" s="13">
        <f t="shared" si="2"/>
        <v>13.680556189695199</v>
      </c>
      <c r="J9" s="13">
        <f t="shared" si="2"/>
        <v>305.74187474540639</v>
      </c>
    </row>
    <row r="10" spans="1:11" x14ac:dyDescent="0.5">
      <c r="A10" s="14"/>
      <c r="B10" s="15" t="str">
        <f>IF(B9&lt;=60,"ผ่าน","ไม่ผ่าน")</f>
        <v>ไม่ผ่าน</v>
      </c>
      <c r="C10" s="15" t="str">
        <f t="shared" ref="C10:J10" si="3">IF(C9&lt;=60,"ผ่าน","ไม่ผ่าน")</f>
        <v>ไม่ผ่าน</v>
      </c>
      <c r="D10" s="15" t="str">
        <f t="shared" si="3"/>
        <v>ไม่ผ่าน</v>
      </c>
      <c r="E10" s="15" t="str">
        <f t="shared" si="3"/>
        <v>ไม่ผ่าน</v>
      </c>
      <c r="F10" s="16" t="str">
        <f t="shared" si="3"/>
        <v>ผ่าน</v>
      </c>
      <c r="G10" s="15" t="str">
        <f t="shared" si="3"/>
        <v>ไม่ผ่าน</v>
      </c>
      <c r="H10" s="15" t="str">
        <f t="shared" si="3"/>
        <v>ไม่ผ่าน</v>
      </c>
      <c r="I10" s="16" t="str">
        <f t="shared" si="3"/>
        <v>ผ่าน</v>
      </c>
      <c r="J10" s="15" t="str">
        <f t="shared" si="3"/>
        <v>ไม่ผ่าน</v>
      </c>
    </row>
    <row r="11" spans="1:11" ht="21" x14ac:dyDescent="0.6">
      <c r="A11" s="7" t="s">
        <v>9</v>
      </c>
      <c r="B11" s="39" t="s">
        <v>2</v>
      </c>
      <c r="C11" s="40"/>
      <c r="D11" s="40"/>
      <c r="E11" s="40"/>
      <c r="F11" s="40"/>
      <c r="G11" s="40"/>
      <c r="H11" s="40"/>
      <c r="I11" s="40"/>
      <c r="J11" s="43"/>
    </row>
    <row r="12" spans="1:11" ht="24.6" x14ac:dyDescent="0.5">
      <c r="A12" s="8" t="s">
        <v>3</v>
      </c>
      <c r="B12" s="23">
        <f>'[10]Average Collection Period_CSMBS'!C18</f>
        <v>12790743.969999999</v>
      </c>
      <c r="C12" s="23">
        <f>'[10]Average Collection Period_CSMBS'!D18</f>
        <v>1420359.13</v>
      </c>
      <c r="D12" s="23">
        <f>'[10]Average Collection Period_CSMBS'!E18</f>
        <v>1784097.44</v>
      </c>
      <c r="E12" s="23">
        <f>'[10]Average Collection Period_CSMBS'!F18</f>
        <v>4136154</v>
      </c>
      <c r="F12" s="23">
        <f>'[10]Average Collection Period_CSMBS'!G18</f>
        <v>2961512.43</v>
      </c>
      <c r="G12" s="23">
        <f>'[10]Average Collection Period_CSMBS'!H18</f>
        <v>26918624.870000001</v>
      </c>
      <c r="H12" s="23">
        <f>'[10]Average Collection Period_CSMBS'!I18</f>
        <v>1453398.75</v>
      </c>
      <c r="I12" s="23">
        <f>'[10]Average Collection Period_CSMBS'!J18</f>
        <v>1809351.88</v>
      </c>
      <c r="J12" s="23">
        <f>'[10]Average Collection Period_CSMBS'!K18</f>
        <v>1504970.34</v>
      </c>
    </row>
    <row r="13" spans="1:11" ht="21" x14ac:dyDescent="0.6">
      <c r="A13" s="9" t="s">
        <v>20</v>
      </c>
      <c r="B13" s="23">
        <f>'[10]Average Collection Period_CSMBS'!L18</f>
        <v>16533305.060000001</v>
      </c>
      <c r="C13" s="23">
        <f>'[10]Average Collection Period_CSMBS'!M18</f>
        <v>549959.32000000007</v>
      </c>
      <c r="D13" s="23">
        <f>'[10]Average Collection Period_CSMBS'!N18</f>
        <v>1638036.19</v>
      </c>
      <c r="E13" s="23">
        <f>'[10]Average Collection Period_CSMBS'!O18</f>
        <v>2013796.25</v>
      </c>
      <c r="F13" s="23">
        <f>'[10]Average Collection Period_CSMBS'!P18</f>
        <v>2877642.1</v>
      </c>
      <c r="G13" s="23">
        <f>'[10]Average Collection Period_CSMBS'!Q18</f>
        <v>44042763.129999995</v>
      </c>
      <c r="H13" s="23">
        <f>'[10]Average Collection Period_CSMBS'!R18</f>
        <v>1118915.67</v>
      </c>
      <c r="I13" s="23">
        <f>'[10]Average Collection Period_CSMBS'!S18</f>
        <v>1981746.26</v>
      </c>
      <c r="J13" s="23">
        <f>'[10]Average Collection Period_CSMBS'!T18</f>
        <v>520390.25</v>
      </c>
    </row>
    <row r="14" spans="1:11" ht="21" x14ac:dyDescent="0.6">
      <c r="A14" s="9" t="s">
        <v>10</v>
      </c>
      <c r="B14" s="23">
        <f t="shared" ref="B14:J14" si="4">(B12+B13)/2</f>
        <v>14662024.515000001</v>
      </c>
      <c r="C14" s="23">
        <f t="shared" si="4"/>
        <v>985159.22499999998</v>
      </c>
      <c r="D14" s="23">
        <f t="shared" si="4"/>
        <v>1711066.8149999999</v>
      </c>
      <c r="E14" s="23">
        <f t="shared" si="4"/>
        <v>3074975.125</v>
      </c>
      <c r="F14" s="23">
        <f t="shared" si="4"/>
        <v>2919577.2650000001</v>
      </c>
      <c r="G14" s="23">
        <f t="shared" si="4"/>
        <v>35480694</v>
      </c>
      <c r="H14" s="23">
        <f t="shared" si="4"/>
        <v>1286157.21</v>
      </c>
      <c r="I14" s="23">
        <f t="shared" si="4"/>
        <v>1895549.0699999998</v>
      </c>
      <c r="J14" s="23">
        <f t="shared" si="4"/>
        <v>1012680.295</v>
      </c>
    </row>
    <row r="15" spans="1:11" ht="21" x14ac:dyDescent="0.6">
      <c r="A15" s="9" t="s">
        <v>11</v>
      </c>
      <c r="B15" s="23">
        <f>'[10]Average Collection Period_CSMBS'!W18</f>
        <v>104459135.30000001</v>
      </c>
      <c r="C15" s="23">
        <f>'[10]Average Collection Period_CSMBS'!X18</f>
        <v>2642108.64</v>
      </c>
      <c r="D15" s="23">
        <f>'[10]Average Collection Period_CSMBS'!Y18</f>
        <v>3443138.0700000003</v>
      </c>
      <c r="E15" s="23">
        <f>'[10]Average Collection Period_CSMBS'!Z18</f>
        <v>6475554.9299999997</v>
      </c>
      <c r="F15" s="23">
        <f>'[10]Average Collection Period_CSMBS'!AA18</f>
        <v>11951177.84</v>
      </c>
      <c r="G15" s="23">
        <f>'[10]Average Collection Period_CSMBS'!AB18</f>
        <v>47203964.640000008</v>
      </c>
      <c r="H15" s="23">
        <f>'[10]Average Collection Period_CSMBS'!AC18</f>
        <v>2912803.82</v>
      </c>
      <c r="I15" s="23">
        <f>'[10]Average Collection Period_CSMBS'!AD18</f>
        <v>1473712.3499999999</v>
      </c>
      <c r="J15" s="23">
        <f>'[10]Average Collection Period_CSMBS'!AE18</f>
        <v>3185921.2600000002</v>
      </c>
    </row>
    <row r="16" spans="1:11" ht="21" x14ac:dyDescent="0.6">
      <c r="A16" s="9" t="s">
        <v>21</v>
      </c>
      <c r="B16" s="11">
        <f>30*10</f>
        <v>300</v>
      </c>
      <c r="C16" s="11">
        <f t="shared" ref="C16:J16" si="5">30*10</f>
        <v>300</v>
      </c>
      <c r="D16" s="11">
        <f t="shared" si="5"/>
        <v>300</v>
      </c>
      <c r="E16" s="11">
        <f t="shared" si="5"/>
        <v>300</v>
      </c>
      <c r="F16" s="11">
        <f t="shared" si="5"/>
        <v>300</v>
      </c>
      <c r="G16" s="11">
        <f t="shared" si="5"/>
        <v>300</v>
      </c>
      <c r="H16" s="11">
        <f t="shared" si="5"/>
        <v>300</v>
      </c>
      <c r="I16" s="11">
        <f t="shared" si="5"/>
        <v>300</v>
      </c>
      <c r="J16" s="11">
        <f t="shared" si="5"/>
        <v>300</v>
      </c>
    </row>
    <row r="17" spans="1:10" x14ac:dyDescent="0.5">
      <c r="A17" s="12" t="s">
        <v>8</v>
      </c>
      <c r="B17" s="13">
        <f t="shared" ref="B17:J17" si="6">(B14/B15)*B16</f>
        <v>42.108402887573966</v>
      </c>
      <c r="C17" s="13">
        <f t="shared" si="6"/>
        <v>111.86056584713337</v>
      </c>
      <c r="D17" s="13">
        <f t="shared" si="6"/>
        <v>149.08494346263609</v>
      </c>
      <c r="E17" s="13">
        <f t="shared" si="6"/>
        <v>142.45768084311504</v>
      </c>
      <c r="F17" s="13">
        <f t="shared" si="6"/>
        <v>73.287603215851732</v>
      </c>
      <c r="G17" s="13">
        <f t="shared" si="6"/>
        <v>225.4939448662378</v>
      </c>
      <c r="H17" s="13">
        <f t="shared" si="6"/>
        <v>132.46589432171234</v>
      </c>
      <c r="I17" s="13">
        <f t="shared" si="6"/>
        <v>385.87226401407304</v>
      </c>
      <c r="J17" s="13">
        <f t="shared" si="6"/>
        <v>95.358316702403357</v>
      </c>
    </row>
    <row r="18" spans="1:10" x14ac:dyDescent="0.5">
      <c r="A18" s="14"/>
      <c r="B18" s="16" t="str">
        <f t="shared" ref="B18:J18" si="7">IF(B17&lt;=60,"ผ่าน","ไม่ผ่าน")</f>
        <v>ผ่าน</v>
      </c>
      <c r="C18" s="15" t="str">
        <f t="shared" si="7"/>
        <v>ไม่ผ่าน</v>
      </c>
      <c r="D18" s="15" t="str">
        <f t="shared" si="7"/>
        <v>ไม่ผ่าน</v>
      </c>
      <c r="E18" s="15" t="str">
        <f t="shared" si="7"/>
        <v>ไม่ผ่าน</v>
      </c>
      <c r="F18" s="16" t="str">
        <f t="shared" si="7"/>
        <v>ไม่ผ่าน</v>
      </c>
      <c r="G18" s="15" t="str">
        <f t="shared" si="7"/>
        <v>ไม่ผ่าน</v>
      </c>
      <c r="H18" s="15" t="str">
        <f t="shared" si="7"/>
        <v>ไม่ผ่าน</v>
      </c>
      <c r="I18" s="15" t="str">
        <f t="shared" si="7"/>
        <v>ไม่ผ่าน</v>
      </c>
      <c r="J18" s="15" t="str">
        <f t="shared" si="7"/>
        <v>ไม่ผ่าน</v>
      </c>
    </row>
    <row r="19" spans="1:10" ht="21" x14ac:dyDescent="0.6">
      <c r="A19" s="7" t="s">
        <v>12</v>
      </c>
      <c r="B19" s="39" t="s">
        <v>13</v>
      </c>
      <c r="C19" s="40"/>
      <c r="D19" s="40"/>
      <c r="E19" s="40"/>
      <c r="F19" s="40"/>
      <c r="G19" s="40"/>
      <c r="H19" s="40"/>
      <c r="I19" s="40"/>
      <c r="J19" s="43"/>
    </row>
    <row r="20" spans="1:10" ht="24.6" x14ac:dyDescent="0.5">
      <c r="A20" s="8" t="s">
        <v>3</v>
      </c>
      <c r="B20" s="23">
        <f>'[10]Average Collection Period_SSS'!C18</f>
        <v>21457680.649999999</v>
      </c>
      <c r="C20" s="23">
        <f>'[10]Average Collection Period_SSS'!D18</f>
        <v>3008309.55</v>
      </c>
      <c r="D20" s="23">
        <f>'[10]Average Collection Period_SSS'!E18</f>
        <v>1494027.19</v>
      </c>
      <c r="E20" s="23">
        <f>'[10]Average Collection Period_SSS'!F18</f>
        <v>1133775.3500000001</v>
      </c>
      <c r="F20" s="23">
        <f>'[10]Average Collection Period_SSS'!G18</f>
        <v>4263223.3499999996</v>
      </c>
      <c r="G20" s="23">
        <f>'[10]Average Collection Period_SSS'!H18</f>
        <v>17095706.699999999</v>
      </c>
      <c r="H20" s="23">
        <f>'[10]Average Collection Period_SSS'!I18</f>
        <v>3907902.8099999996</v>
      </c>
      <c r="I20" s="23">
        <f>'[10]Average Collection Period_SSS'!J18</f>
        <v>2475238.38</v>
      </c>
      <c r="J20" s="23">
        <f>'[10]Average Collection Period_SSS'!K18</f>
        <v>4481007.8100000005</v>
      </c>
    </row>
    <row r="21" spans="1:10" ht="21" x14ac:dyDescent="0.6">
      <c r="A21" s="9" t="s">
        <v>20</v>
      </c>
      <c r="B21" s="23">
        <f>'[10]Average Collection Period_SSS'!L18</f>
        <v>17114306.879999999</v>
      </c>
      <c r="C21" s="23">
        <f>'[10]Average Collection Period_SSS'!M18</f>
        <v>379385</v>
      </c>
      <c r="D21" s="23">
        <f>'[10]Average Collection Period_SSS'!N18</f>
        <v>1592780.1</v>
      </c>
      <c r="E21" s="23">
        <f>'[10]Average Collection Period_SSS'!O18</f>
        <v>1353806.17</v>
      </c>
      <c r="F21" s="23">
        <f>'[10]Average Collection Period_SSS'!P18</f>
        <v>1541138.5</v>
      </c>
      <c r="G21" s="23">
        <f>'[10]Average Collection Period_SSS'!Q18</f>
        <v>26513523.920000002</v>
      </c>
      <c r="H21" s="23">
        <f>'[10]Average Collection Period_SSS'!R18</f>
        <v>512888.08999999997</v>
      </c>
      <c r="I21" s="23">
        <f>'[10]Average Collection Period_SSS'!S18</f>
        <v>2732715.18</v>
      </c>
      <c r="J21" s="23">
        <f>'[10]Average Collection Period_SSS'!T18</f>
        <v>496477.25</v>
      </c>
    </row>
    <row r="22" spans="1:10" ht="21" x14ac:dyDescent="0.6">
      <c r="A22" s="9" t="s">
        <v>10</v>
      </c>
      <c r="B22" s="23">
        <f t="shared" ref="B22:J22" si="8">(B20+B21)/2</f>
        <v>19285993.765000001</v>
      </c>
      <c r="C22" s="23">
        <f t="shared" si="8"/>
        <v>1693847.2749999999</v>
      </c>
      <c r="D22" s="23">
        <f t="shared" si="8"/>
        <v>1543403.645</v>
      </c>
      <c r="E22" s="23">
        <f t="shared" si="8"/>
        <v>1243790.76</v>
      </c>
      <c r="F22" s="23">
        <f t="shared" si="8"/>
        <v>2902180.9249999998</v>
      </c>
      <c r="G22" s="23">
        <f t="shared" si="8"/>
        <v>21804615.310000002</v>
      </c>
      <c r="H22" s="23">
        <f t="shared" si="8"/>
        <v>2210395.4499999997</v>
      </c>
      <c r="I22" s="23">
        <f t="shared" si="8"/>
        <v>2603976.7800000003</v>
      </c>
      <c r="J22" s="23">
        <f t="shared" si="8"/>
        <v>2488742.5300000003</v>
      </c>
    </row>
    <row r="23" spans="1:10" ht="21" x14ac:dyDescent="0.6">
      <c r="A23" s="9" t="s">
        <v>14</v>
      </c>
      <c r="B23" s="23">
        <f>'[10]Average Collection Period_SSS'!W18</f>
        <v>33315238.759999998</v>
      </c>
      <c r="C23" s="23">
        <f>'[10]Average Collection Period_SSS'!X18</f>
        <v>898925.96</v>
      </c>
      <c r="D23" s="23">
        <f>'[10]Average Collection Period_SSS'!Y18</f>
        <v>860221.95000000007</v>
      </c>
      <c r="E23" s="23">
        <f>'[10]Average Collection Period_SSS'!Z18</f>
        <v>1627247.94</v>
      </c>
      <c r="F23" s="23">
        <f>'[10]Average Collection Period_SSS'!AA18</f>
        <v>2792355.9999999995</v>
      </c>
      <c r="G23" s="23">
        <f>'[10]Average Collection Period_SSS'!AB18</f>
        <v>15352218.57</v>
      </c>
      <c r="H23" s="23">
        <f>'[10]Average Collection Period_SSS'!AC18</f>
        <v>672370.11</v>
      </c>
      <c r="I23" s="23">
        <f>'[10]Average Collection Period_SSS'!AD18</f>
        <v>1081146</v>
      </c>
      <c r="J23" s="23">
        <f>'[10]Average Collection Period_SSS'!AE18</f>
        <v>826221</v>
      </c>
    </row>
    <row r="24" spans="1:10" ht="21" x14ac:dyDescent="0.6">
      <c r="A24" s="9" t="s">
        <v>21</v>
      </c>
      <c r="B24" s="11">
        <f>30*10</f>
        <v>300</v>
      </c>
      <c r="C24" s="11">
        <f t="shared" ref="C24:J24" si="9">30*10</f>
        <v>300</v>
      </c>
      <c r="D24" s="11">
        <f t="shared" si="9"/>
        <v>300</v>
      </c>
      <c r="E24" s="11">
        <f t="shared" si="9"/>
        <v>300</v>
      </c>
      <c r="F24" s="11">
        <f t="shared" si="9"/>
        <v>300</v>
      </c>
      <c r="G24" s="11">
        <f t="shared" si="9"/>
        <v>300</v>
      </c>
      <c r="H24" s="11">
        <f t="shared" si="9"/>
        <v>300</v>
      </c>
      <c r="I24" s="11">
        <f t="shared" si="9"/>
        <v>300</v>
      </c>
      <c r="J24" s="11">
        <f t="shared" si="9"/>
        <v>300</v>
      </c>
    </row>
    <row r="25" spans="1:10" x14ac:dyDescent="0.5">
      <c r="A25" s="12" t="s">
        <v>8</v>
      </c>
      <c r="B25" s="13">
        <f t="shared" ref="B25:J25" si="10">(B22/B23)*B24</f>
        <v>173.66821745389166</v>
      </c>
      <c r="C25" s="13">
        <f t="shared" si="10"/>
        <v>565.2903632908766</v>
      </c>
      <c r="D25" s="13">
        <f t="shared" si="10"/>
        <v>538.25770604900276</v>
      </c>
      <c r="E25" s="13">
        <f t="shared" si="10"/>
        <v>229.3057000274955</v>
      </c>
      <c r="F25" s="13">
        <f t="shared" si="10"/>
        <v>311.79916797858152</v>
      </c>
      <c r="G25" s="13">
        <f t="shared" si="10"/>
        <v>426.08725007228713</v>
      </c>
      <c r="H25" s="13">
        <f t="shared" si="10"/>
        <v>986.24050227336829</v>
      </c>
      <c r="I25" s="13">
        <f t="shared" si="10"/>
        <v>722.56016671198893</v>
      </c>
      <c r="J25" s="13">
        <f t="shared" si="10"/>
        <v>903.65986703315457</v>
      </c>
    </row>
    <row r="26" spans="1:10" x14ac:dyDescent="0.5">
      <c r="B26" s="15" t="str">
        <f>IF(B25&lt;=60,"ผ่าน","ไม่ผ่าน")</f>
        <v>ไม่ผ่าน</v>
      </c>
      <c r="C26" s="15" t="str">
        <f t="shared" ref="C26:J26" si="11">IF(C25&lt;=60,"ผ่าน","ไม่ผ่าน")</f>
        <v>ไม่ผ่าน</v>
      </c>
      <c r="D26" s="15" t="str">
        <f t="shared" si="11"/>
        <v>ไม่ผ่าน</v>
      </c>
      <c r="E26" s="15" t="str">
        <f t="shared" si="11"/>
        <v>ไม่ผ่าน</v>
      </c>
      <c r="F26" s="15" t="str">
        <f t="shared" si="11"/>
        <v>ไม่ผ่าน</v>
      </c>
      <c r="G26" s="15" t="str">
        <f t="shared" si="11"/>
        <v>ไม่ผ่าน</v>
      </c>
      <c r="H26" s="15" t="str">
        <f t="shared" si="11"/>
        <v>ไม่ผ่าน</v>
      </c>
      <c r="I26" s="15" t="str">
        <f t="shared" si="11"/>
        <v>ไม่ผ่าน</v>
      </c>
      <c r="J26" s="15" t="str">
        <f t="shared" si="11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U43"/>
  <sheetViews>
    <sheetView tabSelected="1" topLeftCell="AK18" zoomScale="90" zoomScaleNormal="90" workbookViewId="0">
      <selection activeCell="BF21" sqref="BF21"/>
    </sheetView>
  </sheetViews>
  <sheetFormatPr defaultRowHeight="13.8" x14ac:dyDescent="0.25"/>
  <cols>
    <col min="1" max="1" width="3.796875" customWidth="1"/>
    <col min="2" max="97" width="9.59765625" customWidth="1"/>
  </cols>
  <sheetData>
    <row r="1" spans="2:99" s="46" customFormat="1" ht="16.8" customHeight="1" x14ac:dyDescent="0.3">
      <c r="B1" s="46" t="s">
        <v>75</v>
      </c>
      <c r="M1" s="46" t="s">
        <v>75</v>
      </c>
      <c r="X1" s="46" t="s">
        <v>75</v>
      </c>
      <c r="AI1" s="46" t="s">
        <v>75</v>
      </c>
      <c r="AT1" s="46" t="s">
        <v>75</v>
      </c>
      <c r="BE1" s="46" t="s">
        <v>75</v>
      </c>
      <c r="BP1" s="46" t="s">
        <v>75</v>
      </c>
      <c r="CA1" s="46" t="s">
        <v>75</v>
      </c>
      <c r="CL1" s="46" t="s">
        <v>75</v>
      </c>
    </row>
    <row r="2" spans="2:99" s="49" customFormat="1" ht="21" customHeight="1" x14ac:dyDescent="0.25">
      <c r="B2" s="48" t="s">
        <v>66</v>
      </c>
      <c r="C2" s="48"/>
      <c r="D2" s="48"/>
      <c r="E2" s="48"/>
      <c r="F2" s="48"/>
      <c r="G2" s="48"/>
      <c r="H2" s="48"/>
      <c r="I2" s="48"/>
      <c r="J2" s="48"/>
      <c r="K2" s="48"/>
      <c r="M2" s="48" t="s">
        <v>67</v>
      </c>
      <c r="N2" s="48"/>
      <c r="O2" s="48"/>
      <c r="P2" s="48"/>
      <c r="Q2" s="48"/>
      <c r="R2" s="48"/>
      <c r="S2" s="48"/>
      <c r="T2" s="48"/>
      <c r="U2" s="48"/>
      <c r="V2" s="48"/>
      <c r="X2" s="48" t="s">
        <v>68</v>
      </c>
      <c r="Y2" s="48"/>
      <c r="Z2" s="48"/>
      <c r="AA2" s="48"/>
      <c r="AB2" s="48"/>
      <c r="AC2" s="48"/>
      <c r="AD2" s="48"/>
      <c r="AE2" s="48"/>
      <c r="AF2" s="48"/>
      <c r="AG2" s="48"/>
      <c r="AJ2" s="48" t="s">
        <v>69</v>
      </c>
      <c r="AK2" s="48"/>
      <c r="AL2" s="48"/>
      <c r="AM2" s="48"/>
      <c r="AN2" s="48"/>
      <c r="AO2" s="48"/>
      <c r="AP2" s="48"/>
      <c r="AQ2" s="48"/>
      <c r="AR2" s="48"/>
      <c r="AU2" s="48" t="s">
        <v>70</v>
      </c>
      <c r="AV2" s="48"/>
      <c r="AW2" s="48"/>
      <c r="AX2" s="48"/>
      <c r="AY2" s="48"/>
      <c r="AZ2" s="48"/>
      <c r="BA2" s="48"/>
      <c r="BB2" s="48"/>
      <c r="BC2" s="48"/>
      <c r="BF2" s="48" t="s">
        <v>71</v>
      </c>
      <c r="BG2" s="48"/>
      <c r="BH2" s="48"/>
      <c r="BI2" s="48"/>
      <c r="BJ2" s="48"/>
      <c r="BK2" s="48"/>
      <c r="BL2" s="48"/>
      <c r="BM2" s="48"/>
      <c r="BN2" s="48"/>
      <c r="BO2" s="48"/>
      <c r="BR2" s="48" t="s">
        <v>72</v>
      </c>
      <c r="BS2" s="48"/>
      <c r="BT2" s="48"/>
      <c r="BU2" s="48"/>
      <c r="BV2" s="48"/>
      <c r="BW2" s="48"/>
      <c r="BX2" s="48"/>
      <c r="BY2" s="48"/>
      <c r="BZ2" s="48"/>
      <c r="CA2" s="48"/>
      <c r="CD2" s="48" t="s">
        <v>73</v>
      </c>
      <c r="CE2" s="48"/>
      <c r="CF2" s="48"/>
      <c r="CG2" s="48"/>
      <c r="CH2" s="48"/>
      <c r="CI2" s="48"/>
      <c r="CJ2" s="48"/>
      <c r="CK2" s="48"/>
      <c r="CL2" s="48" t="s">
        <v>74</v>
      </c>
      <c r="CM2" s="48"/>
      <c r="CN2" s="48"/>
      <c r="CO2" s="48"/>
      <c r="CP2" s="48"/>
      <c r="CQ2" s="48"/>
      <c r="CR2" s="48"/>
      <c r="CS2" s="48"/>
      <c r="CT2" s="48"/>
      <c r="CU2" s="48"/>
    </row>
    <row r="21" spans="2:99" s="46" customFormat="1" ht="17.399999999999999" x14ac:dyDescent="0.3">
      <c r="B21" s="47" t="s">
        <v>76</v>
      </c>
      <c r="M21" s="47" t="s">
        <v>76</v>
      </c>
      <c r="X21" s="47" t="s">
        <v>76</v>
      </c>
      <c r="AI21" s="47" t="s">
        <v>76</v>
      </c>
      <c r="AT21" s="47" t="s">
        <v>76</v>
      </c>
      <c r="BE21" s="47" t="s">
        <v>76</v>
      </c>
      <c r="BP21" s="47" t="s">
        <v>76</v>
      </c>
      <c r="CA21" s="47" t="s">
        <v>76</v>
      </c>
      <c r="CL21" s="47" t="s">
        <v>76</v>
      </c>
    </row>
    <row r="22" spans="2:99" s="49" customFormat="1" ht="19.8" customHeight="1" x14ac:dyDescent="0.25">
      <c r="B22" s="48" t="s">
        <v>66</v>
      </c>
      <c r="C22" s="48"/>
      <c r="D22" s="48"/>
      <c r="E22" s="48"/>
      <c r="F22" s="48"/>
      <c r="G22" s="48"/>
      <c r="H22" s="48"/>
      <c r="I22" s="48"/>
      <c r="J22" s="48"/>
      <c r="K22" s="48"/>
      <c r="M22" s="48" t="s">
        <v>67</v>
      </c>
      <c r="N22" s="48"/>
      <c r="O22" s="48"/>
      <c r="P22" s="48"/>
      <c r="Q22" s="48"/>
      <c r="R22" s="48"/>
      <c r="S22" s="48"/>
      <c r="T22" s="48"/>
      <c r="U22" s="48"/>
      <c r="V22" s="48"/>
      <c r="X22" s="48" t="s">
        <v>68</v>
      </c>
      <c r="Y22" s="48"/>
      <c r="Z22" s="48"/>
      <c r="AA22" s="48"/>
      <c r="AB22" s="48"/>
      <c r="AC22" s="48"/>
      <c r="AD22" s="48"/>
      <c r="AE22" s="48"/>
      <c r="AF22" s="48"/>
      <c r="AG22" s="48"/>
      <c r="AJ22" s="48" t="s">
        <v>69</v>
      </c>
      <c r="AK22" s="48"/>
      <c r="AL22" s="48"/>
      <c r="AM22" s="48"/>
      <c r="AN22" s="48"/>
      <c r="AO22" s="48"/>
      <c r="AP22" s="48"/>
      <c r="AQ22" s="48"/>
      <c r="AR22" s="48"/>
      <c r="AU22" s="48" t="s">
        <v>70</v>
      </c>
      <c r="AV22" s="48"/>
      <c r="AW22" s="48"/>
      <c r="AX22" s="48"/>
      <c r="AY22" s="48"/>
      <c r="AZ22" s="48"/>
      <c r="BA22" s="48"/>
      <c r="BB22" s="48"/>
      <c r="BC22" s="48"/>
      <c r="BF22" s="48" t="s">
        <v>71</v>
      </c>
      <c r="BG22" s="48"/>
      <c r="BH22" s="48"/>
      <c r="BI22" s="48"/>
      <c r="BJ22" s="48"/>
      <c r="BK22" s="48"/>
      <c r="BL22" s="48"/>
      <c r="BM22" s="48"/>
      <c r="BN22" s="48"/>
      <c r="BO22" s="48"/>
      <c r="BR22" s="48" t="s">
        <v>72</v>
      </c>
      <c r="BS22" s="48"/>
      <c r="BT22" s="48"/>
      <c r="BU22" s="48"/>
      <c r="BV22" s="48"/>
      <c r="BW22" s="48"/>
      <c r="BX22" s="48"/>
      <c r="BY22" s="48"/>
      <c r="BZ22" s="48"/>
      <c r="CA22" s="48"/>
      <c r="CD22" s="48" t="s">
        <v>73</v>
      </c>
      <c r="CE22" s="48"/>
      <c r="CF22" s="48"/>
      <c r="CG22" s="48"/>
      <c r="CH22" s="48"/>
      <c r="CI22" s="48"/>
      <c r="CJ22" s="48"/>
      <c r="CK22" s="48"/>
      <c r="CL22" s="48" t="s">
        <v>74</v>
      </c>
      <c r="CM22" s="48"/>
      <c r="CN22" s="48"/>
      <c r="CO22" s="48"/>
      <c r="CP22" s="48"/>
      <c r="CQ22" s="48"/>
      <c r="CR22" s="48"/>
      <c r="CS22" s="48"/>
      <c r="CT22" s="48"/>
      <c r="CU22" s="48"/>
    </row>
    <row r="42" spans="2:99" s="46" customFormat="1" ht="17.399999999999999" x14ac:dyDescent="0.3">
      <c r="B42" s="45" t="s">
        <v>77</v>
      </c>
      <c r="M42" s="45" t="s">
        <v>77</v>
      </c>
      <c r="X42" s="45" t="s">
        <v>77</v>
      </c>
      <c r="AI42" s="45" t="s">
        <v>77</v>
      </c>
      <c r="AT42" s="45" t="s">
        <v>77</v>
      </c>
      <c r="BE42" s="45" t="s">
        <v>77</v>
      </c>
      <c r="BP42" s="45" t="s">
        <v>77</v>
      </c>
      <c r="CA42" s="45" t="s">
        <v>77</v>
      </c>
      <c r="CL42" s="45" t="s">
        <v>77</v>
      </c>
    </row>
    <row r="43" spans="2:99" s="49" customFormat="1" ht="19.8" customHeight="1" x14ac:dyDescent="0.25">
      <c r="B43" s="48" t="s">
        <v>66</v>
      </c>
      <c r="C43" s="48"/>
      <c r="D43" s="48"/>
      <c r="E43" s="48"/>
      <c r="F43" s="48"/>
      <c r="G43" s="48"/>
      <c r="H43" s="48"/>
      <c r="I43" s="48"/>
      <c r="J43" s="48"/>
      <c r="K43" s="48"/>
      <c r="M43" s="48" t="s">
        <v>67</v>
      </c>
      <c r="N43" s="48"/>
      <c r="O43" s="48"/>
      <c r="P43" s="48"/>
      <c r="Q43" s="48"/>
      <c r="R43" s="48"/>
      <c r="S43" s="48"/>
      <c r="T43" s="48"/>
      <c r="U43" s="48"/>
      <c r="V43" s="48"/>
      <c r="X43" s="48" t="s">
        <v>68</v>
      </c>
      <c r="Y43" s="48"/>
      <c r="Z43" s="48"/>
      <c r="AA43" s="48"/>
      <c r="AB43" s="48"/>
      <c r="AC43" s="48"/>
      <c r="AD43" s="48"/>
      <c r="AE43" s="48"/>
      <c r="AF43" s="48"/>
      <c r="AG43" s="48"/>
      <c r="AJ43" s="48" t="s">
        <v>69</v>
      </c>
      <c r="AK43" s="48"/>
      <c r="AL43" s="48"/>
      <c r="AM43" s="48"/>
      <c r="AN43" s="48"/>
      <c r="AO43" s="48"/>
      <c r="AP43" s="48"/>
      <c r="AQ43" s="48"/>
      <c r="AR43" s="48"/>
      <c r="AU43" s="48" t="s">
        <v>70</v>
      </c>
      <c r="AV43" s="48"/>
      <c r="AW43" s="48"/>
      <c r="AX43" s="48"/>
      <c r="AY43" s="48"/>
      <c r="AZ43" s="48"/>
      <c r="BA43" s="48"/>
      <c r="BB43" s="48"/>
      <c r="BC43" s="48"/>
      <c r="BF43" s="48" t="s">
        <v>71</v>
      </c>
      <c r="BG43" s="48"/>
      <c r="BH43" s="48"/>
      <c r="BI43" s="48"/>
      <c r="BJ43" s="48"/>
      <c r="BK43" s="48"/>
      <c r="BL43" s="48"/>
      <c r="BM43" s="48"/>
      <c r="BN43" s="48"/>
      <c r="BO43" s="48"/>
      <c r="BR43" s="48" t="s">
        <v>72</v>
      </c>
      <c r="BS43" s="48"/>
      <c r="BT43" s="48"/>
      <c r="BU43" s="48"/>
      <c r="BV43" s="48"/>
      <c r="BW43" s="48"/>
      <c r="BX43" s="48"/>
      <c r="BY43" s="48"/>
      <c r="BZ43" s="48"/>
      <c r="CA43" s="48"/>
      <c r="CD43" s="48" t="s">
        <v>73</v>
      </c>
      <c r="CE43" s="48"/>
      <c r="CF43" s="48"/>
      <c r="CG43" s="48"/>
      <c r="CH43" s="48"/>
      <c r="CI43" s="48"/>
      <c r="CJ43" s="48"/>
      <c r="CK43" s="48"/>
      <c r="CL43" s="48" t="s">
        <v>74</v>
      </c>
      <c r="CM43" s="48"/>
      <c r="CN43" s="48"/>
      <c r="CO43" s="48"/>
      <c r="CP43" s="48"/>
      <c r="CQ43" s="48"/>
      <c r="CR43" s="48"/>
      <c r="CS43" s="48"/>
      <c r="CT43" s="48"/>
      <c r="CU43" s="48"/>
    </row>
  </sheetData>
  <mergeCells count="27">
    <mergeCell ref="BR2:CA2"/>
    <mergeCell ref="CD2:CK2"/>
    <mergeCell ref="CL2:CU2"/>
    <mergeCell ref="B22:K22"/>
    <mergeCell ref="M22:V22"/>
    <mergeCell ref="X22:AG22"/>
    <mergeCell ref="AJ22:AR22"/>
    <mergeCell ref="AU22:BC22"/>
    <mergeCell ref="BF22:BO22"/>
    <mergeCell ref="BR22:CA22"/>
    <mergeCell ref="B2:K2"/>
    <mergeCell ref="M2:V2"/>
    <mergeCell ref="X2:AG2"/>
    <mergeCell ref="AJ2:AR2"/>
    <mergeCell ref="AU2:BC2"/>
    <mergeCell ref="BF2:BO2"/>
    <mergeCell ref="CL43:CU43"/>
    <mergeCell ref="CD22:CK22"/>
    <mergeCell ref="CL22:CU22"/>
    <mergeCell ref="B43:K43"/>
    <mergeCell ref="M43:V43"/>
    <mergeCell ref="X43:AG43"/>
    <mergeCell ref="AJ43:AR43"/>
    <mergeCell ref="AU43:BC43"/>
    <mergeCell ref="BF43:BO43"/>
    <mergeCell ref="BR43:CA43"/>
    <mergeCell ref="CD43:CK43"/>
  </mergeCells>
  <pageMargins left="0.19" right="0.17" top="0.32" bottom="0.39" header="0.3" footer="0.17"/>
  <pageSetup paperSize="9" scale="8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สรุป</vt:lpstr>
      <vt:lpstr>ต.ค 65</vt:lpstr>
      <vt:lpstr>พ.ย 65</vt:lpstr>
      <vt:lpstr>ธ.ค 65</vt:lpstr>
      <vt:lpstr>ม.ค 66</vt:lpstr>
      <vt:lpstr>ก.พ 66</vt:lpstr>
      <vt:lpstr>มี.ค 66</vt:lpstr>
      <vt:lpstr>เม.ย 66</vt:lpstr>
      <vt:lpstr>พ.ค 66</vt:lpstr>
      <vt:lpstr>มิ.ย 66</vt:lpstr>
      <vt:lpstr>ก.ค 66</vt:lpstr>
      <vt:lpstr>กราฟรายรพ</vt:lpstr>
      <vt:lpstr>'ก.ค 66'!Print_Titles</vt:lpstr>
      <vt:lpstr>'ก.พ 66'!Print_Titles</vt:lpstr>
      <vt:lpstr>'ต.ค 65'!Print_Titles</vt:lpstr>
      <vt:lpstr>'ธ.ค 65'!Print_Titles</vt:lpstr>
      <vt:lpstr>'พ.ค 66'!Print_Titles</vt:lpstr>
      <vt:lpstr>'พ.ย 65'!Print_Titles</vt:lpstr>
      <vt:lpstr>'ม.ค 66'!Print_Titles</vt:lpstr>
      <vt:lpstr>'มิ.ย 66'!Print_Titles</vt:lpstr>
      <vt:lpstr>'มี.ค 66'!Print_Titles</vt:lpstr>
      <vt:lpstr>'เม.ย 66'!Print_Titles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2023-08-30T04:55:11Z</cp:lastPrinted>
  <dcterms:created xsi:type="dcterms:W3CDTF">2023-08-29T06:43:27Z</dcterms:created>
  <dcterms:modified xsi:type="dcterms:W3CDTF">2023-08-30T04:57:27Z</dcterms:modified>
</cp:coreProperties>
</file>