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คปสจ. 64\เดือนพฤศจิกายน 63\"/>
    </mc:Choice>
  </mc:AlternateContent>
  <xr:revisionPtr revIDLastSave="0" documentId="8_{B7832241-8991-418B-9DA9-41B8512E36B3}" xr6:coauthVersionLast="45" xr6:coauthVersionMax="45" xr10:uidLastSave="{00000000-0000-0000-0000-000000000000}"/>
  <bookViews>
    <workbookView xWindow="-120" yWindow="-120" windowWidth="29040" windowHeight="15840" tabRatio="767" activeTab="4" xr2:uid="{00000000-000D-0000-FFFF-FFFF00000000}"/>
  </bookViews>
  <sheets>
    <sheet name="รพร.สระแก้ว" sheetId="22" r:id="rId1"/>
    <sheet name="รพ.คลองหาด" sheetId="21" r:id="rId2"/>
    <sheet name="รพ.ตาพระยา" sheetId="20" r:id="rId3"/>
    <sheet name="รพ.วังน้ำเย็น" sheetId="19" r:id="rId4"/>
    <sheet name="รพ.วัฒนานคร" sheetId="25" r:id="rId5"/>
    <sheet name="รพ.อรัญประเทศ" sheetId="17" r:id="rId6"/>
    <sheet name="รพ.เขาฉกรรจ์" sheetId="24" r:id="rId7"/>
    <sheet name="รพ.วังสมบูรณ์" sheetId="15" r:id="rId8"/>
    <sheet name="รพ.โคกสูง" sheetId="23" r:id="rId9"/>
    <sheet name="ฟอร์ม" sheetId="14" r:id="rId10"/>
  </sheets>
  <definedNames>
    <definedName name="_xlnm.Print_Titles" localSheetId="9">ฟอร์ม!$A:$A</definedName>
    <definedName name="_xlnm.Print_Titles" localSheetId="6">รพ.เขาฉกรรจ์!$A:$A</definedName>
    <definedName name="_xlnm.Print_Titles" localSheetId="1">รพ.คลองหาด!$A:$A</definedName>
    <definedName name="_xlnm.Print_Titles" localSheetId="8">รพ.โคกสูง!$A:$A</definedName>
    <definedName name="_xlnm.Print_Titles" localSheetId="2">รพ.ตาพระยา!$A:$A</definedName>
    <definedName name="_xlnm.Print_Titles" localSheetId="3">รพ.วังน้ำเย็น!$A:$A</definedName>
    <definedName name="_xlnm.Print_Titles" localSheetId="7">รพ.วังสมบูรณ์!$A:$A</definedName>
    <definedName name="_xlnm.Print_Titles" localSheetId="4">รพ.วัฒนานคร!$A:$A</definedName>
    <definedName name="_xlnm.Print_Titles" localSheetId="5">รพ.อรัญประเทศ!$A:$A</definedName>
    <definedName name="_xlnm.Print_Titles" localSheetId="0">รพร.สระแก้ว!$A:$A</definedName>
    <definedName name="SAPBEXsysID" hidden="1">"BWP"</definedName>
  </definedNames>
  <calcPr calcId="191029"/>
</workbook>
</file>

<file path=xl/calcChain.xml><?xml version="1.0" encoding="utf-8"?>
<calcChain xmlns="http://schemas.openxmlformats.org/spreadsheetml/2006/main">
  <c r="Q10" i="22" l="1"/>
  <c r="E16" i="22"/>
  <c r="Y18" i="25" l="1"/>
  <c r="Y19" i="25"/>
  <c r="Y20" i="25"/>
  <c r="Y21" i="25"/>
  <c r="Y22" i="25"/>
  <c r="Y23" i="25"/>
  <c r="Y24" i="25"/>
  <c r="Y25" i="25"/>
  <c r="Y26" i="25"/>
  <c r="Y27" i="25"/>
  <c r="Y28" i="25"/>
  <c r="Y11" i="25"/>
  <c r="Y12" i="25"/>
  <c r="Y13" i="25"/>
  <c r="Y14" i="25"/>
  <c r="Y15" i="25"/>
  <c r="X18" i="25"/>
  <c r="X19" i="25"/>
  <c r="X20" i="25"/>
  <c r="X21" i="25"/>
  <c r="X22" i="25"/>
  <c r="X23" i="25"/>
  <c r="X24" i="25"/>
  <c r="X25" i="25"/>
  <c r="X26" i="25"/>
  <c r="X27" i="25"/>
  <c r="X28" i="25"/>
  <c r="X17" i="25"/>
  <c r="X16" i="25"/>
  <c r="X11" i="25"/>
  <c r="X12" i="25"/>
  <c r="X13" i="25"/>
  <c r="X14" i="25"/>
  <c r="X15" i="25"/>
  <c r="X10" i="25"/>
  <c r="AE18" i="21" l="1"/>
  <c r="AE19" i="21"/>
  <c r="AE20" i="21"/>
  <c r="AE21" i="21"/>
  <c r="AE22" i="21"/>
  <c r="AE23" i="21"/>
  <c r="AE24" i="21"/>
  <c r="AE25" i="21"/>
  <c r="AE26" i="21"/>
  <c r="AE27" i="21"/>
  <c r="AE28" i="21"/>
  <c r="AE17" i="21"/>
  <c r="AE11" i="21"/>
  <c r="AE12" i="21"/>
  <c r="AE13" i="21"/>
  <c r="AE14" i="21"/>
  <c r="AE15" i="21"/>
  <c r="AE10" i="21"/>
  <c r="Y19" i="21"/>
  <c r="X19" i="21"/>
  <c r="S11" i="21"/>
  <c r="I16" i="20" l="1"/>
  <c r="J16" i="20"/>
  <c r="X19" i="19"/>
  <c r="Y19" i="19"/>
  <c r="X19" i="23" l="1"/>
  <c r="Y19" i="23"/>
  <c r="T9" i="23"/>
  <c r="T16" i="23"/>
  <c r="T29" i="23" l="1"/>
  <c r="Y28" i="24" l="1"/>
  <c r="Y27" i="24"/>
  <c r="Y26" i="24"/>
  <c r="Y25" i="24"/>
  <c r="Y24" i="24"/>
  <c r="Y23" i="24"/>
  <c r="Y22" i="24"/>
  <c r="Y21" i="24"/>
  <c r="Y20" i="24"/>
  <c r="Y19" i="24"/>
  <c r="Y18" i="24"/>
  <c r="X28" i="24"/>
  <c r="X27" i="24"/>
  <c r="X26" i="24"/>
  <c r="X25" i="24"/>
  <c r="X24" i="24"/>
  <c r="X23" i="24"/>
  <c r="X22" i="24"/>
  <c r="X21" i="24"/>
  <c r="X20" i="24"/>
  <c r="X19" i="24"/>
  <c r="X18" i="24"/>
  <c r="U9" i="24"/>
  <c r="U16" i="24"/>
  <c r="U29" i="24" l="1"/>
  <c r="Y19" i="15" l="1"/>
  <c r="X19" i="15"/>
  <c r="Q19" i="23" l="1"/>
  <c r="P19" i="23"/>
  <c r="N19" i="23"/>
  <c r="K19" i="23"/>
  <c r="L19" i="23" s="1"/>
  <c r="G19" i="23"/>
  <c r="F19" i="23"/>
  <c r="D19" i="23"/>
  <c r="Q19" i="15"/>
  <c r="P19" i="15"/>
  <c r="N19" i="15"/>
  <c r="K19" i="15"/>
  <c r="L19" i="15" s="1"/>
  <c r="G19" i="15"/>
  <c r="F19" i="15"/>
  <c r="D19" i="15"/>
  <c r="Q19" i="24"/>
  <c r="P19" i="24"/>
  <c r="N19" i="24"/>
  <c r="K19" i="24"/>
  <c r="L19" i="24" s="1"/>
  <c r="G19" i="24"/>
  <c r="F19" i="24"/>
  <c r="D19" i="24"/>
  <c r="K19" i="17"/>
  <c r="G19" i="17"/>
  <c r="F19" i="17"/>
  <c r="D19" i="17"/>
  <c r="Q19" i="25"/>
  <c r="P19" i="25"/>
  <c r="N19" i="25"/>
  <c r="K19" i="25"/>
  <c r="L19" i="25" s="1"/>
  <c r="G19" i="25"/>
  <c r="F19" i="25"/>
  <c r="D19" i="25"/>
  <c r="Q19" i="19"/>
  <c r="P19" i="19"/>
  <c r="N19" i="19"/>
  <c r="K19" i="19"/>
  <c r="L19" i="19" s="1"/>
  <c r="G19" i="19"/>
  <c r="F19" i="19"/>
  <c r="D19" i="19"/>
  <c r="Q19" i="20"/>
  <c r="P19" i="20"/>
  <c r="N19" i="20"/>
  <c r="K19" i="20"/>
  <c r="G19" i="20"/>
  <c r="F19" i="20"/>
  <c r="D19" i="20"/>
  <c r="Q19" i="21"/>
  <c r="P19" i="21"/>
  <c r="N19" i="21"/>
  <c r="K19" i="21"/>
  <c r="L19" i="21" s="1"/>
  <c r="G19" i="21"/>
  <c r="F19" i="21"/>
  <c r="D19" i="21"/>
  <c r="B16" i="22"/>
  <c r="B9" i="22"/>
  <c r="Q19" i="22"/>
  <c r="P19" i="22"/>
  <c r="N19" i="22"/>
  <c r="K19" i="22"/>
  <c r="L19" i="22" s="1"/>
  <c r="G19" i="22"/>
  <c r="F19" i="22"/>
  <c r="D19" i="22"/>
  <c r="X19" i="22"/>
  <c r="Y19" i="22"/>
  <c r="AD19" i="22"/>
  <c r="AI19" i="22"/>
  <c r="AJ19" i="22" s="1"/>
  <c r="Z19" i="22" l="1"/>
  <c r="AF19" i="22" s="1"/>
  <c r="L19" i="20"/>
  <c r="L19" i="17"/>
  <c r="M19" i="17"/>
  <c r="AA19" i="22" l="1"/>
  <c r="Q19" i="17"/>
  <c r="P19" i="17"/>
  <c r="N19" i="17"/>
  <c r="X10" i="21"/>
  <c r="Y17" i="22"/>
  <c r="Y28" i="22"/>
  <c r="Y27" i="22"/>
  <c r="Y26" i="22"/>
  <c r="Y25" i="22"/>
  <c r="Y24" i="22"/>
  <c r="Y23" i="22"/>
  <c r="Y22" i="22"/>
  <c r="Y21" i="22"/>
  <c r="Y20" i="22"/>
  <c r="Y18" i="22"/>
  <c r="Y15" i="22"/>
  <c r="Y14" i="22"/>
  <c r="Y13" i="22"/>
  <c r="Y12" i="22"/>
  <c r="Y11" i="22"/>
  <c r="Y10" i="22"/>
  <c r="X10" i="22"/>
  <c r="X28" i="22"/>
  <c r="X27" i="22"/>
  <c r="X26" i="22"/>
  <c r="X25" i="22"/>
  <c r="X24" i="22"/>
  <c r="X23" i="22"/>
  <c r="X22" i="22"/>
  <c r="X21" i="22"/>
  <c r="X20" i="22"/>
  <c r="X18" i="22"/>
  <c r="X17" i="22"/>
  <c r="X15" i="22"/>
  <c r="X14" i="22"/>
  <c r="X13" i="22"/>
  <c r="X12" i="22"/>
  <c r="X11" i="22"/>
  <c r="AI19" i="23"/>
  <c r="AJ19" i="23" s="1"/>
  <c r="AD19" i="23"/>
  <c r="Z19" i="23"/>
  <c r="AF19" i="23" s="1"/>
  <c r="AI19" i="15"/>
  <c r="AJ19" i="15" s="1"/>
  <c r="AD19" i="15"/>
  <c r="Z19" i="15"/>
  <c r="AF19" i="15" s="1"/>
  <c r="AI19" i="24"/>
  <c r="AD19" i="24"/>
  <c r="Z19" i="24"/>
  <c r="AI19" i="17"/>
  <c r="AJ19" i="17" s="1"/>
  <c r="AD19" i="17"/>
  <c r="Z19" i="17"/>
  <c r="AF19" i="17" s="1"/>
  <c r="AI19" i="25"/>
  <c r="AD19" i="25"/>
  <c r="Z19" i="25"/>
  <c r="AI19" i="19"/>
  <c r="AJ19" i="19" s="1"/>
  <c r="AD19" i="19"/>
  <c r="Z19" i="19"/>
  <c r="AF19" i="19" s="1"/>
  <c r="AI19" i="20"/>
  <c r="AJ19" i="20" s="1"/>
  <c r="AD19" i="20"/>
  <c r="Z19" i="20"/>
  <c r="AF19" i="20" s="1"/>
  <c r="AI19" i="21"/>
  <c r="AJ19" i="21" s="1"/>
  <c r="AD19" i="21"/>
  <c r="Z19" i="21"/>
  <c r="AF19" i="21" s="1"/>
  <c r="AE19" i="25" l="1"/>
  <c r="AF19" i="25" s="1"/>
  <c r="AJ19" i="25"/>
  <c r="AE19" i="24"/>
  <c r="AF19" i="24" s="1"/>
  <c r="AJ19" i="24"/>
  <c r="Z10" i="22"/>
  <c r="AA19" i="23"/>
  <c r="AA19" i="15"/>
  <c r="AA19" i="24"/>
  <c r="AA19" i="17"/>
  <c r="AA19" i="25"/>
  <c r="AA19" i="19"/>
  <c r="AA19" i="20"/>
  <c r="AA19" i="21"/>
  <c r="AI28" i="23" l="1"/>
  <c r="AJ28" i="23" s="1"/>
  <c r="Y28" i="23"/>
  <c r="X28" i="23"/>
  <c r="Z28" i="23" s="1"/>
  <c r="AI27" i="23"/>
  <c r="AJ27" i="23" s="1"/>
  <c r="Y27" i="23"/>
  <c r="X27" i="23"/>
  <c r="Z27" i="23" s="1"/>
  <c r="AI26" i="23"/>
  <c r="AJ26" i="23" s="1"/>
  <c r="Y26" i="23"/>
  <c r="X26" i="23"/>
  <c r="Z26" i="23" s="1"/>
  <c r="AI25" i="23"/>
  <c r="AJ25" i="23" s="1"/>
  <c r="Y25" i="23"/>
  <c r="X25" i="23"/>
  <c r="AI24" i="23"/>
  <c r="AJ24" i="23" s="1"/>
  <c r="Y24" i="23"/>
  <c r="X24" i="23"/>
  <c r="Z24" i="23" s="1"/>
  <c r="AI23" i="23"/>
  <c r="AJ23" i="23" s="1"/>
  <c r="Y23" i="23"/>
  <c r="X23" i="23"/>
  <c r="Z23" i="23" s="1"/>
  <c r="AI22" i="23"/>
  <c r="AJ22" i="23" s="1"/>
  <c r="Y22" i="23"/>
  <c r="X22" i="23"/>
  <c r="Z22" i="23" s="1"/>
  <c r="AI21" i="23"/>
  <c r="Y21" i="23"/>
  <c r="X21" i="23"/>
  <c r="AI20" i="23"/>
  <c r="AJ20" i="23" s="1"/>
  <c r="Y20" i="23"/>
  <c r="X20" i="23"/>
  <c r="Z20" i="23" s="1"/>
  <c r="AI18" i="23"/>
  <c r="AJ18" i="23" s="1"/>
  <c r="Y18" i="23"/>
  <c r="X18" i="23"/>
  <c r="Z18" i="23" s="1"/>
  <c r="AI17" i="23"/>
  <c r="AJ17" i="23" s="1"/>
  <c r="Y17" i="23"/>
  <c r="X17" i="23"/>
  <c r="Z17" i="23" s="1"/>
  <c r="AH16" i="23"/>
  <c r="AG16" i="23"/>
  <c r="AE16" i="23"/>
  <c r="W16" i="23"/>
  <c r="V16" i="23"/>
  <c r="U16" i="23"/>
  <c r="S16" i="23"/>
  <c r="R16" i="23"/>
  <c r="AI15" i="23"/>
  <c r="AJ15" i="23" s="1"/>
  <c r="Y15" i="23"/>
  <c r="X15" i="23"/>
  <c r="AI14" i="23"/>
  <c r="AJ14" i="23" s="1"/>
  <c r="Y14" i="23"/>
  <c r="X14" i="23"/>
  <c r="AI13" i="23"/>
  <c r="AJ13" i="23" s="1"/>
  <c r="Y13" i="23"/>
  <c r="X13" i="23"/>
  <c r="Z13" i="23" s="1"/>
  <c r="AI12" i="23"/>
  <c r="AJ12" i="23" s="1"/>
  <c r="Y12" i="23"/>
  <c r="X12" i="23"/>
  <c r="Z12" i="23" s="1"/>
  <c r="AI11" i="23"/>
  <c r="AJ11" i="23" s="1"/>
  <c r="Y11" i="23"/>
  <c r="X11" i="23"/>
  <c r="AI10" i="23"/>
  <c r="Y10" i="23"/>
  <c r="X10" i="23"/>
  <c r="AH9" i="23"/>
  <c r="AG9" i="23"/>
  <c r="AE9" i="23"/>
  <c r="W9" i="23"/>
  <c r="W29" i="23" s="1"/>
  <c r="V9" i="23"/>
  <c r="V29" i="23" s="1"/>
  <c r="U9" i="23"/>
  <c r="U29" i="23" s="1"/>
  <c r="Y29" i="23" s="1"/>
  <c r="X29" i="23"/>
  <c r="S9" i="23"/>
  <c r="S29" i="23" s="1"/>
  <c r="R9" i="23"/>
  <c r="AI28" i="15"/>
  <c r="AJ28" i="15" s="1"/>
  <c r="Y28" i="15"/>
  <c r="X28" i="15"/>
  <c r="Z28" i="15" s="1"/>
  <c r="AI27" i="15"/>
  <c r="AJ27" i="15" s="1"/>
  <c r="Y27" i="15"/>
  <c r="X27" i="15"/>
  <c r="AI26" i="15"/>
  <c r="AJ26" i="15" s="1"/>
  <c r="Y26" i="15"/>
  <c r="X26" i="15"/>
  <c r="AI25" i="15"/>
  <c r="AJ25" i="15" s="1"/>
  <c r="Y25" i="15"/>
  <c r="X25" i="15"/>
  <c r="AI24" i="15"/>
  <c r="AJ24" i="15" s="1"/>
  <c r="Y24" i="15"/>
  <c r="X24" i="15"/>
  <c r="Z24" i="15" s="1"/>
  <c r="AI23" i="15"/>
  <c r="AJ23" i="15" s="1"/>
  <c r="Y23" i="15"/>
  <c r="X23" i="15"/>
  <c r="AI22" i="15"/>
  <c r="AJ22" i="15" s="1"/>
  <c r="Y22" i="15"/>
  <c r="X22" i="15"/>
  <c r="AI21" i="15"/>
  <c r="AJ21" i="15" s="1"/>
  <c r="Y21" i="15"/>
  <c r="X21" i="15"/>
  <c r="AI20" i="15"/>
  <c r="AJ20" i="15" s="1"/>
  <c r="Y20" i="15"/>
  <c r="X20" i="15"/>
  <c r="Z20" i="15" s="1"/>
  <c r="AI18" i="15"/>
  <c r="AJ18" i="15" s="1"/>
  <c r="Y18" i="15"/>
  <c r="X18" i="15"/>
  <c r="AI17" i="15"/>
  <c r="AJ17" i="15" s="1"/>
  <c r="Y17" i="15"/>
  <c r="X17" i="15"/>
  <c r="AH16" i="15"/>
  <c r="AG16" i="15"/>
  <c r="AE16" i="15"/>
  <c r="W16" i="15"/>
  <c r="V16" i="15"/>
  <c r="U16" i="15"/>
  <c r="Y16" i="15" s="1"/>
  <c r="T16" i="15"/>
  <c r="S16" i="15"/>
  <c r="R16" i="15"/>
  <c r="AI15" i="15"/>
  <c r="AJ15" i="15" s="1"/>
  <c r="Y15" i="15"/>
  <c r="X15" i="15"/>
  <c r="AI14" i="15"/>
  <c r="AJ14" i="15" s="1"/>
  <c r="Y14" i="15"/>
  <c r="X14" i="15"/>
  <c r="AI13" i="15"/>
  <c r="AJ13" i="15" s="1"/>
  <c r="Y13" i="15"/>
  <c r="X13" i="15"/>
  <c r="Z13" i="15" s="1"/>
  <c r="AI12" i="15"/>
  <c r="AJ12" i="15" s="1"/>
  <c r="Y12" i="15"/>
  <c r="X12" i="15"/>
  <c r="AI11" i="15"/>
  <c r="AJ11" i="15" s="1"/>
  <c r="Y11" i="15"/>
  <c r="X11" i="15"/>
  <c r="AI10" i="15"/>
  <c r="Y10" i="15"/>
  <c r="X10" i="15"/>
  <c r="AH9" i="15"/>
  <c r="AG9" i="15"/>
  <c r="AE9" i="15"/>
  <c r="AE29" i="15" s="1"/>
  <c r="W9" i="15"/>
  <c r="V9" i="15"/>
  <c r="U9" i="15"/>
  <c r="T9" i="15"/>
  <c r="S9" i="15"/>
  <c r="R9" i="15"/>
  <c r="AI28" i="24"/>
  <c r="AI27" i="24"/>
  <c r="AI26" i="24"/>
  <c r="AI25" i="24"/>
  <c r="AI24" i="24"/>
  <c r="AI23" i="24"/>
  <c r="AI22" i="24"/>
  <c r="AI21" i="24"/>
  <c r="AI20" i="24"/>
  <c r="AI18" i="24"/>
  <c r="AI17" i="24"/>
  <c r="Y17" i="24"/>
  <c r="X17" i="24"/>
  <c r="AH16" i="24"/>
  <c r="AG16" i="24"/>
  <c r="W16" i="24"/>
  <c r="V16" i="24"/>
  <c r="T16" i="24"/>
  <c r="S16" i="24"/>
  <c r="R16" i="24"/>
  <c r="AI15" i="24"/>
  <c r="Y15" i="24"/>
  <c r="X15" i="24"/>
  <c r="AI14" i="24"/>
  <c r="Y14" i="24"/>
  <c r="X14" i="24"/>
  <c r="AI13" i="24"/>
  <c r="Y13" i="24"/>
  <c r="X13" i="24"/>
  <c r="AI12" i="24"/>
  <c r="Y12" i="24"/>
  <c r="X12" i="24"/>
  <c r="AI11" i="24"/>
  <c r="Y11" i="24"/>
  <c r="X11" i="24"/>
  <c r="AI10" i="24"/>
  <c r="Y10" i="24"/>
  <c r="X10" i="24"/>
  <c r="AH9" i="24"/>
  <c r="AG9" i="24"/>
  <c r="W9" i="24"/>
  <c r="V9" i="24"/>
  <c r="T9" i="24"/>
  <c r="S9" i="24"/>
  <c r="R9" i="24"/>
  <c r="AI28" i="17"/>
  <c r="AJ28" i="17" s="1"/>
  <c r="Y28" i="17"/>
  <c r="X28" i="17"/>
  <c r="AI27" i="17"/>
  <c r="AJ27" i="17" s="1"/>
  <c r="Y27" i="17"/>
  <c r="X27" i="17"/>
  <c r="AI26" i="17"/>
  <c r="AJ26" i="17" s="1"/>
  <c r="Y26" i="17"/>
  <c r="X26" i="17"/>
  <c r="AI25" i="17"/>
  <c r="AJ25" i="17" s="1"/>
  <c r="Y25" i="17"/>
  <c r="X25" i="17"/>
  <c r="Z25" i="17" s="1"/>
  <c r="AI24" i="17"/>
  <c r="AJ24" i="17" s="1"/>
  <c r="Y24" i="17"/>
  <c r="X24" i="17"/>
  <c r="AI23" i="17"/>
  <c r="AJ23" i="17" s="1"/>
  <c r="Y23" i="17"/>
  <c r="X23" i="17"/>
  <c r="AI22" i="17"/>
  <c r="AJ22" i="17" s="1"/>
  <c r="Y22" i="17"/>
  <c r="X22" i="17"/>
  <c r="Z22" i="17" s="1"/>
  <c r="AI21" i="17"/>
  <c r="AJ21" i="17" s="1"/>
  <c r="Y21" i="17"/>
  <c r="X21" i="17"/>
  <c r="Z21" i="17" s="1"/>
  <c r="AI20" i="17"/>
  <c r="AJ20" i="17" s="1"/>
  <c r="Y20" i="17"/>
  <c r="X20" i="17"/>
  <c r="Z20" i="17" s="1"/>
  <c r="AI18" i="17"/>
  <c r="AJ18" i="17" s="1"/>
  <c r="Y18" i="17"/>
  <c r="X18" i="17"/>
  <c r="AI17" i="17"/>
  <c r="AJ17" i="17" s="1"/>
  <c r="Y17" i="17"/>
  <c r="X17" i="17"/>
  <c r="Z17" i="17" s="1"/>
  <c r="AH16" i="17"/>
  <c r="AG16" i="17"/>
  <c r="AE16" i="17"/>
  <c r="W16" i="17"/>
  <c r="V16" i="17"/>
  <c r="U16" i="17"/>
  <c r="T16" i="17"/>
  <c r="S16" i="17"/>
  <c r="R16" i="17"/>
  <c r="AI15" i="17"/>
  <c r="AJ15" i="17" s="1"/>
  <c r="Y15" i="17"/>
  <c r="X15" i="17"/>
  <c r="Z15" i="17" s="1"/>
  <c r="AI14" i="17"/>
  <c r="AJ14" i="17" s="1"/>
  <c r="Y14" i="17"/>
  <c r="X14" i="17"/>
  <c r="AI13" i="17"/>
  <c r="AJ13" i="17" s="1"/>
  <c r="Y13" i="17"/>
  <c r="X13" i="17"/>
  <c r="AI12" i="17"/>
  <c r="AJ12" i="17" s="1"/>
  <c r="Y12" i="17"/>
  <c r="X12" i="17"/>
  <c r="Z12" i="17" s="1"/>
  <c r="AI11" i="17"/>
  <c r="AJ11" i="17" s="1"/>
  <c r="Y11" i="17"/>
  <c r="X11" i="17"/>
  <c r="Z11" i="17" s="1"/>
  <c r="AI10" i="17"/>
  <c r="Y10" i="17"/>
  <c r="X10" i="17"/>
  <c r="AH9" i="17"/>
  <c r="AG9" i="17"/>
  <c r="AG29" i="17" s="1"/>
  <c r="AE9" i="17"/>
  <c r="W9" i="17"/>
  <c r="V9" i="17"/>
  <c r="U9" i="17"/>
  <c r="T9" i="17"/>
  <c r="S9" i="17"/>
  <c r="R9" i="17"/>
  <c r="AI28" i="25"/>
  <c r="AI27" i="25"/>
  <c r="AI26" i="25"/>
  <c r="AI25" i="25"/>
  <c r="Z25" i="25"/>
  <c r="AE25" i="25" s="1"/>
  <c r="AI24" i="25"/>
  <c r="AI23" i="25"/>
  <c r="AI22" i="25"/>
  <c r="Z22" i="25"/>
  <c r="AE22" i="25" s="1"/>
  <c r="AI21" i="25"/>
  <c r="Z21" i="25"/>
  <c r="AE21" i="25" s="1"/>
  <c r="AI20" i="25"/>
  <c r="AI18" i="25"/>
  <c r="AI17" i="25"/>
  <c r="Y17" i="25"/>
  <c r="Z17" i="25"/>
  <c r="AE17" i="25" s="1"/>
  <c r="AH16" i="25"/>
  <c r="AG16" i="25"/>
  <c r="W16" i="25"/>
  <c r="V16" i="25"/>
  <c r="U16" i="25"/>
  <c r="T16" i="25"/>
  <c r="S16" i="25"/>
  <c r="R16" i="25"/>
  <c r="AI15" i="25"/>
  <c r="Z15" i="25"/>
  <c r="AE15" i="25" s="1"/>
  <c r="AI14" i="25"/>
  <c r="AI13" i="25"/>
  <c r="Z13" i="25"/>
  <c r="AE13" i="25" s="1"/>
  <c r="AI12" i="25"/>
  <c r="AJ12" i="25" s="1"/>
  <c r="Z12" i="25"/>
  <c r="AE12" i="25" s="1"/>
  <c r="AI11" i="25"/>
  <c r="Z11" i="25"/>
  <c r="AE11" i="25" s="1"/>
  <c r="AI10" i="25"/>
  <c r="Y10" i="25"/>
  <c r="Z10" i="25"/>
  <c r="AE10" i="25" s="1"/>
  <c r="AH9" i="25"/>
  <c r="AG9" i="25"/>
  <c r="AG29" i="25" s="1"/>
  <c r="W9" i="25"/>
  <c r="V9" i="25"/>
  <c r="V29" i="25" s="1"/>
  <c r="U9" i="25"/>
  <c r="T9" i="25"/>
  <c r="S9" i="25"/>
  <c r="R9" i="25"/>
  <c r="AI28" i="19"/>
  <c r="AJ28" i="19" s="1"/>
  <c r="Y28" i="19"/>
  <c r="X28" i="19"/>
  <c r="AI27" i="19"/>
  <c r="AJ27" i="19" s="1"/>
  <c r="Y27" i="19"/>
  <c r="X27" i="19"/>
  <c r="AI26" i="19"/>
  <c r="AJ26" i="19" s="1"/>
  <c r="Y26" i="19"/>
  <c r="X26" i="19"/>
  <c r="AI25" i="19"/>
  <c r="AJ25" i="19" s="1"/>
  <c r="Y25" i="19"/>
  <c r="X25" i="19"/>
  <c r="AI24" i="19"/>
  <c r="AJ24" i="19" s="1"/>
  <c r="Y24" i="19"/>
  <c r="X24" i="19"/>
  <c r="AI23" i="19"/>
  <c r="AJ23" i="19" s="1"/>
  <c r="Y23" i="19"/>
  <c r="X23" i="19"/>
  <c r="AI22" i="19"/>
  <c r="AJ22" i="19" s="1"/>
  <c r="Y22" i="19"/>
  <c r="X22" i="19"/>
  <c r="AI21" i="19"/>
  <c r="AJ21" i="19" s="1"/>
  <c r="Y21" i="19"/>
  <c r="X21" i="19"/>
  <c r="AI20" i="19"/>
  <c r="AJ20" i="19" s="1"/>
  <c r="Y20" i="19"/>
  <c r="X20" i="19"/>
  <c r="AI18" i="19"/>
  <c r="AJ18" i="19" s="1"/>
  <c r="Y18" i="19"/>
  <c r="X18" i="19"/>
  <c r="AI17" i="19"/>
  <c r="AJ17" i="19" s="1"/>
  <c r="Y17" i="19"/>
  <c r="X17" i="19"/>
  <c r="AH16" i="19"/>
  <c r="AG16" i="19"/>
  <c r="AE16" i="19"/>
  <c r="W16" i="19"/>
  <c r="V16" i="19"/>
  <c r="U16" i="19"/>
  <c r="Y16" i="19" s="1"/>
  <c r="T16" i="19"/>
  <c r="S16" i="19"/>
  <c r="R16" i="19"/>
  <c r="AI15" i="19"/>
  <c r="AJ15" i="19" s="1"/>
  <c r="Y15" i="19"/>
  <c r="X15" i="19"/>
  <c r="AI14" i="19"/>
  <c r="AJ14" i="19" s="1"/>
  <c r="Y14" i="19"/>
  <c r="X14" i="19"/>
  <c r="AI13" i="19"/>
  <c r="AJ13" i="19" s="1"/>
  <c r="Y13" i="19"/>
  <c r="X13" i="19"/>
  <c r="AI12" i="19"/>
  <c r="AJ12" i="19" s="1"/>
  <c r="Y12" i="19"/>
  <c r="X12" i="19"/>
  <c r="AI11" i="19"/>
  <c r="AJ11" i="19" s="1"/>
  <c r="Y11" i="19"/>
  <c r="X11" i="19"/>
  <c r="AI10" i="19"/>
  <c r="AJ10" i="19" s="1"/>
  <c r="Y10" i="19"/>
  <c r="X10" i="19"/>
  <c r="AH9" i="19"/>
  <c r="AG9" i="19"/>
  <c r="AG29" i="19" s="1"/>
  <c r="AE9" i="19"/>
  <c r="W9" i="19"/>
  <c r="W29" i="19" s="1"/>
  <c r="V9" i="19"/>
  <c r="U9" i="19"/>
  <c r="T9" i="19"/>
  <c r="S9" i="19"/>
  <c r="R9" i="19"/>
  <c r="AI28" i="20"/>
  <c r="AJ28" i="20" s="1"/>
  <c r="Y28" i="20"/>
  <c r="X28" i="20"/>
  <c r="Z28" i="20" s="1"/>
  <c r="AI27" i="20"/>
  <c r="AJ27" i="20" s="1"/>
  <c r="Y27" i="20"/>
  <c r="X27" i="20"/>
  <c r="AI26" i="20"/>
  <c r="AJ26" i="20" s="1"/>
  <c r="Y26" i="20"/>
  <c r="X26" i="20"/>
  <c r="AI25" i="20"/>
  <c r="AJ25" i="20" s="1"/>
  <c r="Y25" i="20"/>
  <c r="X25" i="20"/>
  <c r="Z25" i="20" s="1"/>
  <c r="AI24" i="20"/>
  <c r="AJ24" i="20" s="1"/>
  <c r="Y24" i="20"/>
  <c r="X24" i="20"/>
  <c r="Z24" i="20" s="1"/>
  <c r="AI23" i="20"/>
  <c r="AJ23" i="20" s="1"/>
  <c r="Y23" i="20"/>
  <c r="X23" i="20"/>
  <c r="Z23" i="20" s="1"/>
  <c r="AI22" i="20"/>
  <c r="AJ22" i="20" s="1"/>
  <c r="Y22" i="20"/>
  <c r="X22" i="20"/>
  <c r="AI21" i="20"/>
  <c r="AJ21" i="20" s="1"/>
  <c r="Y21" i="20"/>
  <c r="X21" i="20"/>
  <c r="AI20" i="20"/>
  <c r="AJ20" i="20" s="1"/>
  <c r="Y20" i="20"/>
  <c r="X20" i="20"/>
  <c r="Z20" i="20" s="1"/>
  <c r="AI18" i="20"/>
  <c r="AJ18" i="20" s="1"/>
  <c r="Y18" i="20"/>
  <c r="X18" i="20"/>
  <c r="Z18" i="20" s="1"/>
  <c r="AI17" i="20"/>
  <c r="AJ17" i="20" s="1"/>
  <c r="Y17" i="20"/>
  <c r="X17" i="20"/>
  <c r="AH16" i="20"/>
  <c r="AG16" i="20"/>
  <c r="AE16" i="20"/>
  <c r="W16" i="20"/>
  <c r="V16" i="20"/>
  <c r="U16" i="20"/>
  <c r="T16" i="20"/>
  <c r="S16" i="20"/>
  <c r="R16" i="20"/>
  <c r="AI15" i="20"/>
  <c r="AJ15" i="20" s="1"/>
  <c r="Y15" i="20"/>
  <c r="X15" i="20"/>
  <c r="AI14" i="20"/>
  <c r="AJ14" i="20" s="1"/>
  <c r="Y14" i="20"/>
  <c r="X14" i="20"/>
  <c r="AI13" i="20"/>
  <c r="AJ13" i="20" s="1"/>
  <c r="Y13" i="20"/>
  <c r="X13" i="20"/>
  <c r="Z13" i="20" s="1"/>
  <c r="AI12" i="20"/>
  <c r="AJ12" i="20" s="1"/>
  <c r="Y12" i="20"/>
  <c r="X12" i="20"/>
  <c r="Z12" i="20" s="1"/>
  <c r="AI11" i="20"/>
  <c r="AJ11" i="20" s="1"/>
  <c r="Y11" i="20"/>
  <c r="X11" i="20"/>
  <c r="AI10" i="20"/>
  <c r="Y10" i="20"/>
  <c r="X10" i="20"/>
  <c r="Z10" i="20" s="1"/>
  <c r="AH9" i="20"/>
  <c r="AG9" i="20"/>
  <c r="AG29" i="20" s="1"/>
  <c r="AE9" i="20"/>
  <c r="W9" i="20"/>
  <c r="W29" i="20" s="1"/>
  <c r="V9" i="20"/>
  <c r="V29" i="20" s="1"/>
  <c r="U9" i="20"/>
  <c r="T9" i="20"/>
  <c r="S9" i="20"/>
  <c r="S29" i="20" s="1"/>
  <c r="R9" i="20"/>
  <c r="AI28" i="21"/>
  <c r="AJ28" i="21" s="1"/>
  <c r="Y28" i="21"/>
  <c r="X28" i="21"/>
  <c r="AI27" i="21"/>
  <c r="AJ27" i="21" s="1"/>
  <c r="Y27" i="21"/>
  <c r="X27" i="21"/>
  <c r="AI26" i="21"/>
  <c r="AJ26" i="21" s="1"/>
  <c r="Y26" i="21"/>
  <c r="X26" i="21"/>
  <c r="AI25" i="21"/>
  <c r="AJ25" i="21" s="1"/>
  <c r="Y25" i="21"/>
  <c r="X25" i="21"/>
  <c r="AI24" i="21"/>
  <c r="AJ24" i="21" s="1"/>
  <c r="Y24" i="21"/>
  <c r="X24" i="21"/>
  <c r="AI23" i="21"/>
  <c r="AJ23" i="21" s="1"/>
  <c r="Y23" i="21"/>
  <c r="X23" i="21"/>
  <c r="AI22" i="21"/>
  <c r="AJ22" i="21" s="1"/>
  <c r="Y22" i="21"/>
  <c r="X22" i="21"/>
  <c r="AI21" i="21"/>
  <c r="Y21" i="21"/>
  <c r="X21" i="21"/>
  <c r="AI20" i="21"/>
  <c r="AJ20" i="21" s="1"/>
  <c r="Y20" i="21"/>
  <c r="X20" i="21"/>
  <c r="AI18" i="21"/>
  <c r="AJ18" i="21" s="1"/>
  <c r="Y18" i="21"/>
  <c r="X18" i="21"/>
  <c r="AI17" i="21"/>
  <c r="AJ17" i="21" s="1"/>
  <c r="Y17" i="21"/>
  <c r="X17" i="21"/>
  <c r="AH16" i="21"/>
  <c r="AG16" i="21"/>
  <c r="AE16" i="21"/>
  <c r="W16" i="21"/>
  <c r="V16" i="21"/>
  <c r="U16" i="21"/>
  <c r="T16" i="21"/>
  <c r="S16" i="21"/>
  <c r="R16" i="21"/>
  <c r="AI15" i="21"/>
  <c r="AJ15" i="21" s="1"/>
  <c r="Y15" i="21"/>
  <c r="X15" i="21"/>
  <c r="AI14" i="21"/>
  <c r="AJ14" i="21" s="1"/>
  <c r="Y14" i="21"/>
  <c r="X14" i="21"/>
  <c r="AI13" i="21"/>
  <c r="AJ13" i="21" s="1"/>
  <c r="Y13" i="21"/>
  <c r="X13" i="21"/>
  <c r="AI12" i="21"/>
  <c r="AJ12" i="21" s="1"/>
  <c r="Y12" i="21"/>
  <c r="X12" i="21"/>
  <c r="AI11" i="21"/>
  <c r="AJ11" i="21" s="1"/>
  <c r="Y11" i="21"/>
  <c r="X11" i="21"/>
  <c r="AI10" i="21"/>
  <c r="Y10" i="21"/>
  <c r="Z10" i="21" s="1"/>
  <c r="AH9" i="21"/>
  <c r="AG9" i="21"/>
  <c r="AE9" i="21"/>
  <c r="W9" i="21"/>
  <c r="V9" i="21"/>
  <c r="U9" i="21"/>
  <c r="T9" i="21"/>
  <c r="T29" i="21" s="1"/>
  <c r="S9" i="21"/>
  <c r="R9" i="21"/>
  <c r="G10" i="20"/>
  <c r="G10" i="21"/>
  <c r="K10" i="21"/>
  <c r="L10" i="21" s="1"/>
  <c r="K11" i="21"/>
  <c r="L11" i="21" s="1"/>
  <c r="K12" i="21"/>
  <c r="L12" i="21" s="1"/>
  <c r="K13" i="21"/>
  <c r="K14" i="21"/>
  <c r="L14" i="21" s="1"/>
  <c r="K15" i="21"/>
  <c r="L15" i="21" s="1"/>
  <c r="K28" i="23"/>
  <c r="L28" i="23" s="1"/>
  <c r="K27" i="23"/>
  <c r="L27" i="23" s="1"/>
  <c r="K26" i="23"/>
  <c r="L26" i="23" s="1"/>
  <c r="K25" i="23"/>
  <c r="L25" i="23" s="1"/>
  <c r="K24" i="23"/>
  <c r="L24" i="23" s="1"/>
  <c r="K23" i="23"/>
  <c r="L23" i="23" s="1"/>
  <c r="K22" i="23"/>
  <c r="K21" i="23"/>
  <c r="K20" i="23"/>
  <c r="K18" i="23"/>
  <c r="L18" i="23" s="1"/>
  <c r="K17" i="23"/>
  <c r="J16" i="23"/>
  <c r="I16" i="23"/>
  <c r="K15" i="23"/>
  <c r="L15" i="23" s="1"/>
  <c r="K14" i="23"/>
  <c r="K13" i="23"/>
  <c r="L13" i="23" s="1"/>
  <c r="K12" i="23"/>
  <c r="L12" i="23" s="1"/>
  <c r="K11" i="23"/>
  <c r="K10" i="23"/>
  <c r="J9" i="23"/>
  <c r="I9" i="23"/>
  <c r="K28" i="15"/>
  <c r="L28" i="15" s="1"/>
  <c r="K27" i="15"/>
  <c r="L27" i="15" s="1"/>
  <c r="K26" i="15"/>
  <c r="L26" i="15" s="1"/>
  <c r="K25" i="15"/>
  <c r="L25" i="15" s="1"/>
  <c r="K24" i="15"/>
  <c r="L24" i="15" s="1"/>
  <c r="K23" i="15"/>
  <c r="L23" i="15" s="1"/>
  <c r="K22" i="15"/>
  <c r="K21" i="15"/>
  <c r="L21" i="15" s="1"/>
  <c r="K20" i="15"/>
  <c r="K18" i="15"/>
  <c r="K17" i="15"/>
  <c r="J16" i="15"/>
  <c r="I16" i="15"/>
  <c r="K15" i="15"/>
  <c r="L15" i="15" s="1"/>
  <c r="K14" i="15"/>
  <c r="K13" i="15"/>
  <c r="L13" i="15" s="1"/>
  <c r="K12" i="15"/>
  <c r="L12" i="15" s="1"/>
  <c r="K11" i="15"/>
  <c r="L11" i="15" s="1"/>
  <c r="K10" i="15"/>
  <c r="J9" i="15"/>
  <c r="I9" i="15"/>
  <c r="K28" i="24"/>
  <c r="L28" i="24" s="1"/>
  <c r="K27" i="24"/>
  <c r="K26" i="24"/>
  <c r="L26" i="24" s="1"/>
  <c r="K25" i="24"/>
  <c r="L25" i="24" s="1"/>
  <c r="K24" i="24"/>
  <c r="K23" i="24"/>
  <c r="L23" i="24" s="1"/>
  <c r="K22" i="24"/>
  <c r="L22" i="24" s="1"/>
  <c r="K21" i="24"/>
  <c r="L21" i="24" s="1"/>
  <c r="K20" i="24"/>
  <c r="L20" i="24" s="1"/>
  <c r="K18" i="24"/>
  <c r="L18" i="24" s="1"/>
  <c r="K17" i="24"/>
  <c r="L17" i="24" s="1"/>
  <c r="J16" i="24"/>
  <c r="I16" i="24"/>
  <c r="K15" i="24"/>
  <c r="L15" i="24" s="1"/>
  <c r="K14" i="24"/>
  <c r="L14" i="24" s="1"/>
  <c r="K13" i="24"/>
  <c r="L13" i="24" s="1"/>
  <c r="K12" i="24"/>
  <c r="L12" i="24" s="1"/>
  <c r="K11" i="24"/>
  <c r="L11" i="24" s="1"/>
  <c r="K10" i="24"/>
  <c r="J9" i="24"/>
  <c r="I9" i="24"/>
  <c r="K28" i="17"/>
  <c r="K27" i="17"/>
  <c r="K26" i="17"/>
  <c r="K25" i="17"/>
  <c r="K24" i="17"/>
  <c r="K23" i="17"/>
  <c r="K22" i="17"/>
  <c r="M22" i="17" s="1"/>
  <c r="K21" i="17"/>
  <c r="K20" i="17"/>
  <c r="K18" i="17"/>
  <c r="M18" i="17" s="1"/>
  <c r="K17" i="17"/>
  <c r="J16" i="17"/>
  <c r="I16" i="17"/>
  <c r="K15" i="17"/>
  <c r="K14" i="17"/>
  <c r="K13" i="17"/>
  <c r="K12" i="17"/>
  <c r="K11" i="17"/>
  <c r="K10" i="17"/>
  <c r="M10" i="17" s="1"/>
  <c r="J9" i="17"/>
  <c r="I9" i="17"/>
  <c r="K28" i="25"/>
  <c r="K27" i="25"/>
  <c r="K26" i="25"/>
  <c r="K25" i="25"/>
  <c r="L25" i="25" s="1"/>
  <c r="K24" i="25"/>
  <c r="L24" i="25" s="1"/>
  <c r="K23" i="25"/>
  <c r="K22" i="25"/>
  <c r="L22" i="25" s="1"/>
  <c r="K21" i="25"/>
  <c r="K20" i="25"/>
  <c r="L20" i="25" s="1"/>
  <c r="K18" i="25"/>
  <c r="L18" i="25" s="1"/>
  <c r="K17" i="25"/>
  <c r="J16" i="25"/>
  <c r="I16" i="25"/>
  <c r="K15" i="25"/>
  <c r="K14" i="25"/>
  <c r="L14" i="25" s="1"/>
  <c r="K13" i="25"/>
  <c r="L13" i="25" s="1"/>
  <c r="K12" i="25"/>
  <c r="L12" i="25" s="1"/>
  <c r="K11" i="25"/>
  <c r="L11" i="25" s="1"/>
  <c r="K10" i="25"/>
  <c r="J9" i="25"/>
  <c r="I9" i="25"/>
  <c r="K28" i="19"/>
  <c r="L28" i="19" s="1"/>
  <c r="K27" i="19"/>
  <c r="K26" i="19"/>
  <c r="L26" i="19" s="1"/>
  <c r="K25" i="19"/>
  <c r="L25" i="19" s="1"/>
  <c r="K24" i="19"/>
  <c r="L24" i="19" s="1"/>
  <c r="K23" i="19"/>
  <c r="L23" i="19" s="1"/>
  <c r="K22" i="19"/>
  <c r="L22" i="19" s="1"/>
  <c r="K21" i="19"/>
  <c r="L21" i="19" s="1"/>
  <c r="K20" i="19"/>
  <c r="K18" i="19"/>
  <c r="K17" i="19"/>
  <c r="J16" i="19"/>
  <c r="I16" i="19"/>
  <c r="K15" i="19"/>
  <c r="L15" i="19" s="1"/>
  <c r="K14" i="19"/>
  <c r="L14" i="19" s="1"/>
  <c r="K13" i="19"/>
  <c r="L13" i="19" s="1"/>
  <c r="K12" i="19"/>
  <c r="L12" i="19" s="1"/>
  <c r="K11" i="19"/>
  <c r="L11" i="19" s="1"/>
  <c r="K10" i="19"/>
  <c r="J9" i="19"/>
  <c r="I9" i="19"/>
  <c r="K28" i="20"/>
  <c r="L28" i="20" s="1"/>
  <c r="K27" i="20"/>
  <c r="K26" i="20"/>
  <c r="K25" i="20"/>
  <c r="K24" i="20"/>
  <c r="K23" i="20"/>
  <c r="K22" i="20"/>
  <c r="K21" i="20"/>
  <c r="K20" i="20"/>
  <c r="K18" i="20"/>
  <c r="K17" i="20"/>
  <c r="K15" i="20"/>
  <c r="K14" i="20"/>
  <c r="K13" i="20"/>
  <c r="K12" i="20"/>
  <c r="K11" i="20"/>
  <c r="K10" i="20"/>
  <c r="L10" i="20" s="1"/>
  <c r="J9" i="20"/>
  <c r="I9" i="20"/>
  <c r="H9" i="20"/>
  <c r="H16" i="20"/>
  <c r="K28" i="21"/>
  <c r="L28" i="21" s="1"/>
  <c r="K27" i="21"/>
  <c r="L27" i="21" s="1"/>
  <c r="K26" i="21"/>
  <c r="L26" i="21" s="1"/>
  <c r="K25" i="21"/>
  <c r="L25" i="21" s="1"/>
  <c r="K24" i="21"/>
  <c r="L24" i="21" s="1"/>
  <c r="K23" i="21"/>
  <c r="K22" i="21"/>
  <c r="L22" i="21" s="1"/>
  <c r="K21" i="21"/>
  <c r="L21" i="21" s="1"/>
  <c r="K20" i="21"/>
  <c r="L20" i="21" s="1"/>
  <c r="K18" i="21"/>
  <c r="L18" i="21" s="1"/>
  <c r="K17" i="21"/>
  <c r="L17" i="21" s="1"/>
  <c r="Q28" i="23"/>
  <c r="P28" i="23"/>
  <c r="N28" i="23"/>
  <c r="Q27" i="23"/>
  <c r="P27" i="23"/>
  <c r="N27" i="23"/>
  <c r="Q26" i="23"/>
  <c r="P26" i="23"/>
  <c r="N26" i="23"/>
  <c r="Q25" i="23"/>
  <c r="P25" i="23"/>
  <c r="N25" i="23"/>
  <c r="Q24" i="23"/>
  <c r="P24" i="23"/>
  <c r="N24" i="23"/>
  <c r="Q23" i="23"/>
  <c r="P23" i="23"/>
  <c r="N23" i="23"/>
  <c r="Q22" i="23"/>
  <c r="P22" i="23"/>
  <c r="N22" i="23"/>
  <c r="L22" i="23"/>
  <c r="Q21" i="23"/>
  <c r="P21" i="23"/>
  <c r="N21" i="23"/>
  <c r="L21" i="23"/>
  <c r="Q20" i="23"/>
  <c r="P20" i="23"/>
  <c r="N20" i="23"/>
  <c r="L20" i="23"/>
  <c r="Q18" i="23"/>
  <c r="P18" i="23"/>
  <c r="N18" i="23"/>
  <c r="Q17" i="23"/>
  <c r="P17" i="23"/>
  <c r="N17" i="23"/>
  <c r="O16" i="23"/>
  <c r="M16" i="23"/>
  <c r="H16" i="23"/>
  <c r="Q15" i="23"/>
  <c r="P15" i="23"/>
  <c r="N15" i="23"/>
  <c r="Q14" i="23"/>
  <c r="P14" i="23"/>
  <c r="N14" i="23"/>
  <c r="L14" i="23"/>
  <c r="Q13" i="23"/>
  <c r="P13" i="23"/>
  <c r="N13" i="23"/>
  <c r="Q12" i="23"/>
  <c r="P12" i="23"/>
  <c r="N12" i="23"/>
  <c r="Q11" i="23"/>
  <c r="P11" i="23"/>
  <c r="N11" i="23"/>
  <c r="L11" i="23"/>
  <c r="Q10" i="23"/>
  <c r="P10" i="23"/>
  <c r="N10" i="23"/>
  <c r="O9" i="23"/>
  <c r="M9" i="23"/>
  <c r="H9" i="23"/>
  <c r="Q28" i="15"/>
  <c r="P28" i="15"/>
  <c r="N28" i="15"/>
  <c r="Q27" i="15"/>
  <c r="P27" i="15"/>
  <c r="N27" i="15"/>
  <c r="Q26" i="15"/>
  <c r="P26" i="15"/>
  <c r="N26" i="15"/>
  <c r="Q25" i="15"/>
  <c r="P25" i="15"/>
  <c r="N25" i="15"/>
  <c r="Q24" i="15"/>
  <c r="P24" i="15"/>
  <c r="N24" i="15"/>
  <c r="Q23" i="15"/>
  <c r="P23" i="15"/>
  <c r="N23" i="15"/>
  <c r="Q22" i="15"/>
  <c r="P22" i="15"/>
  <c r="N22" i="15"/>
  <c r="L22" i="15"/>
  <c r="Q21" i="15"/>
  <c r="P21" i="15"/>
  <c r="N21" i="15"/>
  <c r="Q20" i="15"/>
  <c r="P20" i="15"/>
  <c r="N20" i="15"/>
  <c r="Q18" i="15"/>
  <c r="P18" i="15"/>
  <c r="N18" i="15"/>
  <c r="L18" i="15"/>
  <c r="Q17" i="15"/>
  <c r="P17" i="15"/>
  <c r="N17" i="15"/>
  <c r="L17" i="15"/>
  <c r="O16" i="15"/>
  <c r="M16" i="15"/>
  <c r="H16" i="15"/>
  <c r="Q15" i="15"/>
  <c r="P15" i="15"/>
  <c r="N15" i="15"/>
  <c r="Q14" i="15"/>
  <c r="P14" i="15"/>
  <c r="N14" i="15"/>
  <c r="L14" i="15"/>
  <c r="Q13" i="15"/>
  <c r="P13" i="15"/>
  <c r="N13" i="15"/>
  <c r="Q12" i="15"/>
  <c r="P12" i="15"/>
  <c r="N12" i="15"/>
  <c r="Q11" i="15"/>
  <c r="P11" i="15"/>
  <c r="N11" i="15"/>
  <c r="Q10" i="15"/>
  <c r="P10" i="15"/>
  <c r="N10" i="15"/>
  <c r="L10" i="15"/>
  <c r="O9" i="15"/>
  <c r="M9" i="15"/>
  <c r="H9" i="15"/>
  <c r="Q28" i="24"/>
  <c r="P28" i="24"/>
  <c r="N28" i="24"/>
  <c r="Q27" i="24"/>
  <c r="P27" i="24"/>
  <c r="N27" i="24"/>
  <c r="L27" i="24"/>
  <c r="Q26" i="24"/>
  <c r="P26" i="24"/>
  <c r="N26" i="24"/>
  <c r="Q25" i="24"/>
  <c r="P25" i="24"/>
  <c r="N25" i="24"/>
  <c r="Q24" i="24"/>
  <c r="P24" i="24"/>
  <c r="N24" i="24"/>
  <c r="L24" i="24"/>
  <c r="Q23" i="24"/>
  <c r="P23" i="24"/>
  <c r="N23" i="24"/>
  <c r="Q22" i="24"/>
  <c r="P22" i="24"/>
  <c r="N22" i="24"/>
  <c r="Q21" i="24"/>
  <c r="P21" i="24"/>
  <c r="N21" i="24"/>
  <c r="Q20" i="24"/>
  <c r="P20" i="24"/>
  <c r="N20" i="24"/>
  <c r="Q18" i="24"/>
  <c r="P18" i="24"/>
  <c r="N18" i="24"/>
  <c r="Q17" i="24"/>
  <c r="P17" i="24"/>
  <c r="N17" i="24"/>
  <c r="O16" i="24"/>
  <c r="M16" i="24"/>
  <c r="H16" i="24"/>
  <c r="Q15" i="24"/>
  <c r="P15" i="24"/>
  <c r="N15" i="24"/>
  <c r="Q14" i="24"/>
  <c r="P14" i="24"/>
  <c r="N14" i="24"/>
  <c r="Q13" i="24"/>
  <c r="P13" i="24"/>
  <c r="N13" i="24"/>
  <c r="Q12" i="24"/>
  <c r="P12" i="24"/>
  <c r="N12" i="24"/>
  <c r="Q11" i="24"/>
  <c r="P11" i="24"/>
  <c r="N11" i="24"/>
  <c r="Q10" i="24"/>
  <c r="P10" i="24"/>
  <c r="N10" i="24"/>
  <c r="O9" i="24"/>
  <c r="M9" i="24"/>
  <c r="H9" i="24"/>
  <c r="Q22" i="17"/>
  <c r="P22" i="17"/>
  <c r="N22" i="17"/>
  <c r="L22" i="17"/>
  <c r="Q18" i="17"/>
  <c r="P18" i="17"/>
  <c r="N18" i="17"/>
  <c r="L18" i="17"/>
  <c r="O16" i="17"/>
  <c r="H16" i="17"/>
  <c r="Q10" i="17"/>
  <c r="P10" i="17"/>
  <c r="N10" i="17"/>
  <c r="O9" i="17"/>
  <c r="H9" i="17"/>
  <c r="Q28" i="25"/>
  <c r="P28" i="25"/>
  <c r="N28" i="25"/>
  <c r="L28" i="25"/>
  <c r="Q27" i="25"/>
  <c r="P27" i="25"/>
  <c r="N27" i="25"/>
  <c r="L27" i="25"/>
  <c r="Q26" i="25"/>
  <c r="P26" i="25"/>
  <c r="N26" i="25"/>
  <c r="L26" i="25"/>
  <c r="Q25" i="25"/>
  <c r="P25" i="25"/>
  <c r="N25" i="25"/>
  <c r="Q24" i="25"/>
  <c r="P24" i="25"/>
  <c r="N24" i="25"/>
  <c r="Q23" i="25"/>
  <c r="P23" i="25"/>
  <c r="N23" i="25"/>
  <c r="L23" i="25"/>
  <c r="Q22" i="25"/>
  <c r="P22" i="25"/>
  <c r="N22" i="25"/>
  <c r="Q21" i="25"/>
  <c r="P21" i="25"/>
  <c r="N21" i="25"/>
  <c r="L21" i="25"/>
  <c r="Q20" i="25"/>
  <c r="P20" i="25"/>
  <c r="N20" i="25"/>
  <c r="Q18" i="25"/>
  <c r="P18" i="25"/>
  <c r="N18" i="25"/>
  <c r="Q17" i="25"/>
  <c r="P17" i="25"/>
  <c r="N17" i="25"/>
  <c r="O16" i="25"/>
  <c r="M16" i="25"/>
  <c r="H16" i="25"/>
  <c r="Q15" i="25"/>
  <c r="P15" i="25"/>
  <c r="N15" i="25"/>
  <c r="L15" i="25"/>
  <c r="Q14" i="25"/>
  <c r="P14" i="25"/>
  <c r="N14" i="25"/>
  <c r="Q13" i="25"/>
  <c r="P13" i="25"/>
  <c r="N13" i="25"/>
  <c r="Q12" i="25"/>
  <c r="P12" i="25"/>
  <c r="N12" i="25"/>
  <c r="Q11" i="25"/>
  <c r="P11" i="25"/>
  <c r="N11" i="25"/>
  <c r="Q10" i="25"/>
  <c r="P10" i="25"/>
  <c r="N10" i="25"/>
  <c r="O9" i="25"/>
  <c r="M9" i="25"/>
  <c r="H9" i="25"/>
  <c r="Q28" i="19"/>
  <c r="P28" i="19"/>
  <c r="N28" i="19"/>
  <c r="Q27" i="19"/>
  <c r="P27" i="19"/>
  <c r="N27" i="19"/>
  <c r="L27" i="19"/>
  <c r="Q26" i="19"/>
  <c r="P26" i="19"/>
  <c r="N26" i="19"/>
  <c r="Q25" i="19"/>
  <c r="P25" i="19"/>
  <c r="N25" i="19"/>
  <c r="Q24" i="19"/>
  <c r="P24" i="19"/>
  <c r="N24" i="19"/>
  <c r="Q23" i="19"/>
  <c r="P23" i="19"/>
  <c r="N23" i="19"/>
  <c r="Q22" i="19"/>
  <c r="P22" i="19"/>
  <c r="N22" i="19"/>
  <c r="Q21" i="19"/>
  <c r="P21" i="19"/>
  <c r="N21" i="19"/>
  <c r="Q20" i="19"/>
  <c r="P20" i="19"/>
  <c r="N20" i="19"/>
  <c r="Q18" i="19"/>
  <c r="P18" i="19"/>
  <c r="N18" i="19"/>
  <c r="L18" i="19"/>
  <c r="Q17" i="19"/>
  <c r="P17" i="19"/>
  <c r="N17" i="19"/>
  <c r="L17" i="19"/>
  <c r="O16" i="19"/>
  <c r="M16" i="19"/>
  <c r="H16" i="19"/>
  <c r="Q15" i="19"/>
  <c r="P15" i="19"/>
  <c r="N15" i="19"/>
  <c r="Q14" i="19"/>
  <c r="P14" i="19"/>
  <c r="N14" i="19"/>
  <c r="Q13" i="19"/>
  <c r="P13" i="19"/>
  <c r="N13" i="19"/>
  <c r="Q12" i="19"/>
  <c r="P12" i="19"/>
  <c r="N12" i="19"/>
  <c r="Q11" i="19"/>
  <c r="P11" i="19"/>
  <c r="N11" i="19"/>
  <c r="Q10" i="19"/>
  <c r="P10" i="19"/>
  <c r="N10" i="19"/>
  <c r="O9" i="19"/>
  <c r="M9" i="19"/>
  <c r="H9" i="19"/>
  <c r="Q28" i="20"/>
  <c r="P28" i="20"/>
  <c r="N28" i="20"/>
  <c r="Q27" i="20"/>
  <c r="P27" i="20"/>
  <c r="N27" i="20"/>
  <c r="L27" i="20"/>
  <c r="Q26" i="20"/>
  <c r="P26" i="20"/>
  <c r="N26" i="20"/>
  <c r="Q25" i="20"/>
  <c r="P25" i="20"/>
  <c r="N25" i="20"/>
  <c r="Q24" i="20"/>
  <c r="P24" i="20"/>
  <c r="N24" i="20"/>
  <c r="L24" i="20"/>
  <c r="Q23" i="20"/>
  <c r="P23" i="20"/>
  <c r="N23" i="20"/>
  <c r="Q22" i="20"/>
  <c r="P22" i="20"/>
  <c r="N22" i="20"/>
  <c r="Q21" i="20"/>
  <c r="P21" i="20"/>
  <c r="N21" i="20"/>
  <c r="Q20" i="20"/>
  <c r="P20" i="20"/>
  <c r="N20" i="20"/>
  <c r="L20" i="20"/>
  <c r="Q18" i="20"/>
  <c r="P18" i="20"/>
  <c r="N18" i="20"/>
  <c r="L18" i="20"/>
  <c r="Q17" i="20"/>
  <c r="P17" i="20"/>
  <c r="N17" i="20"/>
  <c r="L17" i="20"/>
  <c r="O16" i="20"/>
  <c r="M16" i="20"/>
  <c r="Q15" i="20"/>
  <c r="P15" i="20"/>
  <c r="N15" i="20"/>
  <c r="Q14" i="20"/>
  <c r="P14" i="20"/>
  <c r="N14" i="20"/>
  <c r="L14" i="20"/>
  <c r="Q13" i="20"/>
  <c r="P13" i="20"/>
  <c r="N13" i="20"/>
  <c r="L13" i="20"/>
  <c r="Q12" i="20"/>
  <c r="P12" i="20"/>
  <c r="N12" i="20"/>
  <c r="Q11" i="20"/>
  <c r="P11" i="20"/>
  <c r="N11" i="20"/>
  <c r="Q10" i="20"/>
  <c r="P10" i="20"/>
  <c r="N10" i="20"/>
  <c r="O9" i="20"/>
  <c r="M9" i="20"/>
  <c r="Q28" i="21"/>
  <c r="P28" i="21"/>
  <c r="N28" i="21"/>
  <c r="Q27" i="21"/>
  <c r="P27" i="21"/>
  <c r="N27" i="21"/>
  <c r="Q26" i="21"/>
  <c r="P26" i="21"/>
  <c r="N26" i="21"/>
  <c r="Q25" i="21"/>
  <c r="P25" i="21"/>
  <c r="N25" i="21"/>
  <c r="Q24" i="21"/>
  <c r="P24" i="21"/>
  <c r="N24" i="21"/>
  <c r="Q23" i="21"/>
  <c r="P23" i="21"/>
  <c r="N23" i="21"/>
  <c r="L23" i="21"/>
  <c r="Q22" i="21"/>
  <c r="P22" i="21"/>
  <c r="N22" i="21"/>
  <c r="Q21" i="21"/>
  <c r="P21" i="21"/>
  <c r="N21" i="21"/>
  <c r="Q20" i="21"/>
  <c r="P20" i="21"/>
  <c r="N20" i="21"/>
  <c r="Q18" i="21"/>
  <c r="P18" i="21"/>
  <c r="N18" i="21"/>
  <c r="Q17" i="21"/>
  <c r="P17" i="21"/>
  <c r="N17" i="21"/>
  <c r="O16" i="21"/>
  <c r="M16" i="21"/>
  <c r="J16" i="21"/>
  <c r="I16" i="21"/>
  <c r="H16" i="21"/>
  <c r="Q15" i="21"/>
  <c r="P15" i="21"/>
  <c r="N15" i="21"/>
  <c r="Q14" i="21"/>
  <c r="P14" i="21"/>
  <c r="N14" i="21"/>
  <c r="Q13" i="21"/>
  <c r="P13" i="21"/>
  <c r="N13" i="21"/>
  <c r="Q12" i="21"/>
  <c r="P12" i="21"/>
  <c r="N12" i="21"/>
  <c r="Q11" i="21"/>
  <c r="P11" i="21"/>
  <c r="N11" i="21"/>
  <c r="Q10" i="21"/>
  <c r="P10" i="21"/>
  <c r="N10" i="21"/>
  <c r="O9" i="21"/>
  <c r="M9" i="21"/>
  <c r="J9" i="21"/>
  <c r="I9" i="21"/>
  <c r="H9" i="21"/>
  <c r="K28" i="22"/>
  <c r="L28" i="22" s="1"/>
  <c r="K27" i="22"/>
  <c r="L27" i="22" s="1"/>
  <c r="K26" i="22"/>
  <c r="L26" i="22" s="1"/>
  <c r="K25" i="22"/>
  <c r="L25" i="22" s="1"/>
  <c r="K24" i="22"/>
  <c r="L24" i="22" s="1"/>
  <c r="K23" i="22"/>
  <c r="L23" i="22" s="1"/>
  <c r="K22" i="22"/>
  <c r="L22" i="22" s="1"/>
  <c r="K21" i="22"/>
  <c r="K20" i="22"/>
  <c r="L20" i="22" s="1"/>
  <c r="K18" i="22"/>
  <c r="L18" i="22" s="1"/>
  <c r="K17" i="22"/>
  <c r="K15" i="22"/>
  <c r="L15" i="22" s="1"/>
  <c r="K14" i="22"/>
  <c r="K13" i="22"/>
  <c r="L13" i="22" s="1"/>
  <c r="K12" i="22"/>
  <c r="L12" i="22" s="1"/>
  <c r="K11" i="22"/>
  <c r="L11" i="22" s="1"/>
  <c r="K10" i="22"/>
  <c r="G28" i="24"/>
  <c r="G27" i="24"/>
  <c r="G26" i="24"/>
  <c r="G25" i="24"/>
  <c r="G24" i="24"/>
  <c r="G23" i="24"/>
  <c r="G22" i="24"/>
  <c r="G21" i="24"/>
  <c r="G20" i="24"/>
  <c r="G18" i="24"/>
  <c r="G17" i="24"/>
  <c r="G15" i="24"/>
  <c r="G14" i="24"/>
  <c r="G13" i="24"/>
  <c r="G12" i="24"/>
  <c r="G11" i="24"/>
  <c r="G10" i="24"/>
  <c r="G28" i="17"/>
  <c r="G27" i="17"/>
  <c r="G26" i="17"/>
  <c r="G25" i="17"/>
  <c r="G24" i="17"/>
  <c r="G23" i="17"/>
  <c r="G22" i="17"/>
  <c r="G21" i="17"/>
  <c r="G20" i="17"/>
  <c r="G18" i="17"/>
  <c r="G17" i="17"/>
  <c r="G15" i="17"/>
  <c r="G14" i="17"/>
  <c r="G13" i="17"/>
  <c r="G12" i="17"/>
  <c r="G11" i="17"/>
  <c r="G10" i="17"/>
  <c r="G28" i="20"/>
  <c r="G27" i="20"/>
  <c r="G26" i="20"/>
  <c r="G25" i="20"/>
  <c r="G24" i="20"/>
  <c r="G23" i="20"/>
  <c r="G22" i="20"/>
  <c r="G21" i="20"/>
  <c r="G20" i="20"/>
  <c r="G18" i="20"/>
  <c r="G17" i="20"/>
  <c r="G15" i="20"/>
  <c r="G14" i="20"/>
  <c r="G13" i="20"/>
  <c r="G12" i="20"/>
  <c r="G11" i="20"/>
  <c r="G28" i="21"/>
  <c r="G27" i="21"/>
  <c r="G26" i="21"/>
  <c r="G25" i="21"/>
  <c r="G24" i="21"/>
  <c r="G23" i="21"/>
  <c r="G22" i="21"/>
  <c r="G21" i="21"/>
  <c r="G20" i="21"/>
  <c r="G18" i="21"/>
  <c r="G17" i="21"/>
  <c r="G15" i="21"/>
  <c r="G14" i="21"/>
  <c r="G13" i="21"/>
  <c r="G12" i="21"/>
  <c r="G11" i="21"/>
  <c r="N10" i="22"/>
  <c r="M9" i="22"/>
  <c r="L21" i="22"/>
  <c r="L14" i="22"/>
  <c r="I9" i="22"/>
  <c r="J16" i="22"/>
  <c r="I16" i="22"/>
  <c r="J9" i="22"/>
  <c r="Q28" i="22"/>
  <c r="P28" i="22"/>
  <c r="N28" i="22"/>
  <c r="Q27" i="22"/>
  <c r="P27" i="22"/>
  <c r="N27" i="22"/>
  <c r="Q26" i="22"/>
  <c r="P26" i="22"/>
  <c r="N26" i="22"/>
  <c r="Q25" i="22"/>
  <c r="P25" i="22"/>
  <c r="N25" i="22"/>
  <c r="Q24" i="22"/>
  <c r="P24" i="22"/>
  <c r="N24" i="22"/>
  <c r="Q23" i="22"/>
  <c r="P23" i="22"/>
  <c r="N23" i="22"/>
  <c r="Q22" i="22"/>
  <c r="P22" i="22"/>
  <c r="N22" i="22"/>
  <c r="Q21" i="22"/>
  <c r="P21" i="22"/>
  <c r="N21" i="22"/>
  <c r="Q20" i="22"/>
  <c r="P20" i="22"/>
  <c r="N20" i="22"/>
  <c r="Q18" i="22"/>
  <c r="P18" i="22"/>
  <c r="N18" i="22"/>
  <c r="Q17" i="22"/>
  <c r="P17" i="22"/>
  <c r="N17" i="22"/>
  <c r="O16" i="22"/>
  <c r="M16" i="22"/>
  <c r="H16" i="22"/>
  <c r="Q15" i="22"/>
  <c r="P15" i="22"/>
  <c r="N15" i="22"/>
  <c r="Q14" i="22"/>
  <c r="P14" i="22"/>
  <c r="N14" i="22"/>
  <c r="Q13" i="22"/>
  <c r="P13" i="22"/>
  <c r="N13" i="22"/>
  <c r="Q12" i="22"/>
  <c r="P12" i="22"/>
  <c r="N12" i="22"/>
  <c r="Q11" i="22"/>
  <c r="P11" i="22"/>
  <c r="N11" i="22"/>
  <c r="P10" i="22"/>
  <c r="O9" i="22"/>
  <c r="H9" i="22"/>
  <c r="U29" i="25" l="1"/>
  <c r="AJ13" i="25"/>
  <c r="AJ21" i="25"/>
  <c r="AJ25" i="25"/>
  <c r="AJ15" i="25"/>
  <c r="AJ17" i="25"/>
  <c r="AJ22" i="25"/>
  <c r="AJ11" i="25"/>
  <c r="Z18" i="25"/>
  <c r="AE18" i="25" s="1"/>
  <c r="AF18" i="25" s="1"/>
  <c r="Z23" i="25"/>
  <c r="AE23" i="25" s="1"/>
  <c r="AJ23" i="25" s="1"/>
  <c r="Z20" i="25"/>
  <c r="AE20" i="25" s="1"/>
  <c r="AJ20" i="25" s="1"/>
  <c r="Z24" i="25"/>
  <c r="AE24" i="25" s="1"/>
  <c r="AJ24" i="25" s="1"/>
  <c r="Z27" i="25"/>
  <c r="AE27" i="25" s="1"/>
  <c r="AJ27" i="25" s="1"/>
  <c r="W29" i="25"/>
  <c r="Y29" i="25" s="1"/>
  <c r="Y16" i="25"/>
  <c r="S29" i="21"/>
  <c r="Z17" i="21"/>
  <c r="AF17" i="21" s="1"/>
  <c r="Z26" i="21"/>
  <c r="AF26" i="21" s="1"/>
  <c r="Z24" i="21"/>
  <c r="V29" i="21"/>
  <c r="Z15" i="21"/>
  <c r="AF15" i="21" s="1"/>
  <c r="Z13" i="21"/>
  <c r="AF13" i="21" s="1"/>
  <c r="Z23" i="21"/>
  <c r="AF23" i="21" s="1"/>
  <c r="Z27" i="21"/>
  <c r="AF27" i="21" s="1"/>
  <c r="Z25" i="21"/>
  <c r="AF25" i="21" s="1"/>
  <c r="AE29" i="20"/>
  <c r="Y16" i="20"/>
  <c r="L21" i="20"/>
  <c r="L22" i="20"/>
  <c r="L23" i="20"/>
  <c r="L25" i="20"/>
  <c r="L26" i="20"/>
  <c r="L15" i="20"/>
  <c r="L11" i="20"/>
  <c r="L12" i="20"/>
  <c r="Z10" i="19"/>
  <c r="AC10" i="19" s="1"/>
  <c r="AD10" i="19" s="1"/>
  <c r="Z24" i="19"/>
  <c r="Z17" i="19"/>
  <c r="Z22" i="19"/>
  <c r="Z25" i="19"/>
  <c r="Z26" i="19"/>
  <c r="Z23" i="19"/>
  <c r="Z27" i="19"/>
  <c r="Z10" i="23"/>
  <c r="AI16" i="23"/>
  <c r="Z13" i="24"/>
  <c r="AE13" i="24" s="1"/>
  <c r="Z11" i="24"/>
  <c r="AE11" i="24" s="1"/>
  <c r="AJ11" i="24" s="1"/>
  <c r="AJ13" i="24"/>
  <c r="Z24" i="24"/>
  <c r="AE24" i="24" s="1"/>
  <c r="AJ24" i="24" s="1"/>
  <c r="AC13" i="24"/>
  <c r="AD13" i="24" s="1"/>
  <c r="AA13" i="24"/>
  <c r="G9" i="24"/>
  <c r="Z10" i="24"/>
  <c r="AE10" i="24" s="1"/>
  <c r="Z14" i="24"/>
  <c r="AC14" i="24" s="1"/>
  <c r="AD14" i="24" s="1"/>
  <c r="Z25" i="24"/>
  <c r="Z15" i="24"/>
  <c r="O29" i="24"/>
  <c r="L15" i="17"/>
  <c r="M15" i="17"/>
  <c r="L27" i="17"/>
  <c r="M27" i="17"/>
  <c r="L28" i="17"/>
  <c r="M28" i="17"/>
  <c r="L17" i="17"/>
  <c r="M17" i="17"/>
  <c r="L20" i="17"/>
  <c r="M20" i="17"/>
  <c r="L21" i="17"/>
  <c r="M21" i="17"/>
  <c r="Y16" i="17"/>
  <c r="L11" i="17"/>
  <c r="M11" i="17"/>
  <c r="L23" i="17"/>
  <c r="M23" i="17"/>
  <c r="L12" i="17"/>
  <c r="M12" i="17"/>
  <c r="L24" i="17"/>
  <c r="M24" i="17"/>
  <c r="L13" i="17"/>
  <c r="M13" i="17"/>
  <c r="L25" i="17"/>
  <c r="M25" i="17"/>
  <c r="L14" i="17"/>
  <c r="M14" i="17"/>
  <c r="L26" i="17"/>
  <c r="M26" i="17"/>
  <c r="Z24" i="17"/>
  <c r="Z28" i="17"/>
  <c r="AF28" i="17" s="1"/>
  <c r="Z17" i="15"/>
  <c r="Z26" i="15"/>
  <c r="Z15" i="15"/>
  <c r="Z10" i="15"/>
  <c r="Z25" i="15"/>
  <c r="AC25" i="15" s="1"/>
  <c r="AD25" i="15" s="1"/>
  <c r="U29" i="15"/>
  <c r="V29" i="15"/>
  <c r="W29" i="15"/>
  <c r="AG29" i="15"/>
  <c r="AH29" i="15"/>
  <c r="Z21" i="15"/>
  <c r="AC21" i="15" s="1"/>
  <c r="AD21" i="15" s="1"/>
  <c r="AG29" i="24"/>
  <c r="AH29" i="24"/>
  <c r="Z21" i="24"/>
  <c r="AA21" i="24" s="1"/>
  <c r="Z26" i="17"/>
  <c r="AF26" i="17" s="1"/>
  <c r="H29" i="17"/>
  <c r="AH29" i="17"/>
  <c r="AI29" i="17" s="1"/>
  <c r="Z26" i="25"/>
  <c r="AH29" i="25"/>
  <c r="AI29" i="25" s="1"/>
  <c r="Z14" i="25"/>
  <c r="H29" i="25"/>
  <c r="M29" i="25"/>
  <c r="O29" i="25"/>
  <c r="J29" i="25"/>
  <c r="O29" i="19"/>
  <c r="Z28" i="19"/>
  <c r="AA28" i="19" s="1"/>
  <c r="AH29" i="19"/>
  <c r="Z17" i="20"/>
  <c r="AF17" i="20" s="1"/>
  <c r="Z22" i="20"/>
  <c r="AF22" i="20" s="1"/>
  <c r="Z27" i="20"/>
  <c r="AA27" i="20" s="1"/>
  <c r="AH29" i="20"/>
  <c r="Z21" i="20"/>
  <c r="AC21" i="20" s="1"/>
  <c r="AD21" i="20" s="1"/>
  <c r="Z11" i="21"/>
  <c r="AF11" i="21" s="1"/>
  <c r="Z22" i="21"/>
  <c r="AF22" i="21" s="1"/>
  <c r="G16" i="21"/>
  <c r="R29" i="21"/>
  <c r="AH29" i="21"/>
  <c r="K16" i="22"/>
  <c r="L16" i="22" s="1"/>
  <c r="Z29" i="23"/>
  <c r="AJ16" i="23"/>
  <c r="Z14" i="23"/>
  <c r="AC14" i="23" s="1"/>
  <c r="AD14" i="23" s="1"/>
  <c r="Z12" i="15"/>
  <c r="AF12" i="15" s="1"/>
  <c r="AF25" i="15"/>
  <c r="Z18" i="15"/>
  <c r="AF18" i="15" s="1"/>
  <c r="Z14" i="15"/>
  <c r="AC14" i="15" s="1"/>
  <c r="AD14" i="15" s="1"/>
  <c r="Z27" i="15"/>
  <c r="AF27" i="15" s="1"/>
  <c r="AI9" i="15"/>
  <c r="AJ9" i="15" s="1"/>
  <c r="M29" i="15"/>
  <c r="Q9" i="24"/>
  <c r="Y16" i="24"/>
  <c r="Z27" i="24"/>
  <c r="G16" i="24"/>
  <c r="G29" i="24" s="1"/>
  <c r="T29" i="24"/>
  <c r="V29" i="24"/>
  <c r="W29" i="24"/>
  <c r="AI9" i="17"/>
  <c r="AJ9" i="17" s="1"/>
  <c r="G9" i="17"/>
  <c r="S29" i="17"/>
  <c r="Z16" i="25"/>
  <c r="AC16" i="25" s="1"/>
  <c r="AD16" i="25" s="1"/>
  <c r="AI9" i="25"/>
  <c r="I29" i="25"/>
  <c r="S29" i="25"/>
  <c r="T29" i="25"/>
  <c r="X29" i="25" s="1"/>
  <c r="X16" i="19"/>
  <c r="Z16" i="19" s="1"/>
  <c r="AF16" i="19" s="1"/>
  <c r="S29" i="19"/>
  <c r="T29" i="19"/>
  <c r="Z11" i="19"/>
  <c r="AF11" i="19" s="1"/>
  <c r="Z15" i="19"/>
  <c r="AC15" i="19" s="1"/>
  <c r="AD15" i="19" s="1"/>
  <c r="U29" i="19"/>
  <c r="Y29" i="19" s="1"/>
  <c r="V29" i="19"/>
  <c r="AI16" i="19"/>
  <c r="AJ16" i="19" s="1"/>
  <c r="H29" i="19"/>
  <c r="AE29" i="19"/>
  <c r="Z13" i="19"/>
  <c r="AC13" i="19" s="1"/>
  <c r="AD13" i="19" s="1"/>
  <c r="T29" i="20"/>
  <c r="X29" i="20" s="1"/>
  <c r="U29" i="20"/>
  <c r="Y29" i="20" s="1"/>
  <c r="Z29" i="20" s="1"/>
  <c r="Z26" i="20"/>
  <c r="AA26" i="20" s="1"/>
  <c r="AI29" i="20"/>
  <c r="AJ29" i="20" s="1"/>
  <c r="Z28" i="21"/>
  <c r="AC28" i="21" s="1"/>
  <c r="AD28" i="21" s="1"/>
  <c r="AG29" i="21"/>
  <c r="G9" i="21"/>
  <c r="G29" i="21" s="1"/>
  <c r="Z18" i="21"/>
  <c r="AC18" i="21" s="1"/>
  <c r="AD18" i="21" s="1"/>
  <c r="Z14" i="21"/>
  <c r="AC14" i="21" s="1"/>
  <c r="AD14" i="21" s="1"/>
  <c r="Y16" i="21"/>
  <c r="Z20" i="21"/>
  <c r="AF20" i="21" s="1"/>
  <c r="Z11" i="23"/>
  <c r="AF11" i="23" s="1"/>
  <c r="Z15" i="23"/>
  <c r="AF15" i="23" s="1"/>
  <c r="Z21" i="23"/>
  <c r="AA21" i="23" s="1"/>
  <c r="Z25" i="23"/>
  <c r="AA25" i="23" s="1"/>
  <c r="AE29" i="23"/>
  <c r="AG29" i="23"/>
  <c r="AH29" i="23"/>
  <c r="Y16" i="23"/>
  <c r="P16" i="23"/>
  <c r="X16" i="23"/>
  <c r="Z16" i="23" s="1"/>
  <c r="Q9" i="23"/>
  <c r="AI9" i="23"/>
  <c r="AJ9" i="23" s="1"/>
  <c r="Z11" i="15"/>
  <c r="AF11" i="15" s="1"/>
  <c r="Q9" i="15"/>
  <c r="S29" i="15"/>
  <c r="X16" i="15"/>
  <c r="Z23" i="15"/>
  <c r="AF23" i="15" s="1"/>
  <c r="N9" i="15"/>
  <c r="T29" i="15"/>
  <c r="X29" i="15" s="1"/>
  <c r="Z22" i="15"/>
  <c r="AF22" i="15" s="1"/>
  <c r="Z18" i="24"/>
  <c r="Z22" i="24"/>
  <c r="X16" i="24"/>
  <c r="Z16" i="24" s="1"/>
  <c r="AC16" i="24" s="1"/>
  <c r="AD16" i="24" s="1"/>
  <c r="Z20" i="24"/>
  <c r="Z23" i="24"/>
  <c r="Z26" i="24"/>
  <c r="S29" i="24"/>
  <c r="Z12" i="24"/>
  <c r="Y9" i="24"/>
  <c r="Z17" i="24"/>
  <c r="Z28" i="24"/>
  <c r="AE28" i="24" s="1"/>
  <c r="AF28" i="24" s="1"/>
  <c r="Z14" i="17"/>
  <c r="AA14" i="17" s="1"/>
  <c r="T29" i="17"/>
  <c r="U29" i="17"/>
  <c r="V29" i="17"/>
  <c r="J29" i="17"/>
  <c r="W29" i="17"/>
  <c r="AI16" i="17"/>
  <c r="AJ16" i="17" s="1"/>
  <c r="K9" i="17"/>
  <c r="L9" i="17" s="1"/>
  <c r="Z13" i="17"/>
  <c r="AA13" i="17" s="1"/>
  <c r="X16" i="17"/>
  <c r="Z16" i="17" s="1"/>
  <c r="AF16" i="17" s="1"/>
  <c r="Z10" i="17"/>
  <c r="AF10" i="17" s="1"/>
  <c r="Z18" i="17"/>
  <c r="AF18" i="17" s="1"/>
  <c r="Z23" i="17"/>
  <c r="AA23" i="17" s="1"/>
  <c r="Z27" i="17"/>
  <c r="AF27" i="17" s="1"/>
  <c r="AI16" i="25"/>
  <c r="K16" i="25"/>
  <c r="L16" i="25" s="1"/>
  <c r="K9" i="25"/>
  <c r="Q9" i="25"/>
  <c r="Z28" i="25"/>
  <c r="AI29" i="19"/>
  <c r="AJ29" i="19" s="1"/>
  <c r="Z14" i="19"/>
  <c r="AC14" i="19" s="1"/>
  <c r="AD14" i="19" s="1"/>
  <c r="Z18" i="19"/>
  <c r="AF18" i="19" s="1"/>
  <c r="AI9" i="19"/>
  <c r="AJ9" i="19" s="1"/>
  <c r="Q16" i="19"/>
  <c r="K9" i="19"/>
  <c r="L9" i="19" s="1"/>
  <c r="Z20" i="19"/>
  <c r="AF20" i="19" s="1"/>
  <c r="Z12" i="19"/>
  <c r="AF12" i="19" s="1"/>
  <c r="Z21" i="19"/>
  <c r="AC21" i="19" s="1"/>
  <c r="AD21" i="19" s="1"/>
  <c r="G16" i="20"/>
  <c r="Z14" i="20"/>
  <c r="X16" i="20"/>
  <c r="Z16" i="20" s="1"/>
  <c r="AI9" i="20"/>
  <c r="AJ9" i="20" s="1"/>
  <c r="Z11" i="20"/>
  <c r="AC11" i="20" s="1"/>
  <c r="AD11" i="20" s="1"/>
  <c r="Z15" i="20"/>
  <c r="AF15" i="20" s="1"/>
  <c r="AI16" i="20"/>
  <c r="AJ16" i="20" s="1"/>
  <c r="G9" i="20"/>
  <c r="Q9" i="20"/>
  <c r="AF24" i="21"/>
  <c r="AC24" i="21"/>
  <c r="AD24" i="21" s="1"/>
  <c r="AE29" i="21"/>
  <c r="Z12" i="21"/>
  <c r="AF12" i="21" s="1"/>
  <c r="W29" i="21"/>
  <c r="AI9" i="21"/>
  <c r="AJ9" i="21" s="1"/>
  <c r="Z21" i="21"/>
  <c r="AA21" i="21" s="1"/>
  <c r="X29" i="21"/>
  <c r="AI16" i="21"/>
  <c r="AJ16" i="21" s="1"/>
  <c r="U29" i="21"/>
  <c r="X16" i="21"/>
  <c r="AA15" i="23"/>
  <c r="AF12" i="23"/>
  <c r="AC12" i="23"/>
  <c r="AD12" i="23" s="1"/>
  <c r="AA12" i="23"/>
  <c r="AF17" i="23"/>
  <c r="AC17" i="23"/>
  <c r="AD17" i="23" s="1"/>
  <c r="AA17" i="23"/>
  <c r="AF22" i="23"/>
  <c r="AC22" i="23"/>
  <c r="AD22" i="23" s="1"/>
  <c r="AA22" i="23"/>
  <c r="AF26" i="23"/>
  <c r="AC26" i="23"/>
  <c r="AD26" i="23" s="1"/>
  <c r="AA26" i="23"/>
  <c r="AC13" i="23"/>
  <c r="AD13" i="23" s="1"/>
  <c r="AF13" i="23"/>
  <c r="AA13" i="23"/>
  <c r="AF18" i="23"/>
  <c r="AC18" i="23"/>
  <c r="AD18" i="23" s="1"/>
  <c r="AA18" i="23"/>
  <c r="AF23" i="23"/>
  <c r="AC23" i="23"/>
  <c r="AD23" i="23" s="1"/>
  <c r="AA23" i="23"/>
  <c r="AF27" i="23"/>
  <c r="AC27" i="23"/>
  <c r="AD27" i="23" s="1"/>
  <c r="AA27" i="23"/>
  <c r="AC10" i="23"/>
  <c r="AD10" i="23" s="1"/>
  <c r="AA10" i="23"/>
  <c r="AF10" i="23"/>
  <c r="AC20" i="23"/>
  <c r="AD20" i="23" s="1"/>
  <c r="AF20" i="23"/>
  <c r="AA20" i="23"/>
  <c r="AC24" i="23"/>
  <c r="AD24" i="23" s="1"/>
  <c r="AF24" i="23"/>
  <c r="AA24" i="23"/>
  <c r="AC28" i="23"/>
  <c r="AD28" i="23" s="1"/>
  <c r="AF28" i="23"/>
  <c r="AA28" i="23"/>
  <c r="AJ10" i="23"/>
  <c r="AJ21" i="23"/>
  <c r="X9" i="23"/>
  <c r="R29" i="23"/>
  <c r="Y9" i="23"/>
  <c r="AF26" i="15"/>
  <c r="AC26" i="15"/>
  <c r="AD26" i="15" s="1"/>
  <c r="AA26" i="15"/>
  <c r="Z16" i="15"/>
  <c r="AA16" i="15" s="1"/>
  <c r="AC20" i="15"/>
  <c r="AD20" i="15" s="1"/>
  <c r="AF20" i="15"/>
  <c r="AA20" i="15"/>
  <c r="AF15" i="15"/>
  <c r="AC15" i="15"/>
  <c r="AD15" i="15" s="1"/>
  <c r="AA15" i="15"/>
  <c r="AF24" i="15"/>
  <c r="AA24" i="15"/>
  <c r="AC24" i="15"/>
  <c r="AD24" i="15" s="1"/>
  <c r="AC10" i="15"/>
  <c r="AD10" i="15" s="1"/>
  <c r="AA10" i="15"/>
  <c r="AF10" i="15"/>
  <c r="AC13" i="15"/>
  <c r="AD13" i="15" s="1"/>
  <c r="AF13" i="15"/>
  <c r="AA13" i="15"/>
  <c r="AF17" i="15"/>
  <c r="AC17" i="15"/>
  <c r="AD17" i="15" s="1"/>
  <c r="AA17" i="15"/>
  <c r="AC28" i="15"/>
  <c r="AD28" i="15" s="1"/>
  <c r="AF28" i="15"/>
  <c r="AA28" i="15"/>
  <c r="AJ10" i="15"/>
  <c r="X9" i="15"/>
  <c r="R29" i="15"/>
  <c r="Y9" i="15"/>
  <c r="AI16" i="15"/>
  <c r="AJ16" i="15" s="1"/>
  <c r="AA25" i="15"/>
  <c r="AF11" i="24"/>
  <c r="AC11" i="24"/>
  <c r="AD11" i="24" s="1"/>
  <c r="AA11" i="24"/>
  <c r="AC24" i="24"/>
  <c r="AD24" i="24" s="1"/>
  <c r="AF24" i="24"/>
  <c r="AA24" i="24"/>
  <c r="AC17" i="24"/>
  <c r="AD17" i="24" s="1"/>
  <c r="AA17" i="24"/>
  <c r="AF13" i="24"/>
  <c r="AI29" i="24"/>
  <c r="AI9" i="24"/>
  <c r="X9" i="24"/>
  <c r="R29" i="24"/>
  <c r="AI16" i="24"/>
  <c r="AF25" i="17"/>
  <c r="AC25" i="17"/>
  <c r="AD25" i="17" s="1"/>
  <c r="AA25" i="17"/>
  <c r="AF12" i="17"/>
  <c r="AC12" i="17"/>
  <c r="AD12" i="17" s="1"/>
  <c r="AA12" i="17"/>
  <c r="AC21" i="17"/>
  <c r="AD21" i="17" s="1"/>
  <c r="AA21" i="17"/>
  <c r="AF21" i="17"/>
  <c r="AF22" i="17"/>
  <c r="AC22" i="17"/>
  <c r="AD22" i="17" s="1"/>
  <c r="AA22" i="17"/>
  <c r="AF17" i="17"/>
  <c r="AC17" i="17"/>
  <c r="AD17" i="17" s="1"/>
  <c r="AA17" i="17"/>
  <c r="AF11" i="17"/>
  <c r="AC11" i="17"/>
  <c r="AD11" i="17" s="1"/>
  <c r="AA11" i="17"/>
  <c r="AC20" i="17"/>
  <c r="AD20" i="17" s="1"/>
  <c r="AA20" i="17"/>
  <c r="AF20" i="17"/>
  <c r="AC24" i="17"/>
  <c r="AD24" i="17" s="1"/>
  <c r="AA24" i="17"/>
  <c r="AF24" i="17"/>
  <c r="AA28" i="17"/>
  <c r="AC28" i="17"/>
  <c r="AD28" i="17" s="1"/>
  <c r="AF15" i="17"/>
  <c r="AC15" i="17"/>
  <c r="AD15" i="17" s="1"/>
  <c r="AA15" i="17"/>
  <c r="AJ10" i="17"/>
  <c r="X9" i="17"/>
  <c r="R29" i="17"/>
  <c r="AE29" i="17"/>
  <c r="Y9" i="17"/>
  <c r="AC21" i="25"/>
  <c r="AD21" i="25" s="1"/>
  <c r="AA21" i="25"/>
  <c r="AF21" i="25"/>
  <c r="AC25" i="25"/>
  <c r="AD25" i="25" s="1"/>
  <c r="AA25" i="25"/>
  <c r="AF25" i="25"/>
  <c r="AF12" i="25"/>
  <c r="AC12" i="25"/>
  <c r="AD12" i="25" s="1"/>
  <c r="AA12" i="25"/>
  <c r="AA13" i="25"/>
  <c r="AC13" i="25"/>
  <c r="AD13" i="25" s="1"/>
  <c r="AF13" i="25"/>
  <c r="AF27" i="25"/>
  <c r="AC27" i="25"/>
  <c r="AD27" i="25" s="1"/>
  <c r="AA27" i="25"/>
  <c r="AF22" i="25"/>
  <c r="AC22" i="25"/>
  <c r="AD22" i="25" s="1"/>
  <c r="AA22" i="25"/>
  <c r="AC10" i="25"/>
  <c r="AD10" i="25" s="1"/>
  <c r="AA10" i="25"/>
  <c r="AF10" i="25"/>
  <c r="AF17" i="25"/>
  <c r="AC17" i="25"/>
  <c r="AD17" i="25" s="1"/>
  <c r="AA17" i="25"/>
  <c r="AF11" i="25"/>
  <c r="AC11" i="25"/>
  <c r="AD11" i="25" s="1"/>
  <c r="AA11" i="25"/>
  <c r="AF15" i="25"/>
  <c r="AC15" i="25"/>
  <c r="AD15" i="25" s="1"/>
  <c r="AA15" i="25"/>
  <c r="AJ10" i="25"/>
  <c r="X9" i="25"/>
  <c r="R29" i="25"/>
  <c r="Y9" i="25"/>
  <c r="AF17" i="19"/>
  <c r="AC17" i="19"/>
  <c r="AD17" i="19" s="1"/>
  <c r="AA17" i="19"/>
  <c r="AF22" i="19"/>
  <c r="AC22" i="19"/>
  <c r="AD22" i="19" s="1"/>
  <c r="AA22" i="19"/>
  <c r="AF26" i="19"/>
  <c r="AC26" i="19"/>
  <c r="AD26" i="19" s="1"/>
  <c r="AA26" i="19"/>
  <c r="AF23" i="19"/>
  <c r="AC23" i="19"/>
  <c r="AD23" i="19" s="1"/>
  <c r="AA23" i="19"/>
  <c r="AF27" i="19"/>
  <c r="AC27" i="19"/>
  <c r="AD27" i="19" s="1"/>
  <c r="AA27" i="19"/>
  <c r="AA24" i="19"/>
  <c r="AF24" i="19"/>
  <c r="AC24" i="19"/>
  <c r="AD24" i="19" s="1"/>
  <c r="AC25" i="19"/>
  <c r="AD25" i="19" s="1"/>
  <c r="AA25" i="19"/>
  <c r="AF25" i="19"/>
  <c r="X9" i="19"/>
  <c r="R29" i="19"/>
  <c r="Y9" i="19"/>
  <c r="AA21" i="20"/>
  <c r="AF21" i="20"/>
  <c r="AC12" i="20"/>
  <c r="AD12" i="20" s="1"/>
  <c r="AF12" i="20"/>
  <c r="AA12" i="20"/>
  <c r="AC18" i="20"/>
  <c r="AD18" i="20" s="1"/>
  <c r="AF18" i="20"/>
  <c r="AA18" i="20"/>
  <c r="AC23" i="20"/>
  <c r="AD23" i="20" s="1"/>
  <c r="AF23" i="20"/>
  <c r="AA23" i="20"/>
  <c r="AC27" i="20"/>
  <c r="AD27" i="20" s="1"/>
  <c r="AF27" i="20"/>
  <c r="AC10" i="20"/>
  <c r="AD10" i="20" s="1"/>
  <c r="AA10" i="20"/>
  <c r="AF10" i="20"/>
  <c r="AC14" i="20"/>
  <c r="AD14" i="20" s="1"/>
  <c r="AA14" i="20"/>
  <c r="AF14" i="20"/>
  <c r="AC25" i="20"/>
  <c r="AD25" i="20" s="1"/>
  <c r="AA25" i="20"/>
  <c r="AF25" i="20"/>
  <c r="AC20" i="20"/>
  <c r="AD20" i="20" s="1"/>
  <c r="AA20" i="20"/>
  <c r="AF20" i="20"/>
  <c r="AC24" i="20"/>
  <c r="AD24" i="20" s="1"/>
  <c r="AA24" i="20"/>
  <c r="AF24" i="20"/>
  <c r="AA28" i="20"/>
  <c r="AF28" i="20"/>
  <c r="AC28" i="20"/>
  <c r="AD28" i="20" s="1"/>
  <c r="AA13" i="20"/>
  <c r="AF13" i="20"/>
  <c r="AC13" i="20"/>
  <c r="AD13" i="20" s="1"/>
  <c r="AJ10" i="20"/>
  <c r="X9" i="20"/>
  <c r="R29" i="20"/>
  <c r="Y9" i="20"/>
  <c r="AC10" i="21"/>
  <c r="AD10" i="21" s="1"/>
  <c r="AA10" i="21"/>
  <c r="AF10" i="21"/>
  <c r="AA13" i="21"/>
  <c r="AA24" i="21"/>
  <c r="AJ10" i="21"/>
  <c r="X9" i="21"/>
  <c r="AA15" i="21"/>
  <c r="AA17" i="21"/>
  <c r="AA26" i="21"/>
  <c r="Y9" i="21"/>
  <c r="AC17" i="21"/>
  <c r="AD17" i="21" s="1"/>
  <c r="AC26" i="21"/>
  <c r="AD26" i="21" s="1"/>
  <c r="AJ21" i="21"/>
  <c r="O29" i="23"/>
  <c r="Q16" i="23"/>
  <c r="M29" i="23"/>
  <c r="N16" i="23"/>
  <c r="P9" i="23"/>
  <c r="K16" i="23"/>
  <c r="I29" i="23"/>
  <c r="J29" i="23"/>
  <c r="K9" i="23"/>
  <c r="L9" i="23" s="1"/>
  <c r="H29" i="23"/>
  <c r="N9" i="23"/>
  <c r="O29" i="15"/>
  <c r="Q16" i="15"/>
  <c r="P16" i="15"/>
  <c r="I29" i="15"/>
  <c r="J29" i="15"/>
  <c r="K16" i="15"/>
  <c r="L16" i="15" s="1"/>
  <c r="K9" i="15"/>
  <c r="L9" i="15" s="1"/>
  <c r="N16" i="15"/>
  <c r="H29" i="15"/>
  <c r="N29" i="15"/>
  <c r="M29" i="24"/>
  <c r="P16" i="24"/>
  <c r="Q16" i="24"/>
  <c r="K16" i="24"/>
  <c r="L16" i="24" s="1"/>
  <c r="I29" i="24"/>
  <c r="J29" i="24"/>
  <c r="K9" i="24"/>
  <c r="N16" i="24"/>
  <c r="H29" i="24"/>
  <c r="N9" i="24"/>
  <c r="O29" i="17"/>
  <c r="K16" i="17"/>
  <c r="L16" i="17" s="1"/>
  <c r="I29" i="17"/>
  <c r="L10" i="17"/>
  <c r="G16" i="17"/>
  <c r="P16" i="25"/>
  <c r="Q16" i="25"/>
  <c r="Q29" i="25" s="1"/>
  <c r="N9" i="25"/>
  <c r="L17" i="25"/>
  <c r="Q9" i="19"/>
  <c r="P16" i="19"/>
  <c r="M29" i="19"/>
  <c r="P29" i="19" s="1"/>
  <c r="I29" i="19"/>
  <c r="J29" i="19"/>
  <c r="K16" i="19"/>
  <c r="L16" i="19" s="1"/>
  <c r="N16" i="19"/>
  <c r="N9" i="19"/>
  <c r="O29" i="20"/>
  <c r="P16" i="20"/>
  <c r="N16" i="20"/>
  <c r="Q16" i="20"/>
  <c r="M29" i="20"/>
  <c r="N9" i="20"/>
  <c r="I29" i="20"/>
  <c r="J29" i="20"/>
  <c r="K16" i="20"/>
  <c r="K9" i="20"/>
  <c r="H29" i="20"/>
  <c r="P9" i="21"/>
  <c r="K16" i="21"/>
  <c r="L16" i="21" s="1"/>
  <c r="K9" i="21"/>
  <c r="L9" i="21" s="1"/>
  <c r="L17" i="23"/>
  <c r="L10" i="23"/>
  <c r="L20" i="15"/>
  <c r="L10" i="24"/>
  <c r="K29" i="25"/>
  <c r="L29" i="25" s="1"/>
  <c r="L9" i="25"/>
  <c r="L10" i="25"/>
  <c r="L20" i="19"/>
  <c r="L10" i="19"/>
  <c r="N16" i="21"/>
  <c r="H29" i="21"/>
  <c r="P9" i="15"/>
  <c r="P9" i="24"/>
  <c r="P29" i="25"/>
  <c r="P9" i="25"/>
  <c r="N16" i="25"/>
  <c r="P9" i="19"/>
  <c r="P9" i="20"/>
  <c r="O29" i="21"/>
  <c r="P16" i="21"/>
  <c r="Q16" i="21"/>
  <c r="Q9" i="21"/>
  <c r="J29" i="21"/>
  <c r="I29" i="21"/>
  <c r="L13" i="21"/>
  <c r="N9" i="21"/>
  <c r="M29" i="21"/>
  <c r="K9" i="22"/>
  <c r="L10" i="22"/>
  <c r="L17" i="22"/>
  <c r="J29" i="22"/>
  <c r="Q9" i="22"/>
  <c r="M29" i="22"/>
  <c r="I29" i="22"/>
  <c r="N9" i="22"/>
  <c r="N16" i="22"/>
  <c r="Q16" i="22"/>
  <c r="O29" i="22"/>
  <c r="P16" i="22"/>
  <c r="H29" i="22"/>
  <c r="P9" i="22"/>
  <c r="AF15" i="19" l="1"/>
  <c r="AF10" i="19"/>
  <c r="AA10" i="19"/>
  <c r="K29" i="22"/>
  <c r="Q29" i="22"/>
  <c r="AF24" i="25"/>
  <c r="AA24" i="25"/>
  <c r="AC24" i="25"/>
  <c r="AD24" i="25" s="1"/>
  <c r="AC20" i="25"/>
  <c r="AD20" i="25" s="1"/>
  <c r="AA23" i="25"/>
  <c r="AF20" i="25"/>
  <c r="AC23" i="25"/>
  <c r="AD23" i="25" s="1"/>
  <c r="AA20" i="25"/>
  <c r="AF23" i="25"/>
  <c r="AC18" i="25"/>
  <c r="AD18" i="25" s="1"/>
  <c r="AC14" i="25"/>
  <c r="AD14" i="25" s="1"/>
  <c r="AE14" i="25"/>
  <c r="AF14" i="25" s="1"/>
  <c r="AE26" i="25"/>
  <c r="AJ26" i="25" s="1"/>
  <c r="AC28" i="25"/>
  <c r="AD28" i="25" s="1"/>
  <c r="AE28" i="25"/>
  <c r="AJ28" i="25" s="1"/>
  <c r="Z29" i="25"/>
  <c r="AA29" i="25" s="1"/>
  <c r="AA18" i="25"/>
  <c r="AJ18" i="25"/>
  <c r="AA14" i="25"/>
  <c r="AA26" i="25"/>
  <c r="AC26" i="25"/>
  <c r="AD26" i="25" s="1"/>
  <c r="N29" i="25"/>
  <c r="AC27" i="21"/>
  <c r="AD27" i="21" s="1"/>
  <c r="AC15" i="21"/>
  <c r="AD15" i="21" s="1"/>
  <c r="AA25" i="21"/>
  <c r="AC25" i="21"/>
  <c r="AD25" i="21" s="1"/>
  <c r="AA27" i="21"/>
  <c r="AC13" i="21"/>
  <c r="AD13" i="21" s="1"/>
  <c r="AA11" i="21"/>
  <c r="AA23" i="21"/>
  <c r="AC23" i="21"/>
  <c r="AD23" i="21" s="1"/>
  <c r="AC11" i="21"/>
  <c r="AD11" i="21" s="1"/>
  <c r="AA28" i="21"/>
  <c r="AC22" i="21"/>
  <c r="AD22" i="21" s="1"/>
  <c r="AF28" i="21"/>
  <c r="AF18" i="21"/>
  <c r="AA18" i="21"/>
  <c r="AA22" i="21"/>
  <c r="AI29" i="21"/>
  <c r="AF14" i="21"/>
  <c r="AF21" i="21"/>
  <c r="AC21" i="21"/>
  <c r="AD21" i="21" s="1"/>
  <c r="AA17" i="20"/>
  <c r="AA22" i="20"/>
  <c r="AA15" i="20"/>
  <c r="AC26" i="20"/>
  <c r="AD26" i="20" s="1"/>
  <c r="AC17" i="20"/>
  <c r="AD17" i="20" s="1"/>
  <c r="AC22" i="20"/>
  <c r="AD22" i="20" s="1"/>
  <c r="AF11" i="20"/>
  <c r="AF26" i="20"/>
  <c r="Q29" i="20"/>
  <c r="L16" i="20"/>
  <c r="L9" i="20"/>
  <c r="AA12" i="19"/>
  <c r="AF14" i="19"/>
  <c r="AA18" i="19"/>
  <c r="AC18" i="19"/>
  <c r="AD18" i="19" s="1"/>
  <c r="AC28" i="19"/>
  <c r="AD28" i="19" s="1"/>
  <c r="AF28" i="19"/>
  <c r="AC16" i="19"/>
  <c r="AD16" i="19" s="1"/>
  <c r="AA15" i="19"/>
  <c r="AI29" i="15"/>
  <c r="AJ29" i="15" s="1"/>
  <c r="AC29" i="23"/>
  <c r="AD29" i="23" s="1"/>
  <c r="Q29" i="19"/>
  <c r="X29" i="19"/>
  <c r="Z29" i="19" s="1"/>
  <c r="AC29" i="19" s="1"/>
  <c r="AD29" i="19" s="1"/>
  <c r="K29" i="24"/>
  <c r="AJ28" i="24"/>
  <c r="AA28" i="24"/>
  <c r="AC28" i="24"/>
  <c r="AD28" i="24" s="1"/>
  <c r="AE26" i="24"/>
  <c r="AJ26" i="24" s="1"/>
  <c r="AE23" i="24"/>
  <c r="AJ23" i="24" s="1"/>
  <c r="AC20" i="24"/>
  <c r="AD20" i="24" s="1"/>
  <c r="AE20" i="24"/>
  <c r="AJ20" i="24" s="1"/>
  <c r="AE27" i="24"/>
  <c r="AJ27" i="24" s="1"/>
  <c r="AC25" i="24"/>
  <c r="AD25" i="24" s="1"/>
  <c r="AE25" i="24"/>
  <c r="AJ25" i="24" s="1"/>
  <c r="AE22" i="24"/>
  <c r="AJ22" i="24" s="1"/>
  <c r="AC21" i="24"/>
  <c r="AD21" i="24" s="1"/>
  <c r="AE21" i="24"/>
  <c r="AJ21" i="24" s="1"/>
  <c r="AE18" i="24"/>
  <c r="AJ18" i="24" s="1"/>
  <c r="AE17" i="24"/>
  <c r="AF10" i="24"/>
  <c r="AA10" i="24"/>
  <c r="AC10" i="24"/>
  <c r="AD10" i="24" s="1"/>
  <c r="AA12" i="24"/>
  <c r="AE12" i="24"/>
  <c r="AJ12" i="24" s="1"/>
  <c r="AA14" i="24"/>
  <c r="AE14" i="24"/>
  <c r="AJ10" i="24"/>
  <c r="AC15" i="24"/>
  <c r="AD15" i="24" s="1"/>
  <c r="AE15" i="24"/>
  <c r="AF21" i="24"/>
  <c r="AA25" i="24"/>
  <c r="AA15" i="24"/>
  <c r="AA26" i="24"/>
  <c r="AC12" i="24"/>
  <c r="AD12" i="24" s="1"/>
  <c r="Q29" i="24"/>
  <c r="AF14" i="17"/>
  <c r="Q24" i="17"/>
  <c r="P24" i="17"/>
  <c r="N24" i="17"/>
  <c r="Q17" i="17"/>
  <c r="P17" i="17"/>
  <c r="N17" i="17"/>
  <c r="M16" i="17"/>
  <c r="Q21" i="17"/>
  <c r="P21" i="17"/>
  <c r="N21" i="17"/>
  <c r="Q13" i="17"/>
  <c r="P13" i="17"/>
  <c r="N13" i="17"/>
  <c r="Q12" i="17"/>
  <c r="P12" i="17"/>
  <c r="N12" i="17"/>
  <c r="Q28" i="17"/>
  <c r="P28" i="17"/>
  <c r="N28" i="17"/>
  <c r="AC14" i="17"/>
  <c r="AD14" i="17" s="1"/>
  <c r="AA26" i="17"/>
  <c r="P26" i="17"/>
  <c r="N26" i="17"/>
  <c r="Q26" i="17"/>
  <c r="P23" i="17"/>
  <c r="Q23" i="17"/>
  <c r="N23" i="17"/>
  <c r="AC26" i="17"/>
  <c r="AD26" i="17" s="1"/>
  <c r="P27" i="17"/>
  <c r="Q27" i="17"/>
  <c r="N27" i="17"/>
  <c r="N14" i="17"/>
  <c r="P14" i="17"/>
  <c r="Q14" i="17"/>
  <c r="M9" i="17"/>
  <c r="N11" i="17"/>
  <c r="Q11" i="17"/>
  <c r="P11" i="17"/>
  <c r="Q20" i="17"/>
  <c r="P20" i="17"/>
  <c r="N20" i="17"/>
  <c r="Q15" i="17"/>
  <c r="N15" i="17"/>
  <c r="P15" i="17"/>
  <c r="Q25" i="17"/>
  <c r="P25" i="17"/>
  <c r="N25" i="17"/>
  <c r="AA10" i="17"/>
  <c r="AC10" i="17"/>
  <c r="AD10" i="17" s="1"/>
  <c r="AA21" i="15"/>
  <c r="AA27" i="15"/>
  <c r="AF21" i="15"/>
  <c r="AA14" i="15"/>
  <c r="AF14" i="15"/>
  <c r="Y29" i="15"/>
  <c r="Z29" i="15" s="1"/>
  <c r="AA18" i="15"/>
  <c r="P29" i="15"/>
  <c r="Q29" i="15"/>
  <c r="AA12" i="21"/>
  <c r="AC12" i="21"/>
  <c r="AD12" i="21" s="1"/>
  <c r="AA11" i="23"/>
  <c r="K29" i="23"/>
  <c r="L29" i="23" s="1"/>
  <c r="AC11" i="23"/>
  <c r="AD11" i="23" s="1"/>
  <c r="AF14" i="23"/>
  <c r="AA14" i="23"/>
  <c r="AC15" i="23"/>
  <c r="AD15" i="23" s="1"/>
  <c r="AF29" i="23"/>
  <c r="N29" i="23"/>
  <c r="AC21" i="23"/>
  <c r="AD21" i="23" s="1"/>
  <c r="P29" i="23"/>
  <c r="L16" i="23"/>
  <c r="AA12" i="15"/>
  <c r="AC12" i="15"/>
  <c r="AD12" i="15" s="1"/>
  <c r="AA11" i="15"/>
  <c r="AC11" i="15"/>
  <c r="AD11" i="15" s="1"/>
  <c r="N29" i="24"/>
  <c r="AA27" i="24"/>
  <c r="AC27" i="24"/>
  <c r="AD27" i="24" s="1"/>
  <c r="AC27" i="17"/>
  <c r="AD27" i="17" s="1"/>
  <c r="AC23" i="17"/>
  <c r="AD23" i="17" s="1"/>
  <c r="AF23" i="17"/>
  <c r="AA18" i="17"/>
  <c r="AC18" i="17"/>
  <c r="AD18" i="17" s="1"/>
  <c r="G29" i="17"/>
  <c r="X29" i="17"/>
  <c r="AC11" i="19"/>
  <c r="AD11" i="19" s="1"/>
  <c r="AA14" i="19"/>
  <c r="AF13" i="19"/>
  <c r="AA11" i="19"/>
  <c r="AA16" i="19"/>
  <c r="K29" i="19"/>
  <c r="L29" i="19" s="1"/>
  <c r="AA29" i="20"/>
  <c r="AC15" i="20"/>
  <c r="AD15" i="20" s="1"/>
  <c r="G29" i="20"/>
  <c r="AA11" i="20"/>
  <c r="Z16" i="21"/>
  <c r="AC16" i="21" s="1"/>
  <c r="AD16" i="21" s="1"/>
  <c r="AA14" i="21"/>
  <c r="AJ29" i="21"/>
  <c r="AA20" i="21"/>
  <c r="L9" i="22"/>
  <c r="P29" i="22"/>
  <c r="AC25" i="23"/>
  <c r="AD25" i="23" s="1"/>
  <c r="AF21" i="23"/>
  <c r="AF16" i="15"/>
  <c r="AC27" i="15"/>
  <c r="AD27" i="15" s="1"/>
  <c r="K29" i="15"/>
  <c r="L29" i="15" s="1"/>
  <c r="AC18" i="15"/>
  <c r="AD18" i="15" s="1"/>
  <c r="L29" i="24"/>
  <c r="AA20" i="24"/>
  <c r="X29" i="24"/>
  <c r="AA18" i="24"/>
  <c r="AF20" i="24"/>
  <c r="AC18" i="24"/>
  <c r="AD18" i="24" s="1"/>
  <c r="Y29" i="24"/>
  <c r="AA22" i="24"/>
  <c r="P29" i="24"/>
  <c r="AC22" i="24"/>
  <c r="AD22" i="24" s="1"/>
  <c r="AA27" i="17"/>
  <c r="AA28" i="25"/>
  <c r="AC12" i="19"/>
  <c r="AD12" i="19" s="1"/>
  <c r="AA13" i="19"/>
  <c r="K29" i="20"/>
  <c r="K29" i="21"/>
  <c r="L29" i="21" s="1"/>
  <c r="AC20" i="21"/>
  <c r="AD20" i="21" s="1"/>
  <c r="Q29" i="23"/>
  <c r="AI29" i="23"/>
  <c r="AJ29" i="23" s="1"/>
  <c r="AF25" i="23"/>
  <c r="Z9" i="15"/>
  <c r="AF9" i="15" s="1"/>
  <c r="AA22" i="15"/>
  <c r="AA23" i="15"/>
  <c r="AC22" i="15"/>
  <c r="AD22" i="15" s="1"/>
  <c r="AC23" i="15"/>
  <c r="AD23" i="15" s="1"/>
  <c r="Z9" i="24"/>
  <c r="AC26" i="24"/>
  <c r="AD26" i="24" s="1"/>
  <c r="AA23" i="24"/>
  <c r="AC23" i="24"/>
  <c r="AD23" i="24" s="1"/>
  <c r="L9" i="24"/>
  <c r="Y29" i="17"/>
  <c r="AC13" i="17"/>
  <c r="AD13" i="17" s="1"/>
  <c r="AF13" i="17"/>
  <c r="K29" i="17"/>
  <c r="L29" i="17" s="1"/>
  <c r="AF21" i="19"/>
  <c r="AA21" i="19"/>
  <c r="AA20" i="19"/>
  <c r="AC20" i="19"/>
  <c r="AD20" i="19" s="1"/>
  <c r="N29" i="19"/>
  <c r="N29" i="20"/>
  <c r="Y29" i="21"/>
  <c r="Z29" i="21" s="1"/>
  <c r="AF29" i="21" s="1"/>
  <c r="N29" i="21"/>
  <c r="AF16" i="23"/>
  <c r="AC16" i="23"/>
  <c r="AD16" i="23" s="1"/>
  <c r="AA16" i="23"/>
  <c r="Z9" i="23"/>
  <c r="AA29" i="23"/>
  <c r="AC16" i="15"/>
  <c r="AD16" i="15" s="1"/>
  <c r="AA16" i="24"/>
  <c r="AC16" i="17"/>
  <c r="AD16" i="17" s="1"/>
  <c r="AA16" i="17"/>
  <c r="AJ29" i="17"/>
  <c r="Z9" i="17"/>
  <c r="AA16" i="25"/>
  <c r="Z9" i="25"/>
  <c r="Z9" i="19"/>
  <c r="AF29" i="20"/>
  <c r="AC29" i="20"/>
  <c r="AD29" i="20" s="1"/>
  <c r="AF16" i="20"/>
  <c r="AC16" i="20"/>
  <c r="AD16" i="20" s="1"/>
  <c r="AA16" i="20"/>
  <c r="Z9" i="20"/>
  <c r="Z9" i="21"/>
  <c r="P29" i="20"/>
  <c r="Q29" i="21"/>
  <c r="P29" i="21"/>
  <c r="L29" i="22"/>
  <c r="N29" i="22"/>
  <c r="AC29" i="25" l="1"/>
  <c r="AD29" i="25" s="1"/>
  <c r="AE16" i="25"/>
  <c r="AF26" i="25"/>
  <c r="AE9" i="25"/>
  <c r="AJ14" i="25"/>
  <c r="AF28" i="25"/>
  <c r="AF16" i="21"/>
  <c r="AA16" i="21"/>
  <c r="L29" i="20"/>
  <c r="AF22" i="24"/>
  <c r="AE16" i="24"/>
  <c r="AJ17" i="24"/>
  <c r="AF27" i="24"/>
  <c r="AF17" i="24"/>
  <c r="AF25" i="24"/>
  <c r="AF18" i="24"/>
  <c r="AF23" i="24"/>
  <c r="AF26" i="24"/>
  <c r="AJ14" i="24"/>
  <c r="AF14" i="24"/>
  <c r="AF12" i="24"/>
  <c r="AF15" i="24"/>
  <c r="AJ15" i="24"/>
  <c r="AE9" i="24"/>
  <c r="AF9" i="24" s="1"/>
  <c r="Z29" i="24"/>
  <c r="AA9" i="24"/>
  <c r="N16" i="17"/>
  <c r="P16" i="17"/>
  <c r="Q16" i="17"/>
  <c r="Q9" i="17"/>
  <c r="Q29" i="17" s="1"/>
  <c r="N9" i="17"/>
  <c r="P9" i="17"/>
  <c r="M29" i="17"/>
  <c r="AF29" i="15"/>
  <c r="AA29" i="15"/>
  <c r="AC29" i="15"/>
  <c r="AD29" i="15" s="1"/>
  <c r="AC9" i="15"/>
  <c r="AD9" i="15" s="1"/>
  <c r="AA9" i="15"/>
  <c r="AC9" i="24"/>
  <c r="AD9" i="24" s="1"/>
  <c r="Z29" i="17"/>
  <c r="AA29" i="21"/>
  <c r="AA29" i="17"/>
  <c r="AC29" i="17"/>
  <c r="AD29" i="17" s="1"/>
  <c r="AF29" i="17"/>
  <c r="AF29" i="19"/>
  <c r="AA29" i="19"/>
  <c r="AC29" i="21"/>
  <c r="AD29" i="21" s="1"/>
  <c r="AA9" i="23"/>
  <c r="AF9" i="23"/>
  <c r="AC9" i="23"/>
  <c r="AD9" i="23" s="1"/>
  <c r="AA9" i="17"/>
  <c r="AC9" i="17"/>
  <c r="AD9" i="17" s="1"/>
  <c r="AF9" i="17"/>
  <c r="AA9" i="25"/>
  <c r="AF9" i="25"/>
  <c r="AC9" i="25"/>
  <c r="AD9" i="25" s="1"/>
  <c r="AA9" i="19"/>
  <c r="AC9" i="19"/>
  <c r="AD9" i="19" s="1"/>
  <c r="AF9" i="19"/>
  <c r="AA9" i="20"/>
  <c r="AF9" i="20"/>
  <c r="AC9" i="20"/>
  <c r="AD9" i="20" s="1"/>
  <c r="AA9" i="21"/>
  <c r="AF9" i="21"/>
  <c r="AC9" i="21"/>
  <c r="AD9" i="21" s="1"/>
  <c r="G28" i="25"/>
  <c r="F28" i="25"/>
  <c r="D28" i="25"/>
  <c r="G27" i="25"/>
  <c r="F27" i="25"/>
  <c r="D27" i="25"/>
  <c r="G26" i="25"/>
  <c r="F26" i="25"/>
  <c r="D26" i="25"/>
  <c r="G25" i="25"/>
  <c r="F25" i="25"/>
  <c r="D25" i="25"/>
  <c r="G24" i="25"/>
  <c r="F24" i="25"/>
  <c r="D24" i="25"/>
  <c r="G23" i="25"/>
  <c r="F23" i="25"/>
  <c r="D23" i="25"/>
  <c r="G22" i="25"/>
  <c r="F22" i="25"/>
  <c r="D22" i="25"/>
  <c r="G21" i="25"/>
  <c r="F21" i="25"/>
  <c r="D21" i="25"/>
  <c r="G20" i="25"/>
  <c r="F20" i="25"/>
  <c r="D20" i="25"/>
  <c r="G18" i="25"/>
  <c r="F18" i="25"/>
  <c r="D18" i="25"/>
  <c r="G17" i="25"/>
  <c r="F17" i="25"/>
  <c r="D17" i="25"/>
  <c r="E16" i="25"/>
  <c r="C16" i="25"/>
  <c r="B16" i="25"/>
  <c r="G15" i="25"/>
  <c r="F15" i="25"/>
  <c r="D15" i="25"/>
  <c r="G14" i="25"/>
  <c r="F14" i="25"/>
  <c r="D14" i="25"/>
  <c r="G13" i="25"/>
  <c r="F13" i="25"/>
  <c r="D13" i="25"/>
  <c r="G12" i="25"/>
  <c r="F12" i="25"/>
  <c r="D12" i="25"/>
  <c r="G11" i="25"/>
  <c r="F11" i="25"/>
  <c r="D11" i="25"/>
  <c r="G10" i="25"/>
  <c r="F10" i="25"/>
  <c r="D10" i="25"/>
  <c r="E9" i="25"/>
  <c r="C9" i="25"/>
  <c r="B9" i="25"/>
  <c r="AE29" i="25" l="1"/>
  <c r="AJ9" i="25"/>
  <c r="AJ16" i="25"/>
  <c r="AF16" i="25"/>
  <c r="C29" i="25"/>
  <c r="AF16" i="24"/>
  <c r="AJ16" i="24"/>
  <c r="AC29" i="24"/>
  <c r="AD29" i="24" s="1"/>
  <c r="AE29" i="24"/>
  <c r="AJ29" i="24" s="1"/>
  <c r="AJ9" i="24"/>
  <c r="AA29" i="24"/>
  <c r="N29" i="17"/>
  <c r="P29" i="17"/>
  <c r="E29" i="25"/>
  <c r="F29" i="25" s="1"/>
  <c r="G16" i="25"/>
  <c r="F16" i="25"/>
  <c r="G9" i="25"/>
  <c r="D9" i="25"/>
  <c r="F9" i="25"/>
  <c r="B29" i="25"/>
  <c r="D16" i="25"/>
  <c r="D29" i="25"/>
  <c r="AF29" i="25" l="1"/>
  <c r="AJ29" i="25"/>
  <c r="AF29" i="24"/>
  <c r="G29" i="25"/>
  <c r="F28" i="24"/>
  <c r="D28" i="24"/>
  <c r="F27" i="24"/>
  <c r="D27" i="24"/>
  <c r="F26" i="24"/>
  <c r="D26" i="24"/>
  <c r="F25" i="24"/>
  <c r="D25" i="24"/>
  <c r="F24" i="24"/>
  <c r="D24" i="24"/>
  <c r="F23" i="24"/>
  <c r="D23" i="24"/>
  <c r="F22" i="24"/>
  <c r="D22" i="24"/>
  <c r="F21" i="24"/>
  <c r="D21" i="24"/>
  <c r="F20" i="24"/>
  <c r="D20" i="24"/>
  <c r="F18" i="24"/>
  <c r="D18" i="24"/>
  <c r="F17" i="24"/>
  <c r="D17" i="24"/>
  <c r="E16" i="24"/>
  <c r="C16" i="24"/>
  <c r="B16" i="24"/>
  <c r="F15" i="24"/>
  <c r="D15" i="24"/>
  <c r="F14" i="24"/>
  <c r="D14" i="24"/>
  <c r="F13" i="24"/>
  <c r="D13" i="24"/>
  <c r="F12" i="24"/>
  <c r="D12" i="24"/>
  <c r="F11" i="24"/>
  <c r="D11" i="24"/>
  <c r="F10" i="24"/>
  <c r="D10" i="24"/>
  <c r="E9" i="24"/>
  <c r="C9" i="24"/>
  <c r="B9" i="24"/>
  <c r="F16" i="24" l="1"/>
  <c r="B29" i="24"/>
  <c r="E29" i="24"/>
  <c r="D16" i="24"/>
  <c r="D9" i="24"/>
  <c r="F9" i="24"/>
  <c r="C29" i="24"/>
  <c r="D29" i="24" s="1"/>
  <c r="F29" i="24" l="1"/>
  <c r="AI28" i="22" l="1"/>
  <c r="D12" i="19" l="1"/>
  <c r="F12" i="19"/>
  <c r="G28" i="22" l="1"/>
  <c r="G27" i="22"/>
  <c r="G26" i="22"/>
  <c r="G25" i="22"/>
  <c r="G24" i="22"/>
  <c r="G23" i="22"/>
  <c r="G22" i="22"/>
  <c r="G21" i="22"/>
  <c r="G20" i="22"/>
  <c r="G18" i="22"/>
  <c r="G17" i="22"/>
  <c r="G15" i="22"/>
  <c r="G14" i="22"/>
  <c r="G13" i="22"/>
  <c r="G12" i="22"/>
  <c r="G11" i="22"/>
  <c r="G10" i="22"/>
  <c r="G9" i="22" l="1"/>
  <c r="G16" i="22"/>
  <c r="G29" i="22" l="1"/>
  <c r="G26" i="23"/>
  <c r="G24" i="23"/>
  <c r="G23" i="23"/>
  <c r="G22" i="23"/>
  <c r="G20" i="23"/>
  <c r="G18" i="23"/>
  <c r="G17" i="23"/>
  <c r="G15" i="23"/>
  <c r="G13" i="23"/>
  <c r="G12" i="23"/>
  <c r="G11" i="23"/>
  <c r="G10" i="23"/>
  <c r="G9" i="23" l="1"/>
  <c r="G16" i="23"/>
  <c r="G29" i="23" l="1"/>
  <c r="G28" i="15"/>
  <c r="G27" i="15"/>
  <c r="G26" i="15"/>
  <c r="G25" i="15"/>
  <c r="G24" i="15"/>
  <c r="G23" i="15"/>
  <c r="G22" i="15"/>
  <c r="G21" i="15"/>
  <c r="G20" i="15"/>
  <c r="G18" i="15"/>
  <c r="G17" i="15"/>
  <c r="G11" i="15"/>
  <c r="G12" i="15"/>
  <c r="G13" i="15"/>
  <c r="G14" i="15"/>
  <c r="G15" i="15"/>
  <c r="G10" i="15"/>
  <c r="G16" i="15" l="1"/>
  <c r="G9" i="15"/>
  <c r="G29" i="15" s="1"/>
  <c r="G28" i="19" l="1"/>
  <c r="G27" i="19"/>
  <c r="G26" i="19"/>
  <c r="G25" i="19"/>
  <c r="G24" i="19"/>
  <c r="G23" i="19"/>
  <c r="G22" i="19"/>
  <c r="G21" i="19"/>
  <c r="G20" i="19"/>
  <c r="G18" i="19"/>
  <c r="G17" i="19"/>
  <c r="G11" i="19"/>
  <c r="G12" i="19"/>
  <c r="G13" i="19"/>
  <c r="G14" i="19"/>
  <c r="G15" i="19"/>
  <c r="G10" i="19"/>
  <c r="G9" i="19" l="1"/>
  <c r="G16" i="19"/>
  <c r="G29" i="19" s="1"/>
  <c r="D10" i="20" l="1"/>
  <c r="AH9" i="22" l="1"/>
  <c r="AI10" i="22" l="1"/>
  <c r="AI11" i="22"/>
  <c r="AI12" i="22"/>
  <c r="AI13" i="22"/>
  <c r="AI14" i="22"/>
  <c r="AI15" i="22"/>
  <c r="AI17" i="22"/>
  <c r="AI18" i="22"/>
  <c r="AI20" i="22"/>
  <c r="AI21" i="22"/>
  <c r="AI22" i="22"/>
  <c r="AI23" i="22"/>
  <c r="AI24" i="22"/>
  <c r="AI25" i="22"/>
  <c r="AI26" i="22"/>
  <c r="AI27" i="22"/>
  <c r="AI16" i="22" l="1"/>
  <c r="AI9" i="22"/>
  <c r="AJ17" i="22"/>
  <c r="AJ10" i="22"/>
  <c r="AG9" i="22"/>
  <c r="AJ28" i="22" l="1"/>
  <c r="AJ27" i="22"/>
  <c r="AJ26" i="22"/>
  <c r="AJ25" i="22"/>
  <c r="AJ24" i="22"/>
  <c r="AJ23" i="22"/>
  <c r="AJ22" i="22"/>
  <c r="AJ21" i="22"/>
  <c r="AJ20" i="22"/>
  <c r="AJ18" i="22"/>
  <c r="AJ15" i="22"/>
  <c r="AJ14" i="22"/>
  <c r="AJ13" i="22"/>
  <c r="AJ12" i="22"/>
  <c r="AJ11" i="22"/>
  <c r="AH16" i="22"/>
  <c r="AG16" i="22"/>
  <c r="R16" i="22"/>
  <c r="R9" i="22"/>
  <c r="R29" i="22" l="1"/>
  <c r="F28" i="23"/>
  <c r="D28" i="23"/>
  <c r="F27" i="23"/>
  <c r="D27" i="23"/>
  <c r="F26" i="23"/>
  <c r="D26" i="23"/>
  <c r="F25" i="23"/>
  <c r="D25" i="23"/>
  <c r="F24" i="23"/>
  <c r="D24" i="23"/>
  <c r="F23" i="23"/>
  <c r="D23" i="23"/>
  <c r="F22" i="23"/>
  <c r="D22" i="23"/>
  <c r="F21" i="23"/>
  <c r="D21" i="23"/>
  <c r="F20" i="23"/>
  <c r="D20" i="23"/>
  <c r="F18" i="23"/>
  <c r="D18" i="23"/>
  <c r="F17" i="23"/>
  <c r="D17" i="23"/>
  <c r="E16" i="23"/>
  <c r="C16" i="23"/>
  <c r="B16" i="23"/>
  <c r="F15" i="23"/>
  <c r="D15" i="23"/>
  <c r="F14" i="23"/>
  <c r="D14" i="23"/>
  <c r="F13" i="23"/>
  <c r="D13" i="23"/>
  <c r="F12" i="23"/>
  <c r="D12" i="23"/>
  <c r="F11" i="23"/>
  <c r="D11" i="23"/>
  <c r="F10" i="23"/>
  <c r="D10" i="23"/>
  <c r="E9" i="23"/>
  <c r="C9" i="23"/>
  <c r="B9" i="23"/>
  <c r="F28" i="22"/>
  <c r="D28" i="22"/>
  <c r="F27" i="22"/>
  <c r="D27" i="22"/>
  <c r="F26" i="22"/>
  <c r="D26" i="22"/>
  <c r="F25" i="22"/>
  <c r="D25" i="22"/>
  <c r="F24" i="22"/>
  <c r="D24" i="22"/>
  <c r="F23" i="22"/>
  <c r="D23" i="22"/>
  <c r="F22" i="22"/>
  <c r="D22" i="22"/>
  <c r="F21" i="22"/>
  <c r="D21" i="22"/>
  <c r="F20" i="22"/>
  <c r="D20" i="22"/>
  <c r="F18" i="22"/>
  <c r="D18" i="22"/>
  <c r="Z17" i="22"/>
  <c r="F17" i="22"/>
  <c r="D17" i="22"/>
  <c r="AE16" i="22"/>
  <c r="AJ16" i="22" s="1"/>
  <c r="W16" i="22"/>
  <c r="V16" i="22"/>
  <c r="U16" i="22"/>
  <c r="T16" i="22"/>
  <c r="S16" i="22"/>
  <c r="C16" i="22"/>
  <c r="F15" i="22"/>
  <c r="D15" i="22"/>
  <c r="F14" i="22"/>
  <c r="D14" i="22"/>
  <c r="F13" i="22"/>
  <c r="D13" i="22"/>
  <c r="F12" i="22"/>
  <c r="D12" i="22"/>
  <c r="F11" i="22"/>
  <c r="D11" i="22"/>
  <c r="F10" i="22"/>
  <c r="D10" i="22"/>
  <c r="AH29" i="22"/>
  <c r="AG29" i="22"/>
  <c r="AE9" i="22"/>
  <c r="W9" i="22"/>
  <c r="V9" i="22"/>
  <c r="U9" i="22"/>
  <c r="T9" i="22"/>
  <c r="S9" i="22"/>
  <c r="E9" i="22"/>
  <c r="C9" i="22"/>
  <c r="F28" i="21"/>
  <c r="D28" i="21"/>
  <c r="F27" i="21"/>
  <c r="D27" i="21"/>
  <c r="F26" i="21"/>
  <c r="D26" i="21"/>
  <c r="F25" i="21"/>
  <c r="D25" i="21"/>
  <c r="F24" i="21"/>
  <c r="D24" i="21"/>
  <c r="F23" i="21"/>
  <c r="D23" i="21"/>
  <c r="F22" i="21"/>
  <c r="D22" i="21"/>
  <c r="F21" i="21"/>
  <c r="D21" i="21"/>
  <c r="F20" i="21"/>
  <c r="D20" i="21"/>
  <c r="F18" i="21"/>
  <c r="D18" i="21"/>
  <c r="F17" i="21"/>
  <c r="D17" i="21"/>
  <c r="E16" i="21"/>
  <c r="C16" i="21"/>
  <c r="B16" i="21"/>
  <c r="F15" i="21"/>
  <c r="D15" i="21"/>
  <c r="F14" i="21"/>
  <c r="D14" i="21"/>
  <c r="F13" i="21"/>
  <c r="D13" i="21"/>
  <c r="F12" i="21"/>
  <c r="D12" i="21"/>
  <c r="F11" i="21"/>
  <c r="D11" i="21"/>
  <c r="F10" i="21"/>
  <c r="D10" i="21"/>
  <c r="E9" i="21"/>
  <c r="C9" i="21"/>
  <c r="B9" i="21"/>
  <c r="F28" i="20"/>
  <c r="D28" i="20"/>
  <c r="F27" i="20"/>
  <c r="D27" i="20"/>
  <c r="F26" i="20"/>
  <c r="D26" i="20"/>
  <c r="F25" i="20"/>
  <c r="D25" i="20"/>
  <c r="F24" i="20"/>
  <c r="D24" i="20"/>
  <c r="F23" i="20"/>
  <c r="D23" i="20"/>
  <c r="F22" i="20"/>
  <c r="D22" i="20"/>
  <c r="F21" i="20"/>
  <c r="D21" i="20"/>
  <c r="F20" i="20"/>
  <c r="D20" i="20"/>
  <c r="F18" i="20"/>
  <c r="D18" i="20"/>
  <c r="F17" i="20"/>
  <c r="D17" i="20"/>
  <c r="E16" i="20"/>
  <c r="C16" i="20"/>
  <c r="B16" i="20"/>
  <c r="F15" i="20"/>
  <c r="D15" i="20"/>
  <c r="F14" i="20"/>
  <c r="D14" i="20"/>
  <c r="F13" i="20"/>
  <c r="D13" i="20"/>
  <c r="F12" i="20"/>
  <c r="D12" i="20"/>
  <c r="F11" i="20"/>
  <c r="D11" i="20"/>
  <c r="F10" i="20"/>
  <c r="E9" i="20"/>
  <c r="C9" i="20"/>
  <c r="B9" i="20"/>
  <c r="F28" i="19"/>
  <c r="D28" i="19"/>
  <c r="F27" i="19"/>
  <c r="D27" i="19"/>
  <c r="F26" i="19"/>
  <c r="D26" i="19"/>
  <c r="F25" i="19"/>
  <c r="D25" i="19"/>
  <c r="F24" i="19"/>
  <c r="D24" i="19"/>
  <c r="F23" i="19"/>
  <c r="D23" i="19"/>
  <c r="F22" i="19"/>
  <c r="D22" i="19"/>
  <c r="F21" i="19"/>
  <c r="D21" i="19"/>
  <c r="F20" i="19"/>
  <c r="D20" i="19"/>
  <c r="F18" i="19"/>
  <c r="D18" i="19"/>
  <c r="F17" i="19"/>
  <c r="D17" i="19"/>
  <c r="E16" i="19"/>
  <c r="C16" i="19"/>
  <c r="B16" i="19"/>
  <c r="F15" i="19"/>
  <c r="D15" i="19"/>
  <c r="F14" i="19"/>
  <c r="D14" i="19"/>
  <c r="F13" i="19"/>
  <c r="D13" i="19"/>
  <c r="F11" i="19"/>
  <c r="D11" i="19"/>
  <c r="F10" i="19"/>
  <c r="D10" i="19"/>
  <c r="E9" i="19"/>
  <c r="C9" i="19"/>
  <c r="B9" i="19"/>
  <c r="F28" i="17"/>
  <c r="D28" i="17"/>
  <c r="F27" i="17"/>
  <c r="D27" i="17"/>
  <c r="F26" i="17"/>
  <c r="D26" i="17"/>
  <c r="F25" i="17"/>
  <c r="D25" i="17"/>
  <c r="F24" i="17"/>
  <c r="D24" i="17"/>
  <c r="F23" i="17"/>
  <c r="D23" i="17"/>
  <c r="F22" i="17"/>
  <c r="D22" i="17"/>
  <c r="F21" i="17"/>
  <c r="D21" i="17"/>
  <c r="F20" i="17"/>
  <c r="D20" i="17"/>
  <c r="F18" i="17"/>
  <c r="D18" i="17"/>
  <c r="F17" i="17"/>
  <c r="D17" i="17"/>
  <c r="E16" i="17"/>
  <c r="C16" i="17"/>
  <c r="B16" i="17"/>
  <c r="F15" i="17"/>
  <c r="D15" i="17"/>
  <c r="F14" i="17"/>
  <c r="D14" i="17"/>
  <c r="F13" i="17"/>
  <c r="D13" i="17"/>
  <c r="F12" i="17"/>
  <c r="D12" i="17"/>
  <c r="F11" i="17"/>
  <c r="D11" i="17"/>
  <c r="F10" i="17"/>
  <c r="D10" i="17"/>
  <c r="E9" i="17"/>
  <c r="C9" i="17"/>
  <c r="B9" i="17"/>
  <c r="F28" i="15"/>
  <c r="D28" i="15"/>
  <c r="F27" i="15"/>
  <c r="D27" i="15"/>
  <c r="F26" i="15"/>
  <c r="D26" i="15"/>
  <c r="F25" i="15"/>
  <c r="D25" i="15"/>
  <c r="F24" i="15"/>
  <c r="D24" i="15"/>
  <c r="F23" i="15"/>
  <c r="D23" i="15"/>
  <c r="F22" i="15"/>
  <c r="D22" i="15"/>
  <c r="F21" i="15"/>
  <c r="D21" i="15"/>
  <c r="F20" i="15"/>
  <c r="D20" i="15"/>
  <c r="F18" i="15"/>
  <c r="D18" i="15"/>
  <c r="F17" i="15"/>
  <c r="D17" i="15"/>
  <c r="E16" i="15"/>
  <c r="C16" i="15"/>
  <c r="B16" i="15"/>
  <c r="F15" i="15"/>
  <c r="D15" i="15"/>
  <c r="F14" i="15"/>
  <c r="D14" i="15"/>
  <c r="F13" i="15"/>
  <c r="D13" i="15"/>
  <c r="F12" i="15"/>
  <c r="D12" i="15"/>
  <c r="F11" i="15"/>
  <c r="D11" i="15"/>
  <c r="F10" i="15"/>
  <c r="D10" i="15"/>
  <c r="E9" i="15"/>
  <c r="C9" i="15"/>
  <c r="B9" i="15"/>
  <c r="N10" i="14"/>
  <c r="M10" i="14"/>
  <c r="O10" i="14" s="1"/>
  <c r="P10" i="14" s="1"/>
  <c r="M11" i="14"/>
  <c r="M12" i="14"/>
  <c r="M13" i="14"/>
  <c r="M14" i="14"/>
  <c r="M15" i="14"/>
  <c r="M16" i="14"/>
  <c r="Y28" i="14"/>
  <c r="N28" i="14"/>
  <c r="M28" i="14"/>
  <c r="F28" i="14"/>
  <c r="D28" i="14"/>
  <c r="Y27" i="14"/>
  <c r="N27" i="14"/>
  <c r="M27" i="14"/>
  <c r="F27" i="14"/>
  <c r="D27" i="14"/>
  <c r="Y26" i="14"/>
  <c r="N26" i="14"/>
  <c r="O26" i="14" s="1"/>
  <c r="M26" i="14"/>
  <c r="F26" i="14"/>
  <c r="D26" i="14"/>
  <c r="Y25" i="14"/>
  <c r="N25" i="14"/>
  <c r="M25" i="14"/>
  <c r="F25" i="14"/>
  <c r="D25" i="14"/>
  <c r="Y24" i="14"/>
  <c r="N24" i="14"/>
  <c r="M24" i="14"/>
  <c r="O24" i="14" s="1"/>
  <c r="F24" i="14"/>
  <c r="D24" i="14"/>
  <c r="Y23" i="14"/>
  <c r="N23" i="14"/>
  <c r="M23" i="14"/>
  <c r="F23" i="14"/>
  <c r="D23" i="14"/>
  <c r="Y22" i="14"/>
  <c r="N22" i="14"/>
  <c r="M22" i="14"/>
  <c r="F22" i="14"/>
  <c r="D22" i="14"/>
  <c r="Y21" i="14"/>
  <c r="N21" i="14"/>
  <c r="M21" i="14"/>
  <c r="O21" i="14" s="1"/>
  <c r="F21" i="14"/>
  <c r="D21" i="14"/>
  <c r="Y20" i="14"/>
  <c r="N20" i="14"/>
  <c r="M20" i="14"/>
  <c r="F20" i="14"/>
  <c r="D20" i="14"/>
  <c r="Y19" i="14"/>
  <c r="N19" i="14"/>
  <c r="M19" i="14"/>
  <c r="F19" i="14"/>
  <c r="D19" i="14"/>
  <c r="Y18" i="14"/>
  <c r="N18" i="14"/>
  <c r="M18" i="14"/>
  <c r="F18" i="14"/>
  <c r="D18" i="14"/>
  <c r="W17" i="14"/>
  <c r="V17" i="14"/>
  <c r="T17" i="14"/>
  <c r="L17" i="14"/>
  <c r="K17" i="14"/>
  <c r="J17" i="14"/>
  <c r="I17" i="14"/>
  <c r="H17" i="14"/>
  <c r="G17" i="14"/>
  <c r="E17" i="14"/>
  <c r="C17" i="14"/>
  <c r="B17" i="14"/>
  <c r="Y16" i="14"/>
  <c r="N16" i="14"/>
  <c r="F16" i="14"/>
  <c r="D16" i="14"/>
  <c r="Y15" i="14"/>
  <c r="N15" i="14"/>
  <c r="F15" i="14"/>
  <c r="D15" i="14"/>
  <c r="Y14" i="14"/>
  <c r="N14" i="14"/>
  <c r="F14" i="14"/>
  <c r="D14" i="14"/>
  <c r="Y13" i="14"/>
  <c r="N13" i="14"/>
  <c r="F13" i="14"/>
  <c r="D13" i="14"/>
  <c r="Y12" i="14"/>
  <c r="N12" i="14"/>
  <c r="F12" i="14"/>
  <c r="D12" i="14"/>
  <c r="Y11" i="14"/>
  <c r="N11" i="14"/>
  <c r="F11" i="14"/>
  <c r="D11" i="14"/>
  <c r="Y10" i="14"/>
  <c r="F10" i="14"/>
  <c r="D10" i="14"/>
  <c r="W9" i="14"/>
  <c r="V9" i="14"/>
  <c r="T9" i="14"/>
  <c r="L9" i="14"/>
  <c r="K9" i="14"/>
  <c r="J9" i="14"/>
  <c r="J29" i="14" s="1"/>
  <c r="I9" i="14"/>
  <c r="M9" i="14" s="1"/>
  <c r="H9" i="14"/>
  <c r="G9" i="14"/>
  <c r="E9" i="14"/>
  <c r="C9" i="14"/>
  <c r="B9" i="14"/>
  <c r="AI29" i="22" l="1"/>
  <c r="B29" i="22"/>
  <c r="D9" i="22"/>
  <c r="AJ9" i="22"/>
  <c r="O16" i="14"/>
  <c r="O22" i="14"/>
  <c r="O13" i="14"/>
  <c r="O27" i="14"/>
  <c r="H29" i="14"/>
  <c r="O25" i="14"/>
  <c r="E29" i="23"/>
  <c r="F9" i="17"/>
  <c r="X9" i="22"/>
  <c r="D9" i="20"/>
  <c r="F16" i="20"/>
  <c r="C29" i="20"/>
  <c r="D17" i="14"/>
  <c r="O20" i="14"/>
  <c r="O14" i="14"/>
  <c r="U14" i="14" s="1"/>
  <c r="O11" i="14"/>
  <c r="P11" i="14" s="1"/>
  <c r="O23" i="14"/>
  <c r="O12" i="14"/>
  <c r="T29" i="14"/>
  <c r="O15" i="14"/>
  <c r="U15" i="14" s="1"/>
  <c r="N17" i="14"/>
  <c r="E29" i="17"/>
  <c r="L29" i="14"/>
  <c r="N29" i="14" s="1"/>
  <c r="V29" i="14"/>
  <c r="O19" i="14"/>
  <c r="Z27" i="22"/>
  <c r="Z12" i="22"/>
  <c r="AA12" i="22" s="1"/>
  <c r="Z15" i="22"/>
  <c r="AA15" i="22" s="1"/>
  <c r="Z20" i="22"/>
  <c r="AF20" i="22" s="1"/>
  <c r="Z26" i="22"/>
  <c r="AF26" i="22" s="1"/>
  <c r="AF17" i="22"/>
  <c r="AC17" i="22"/>
  <c r="AD17" i="22" s="1"/>
  <c r="AA17" i="22"/>
  <c r="Z18" i="22"/>
  <c r="AF18" i="22" s="1"/>
  <c r="Z22" i="22"/>
  <c r="AF22" i="22" s="1"/>
  <c r="Z25" i="22"/>
  <c r="Z11" i="22"/>
  <c r="AF11" i="22" s="1"/>
  <c r="D16" i="23"/>
  <c r="F9" i="23"/>
  <c r="E29" i="15"/>
  <c r="Z13" i="22"/>
  <c r="Z14" i="22"/>
  <c r="AF14" i="22" s="1"/>
  <c r="Z24" i="22"/>
  <c r="O18" i="14"/>
  <c r="U18" i="14" s="1"/>
  <c r="D9" i="19"/>
  <c r="W29" i="14"/>
  <c r="O28" i="14"/>
  <c r="R28" i="14" s="1"/>
  <c r="S28" i="14" s="1"/>
  <c r="X16" i="22"/>
  <c r="Z21" i="22"/>
  <c r="AA21" i="22" s="1"/>
  <c r="N9" i="14"/>
  <c r="O9" i="14" s="1"/>
  <c r="P9" i="14" s="1"/>
  <c r="C29" i="19"/>
  <c r="Y16" i="22"/>
  <c r="B29" i="17"/>
  <c r="U29" i="22"/>
  <c r="Y17" i="14"/>
  <c r="V29" i="22"/>
  <c r="D16" i="21"/>
  <c r="W29" i="22"/>
  <c r="D9" i="21"/>
  <c r="E29" i="21"/>
  <c r="AE29" i="22"/>
  <c r="F16" i="22"/>
  <c r="Z23" i="22"/>
  <c r="AF23" i="22" s="1"/>
  <c r="Z28" i="22"/>
  <c r="T29" i="22"/>
  <c r="S29" i="22"/>
  <c r="F16" i="23"/>
  <c r="B29" i="23"/>
  <c r="F16" i="15"/>
  <c r="D9" i="15"/>
  <c r="F9" i="15"/>
  <c r="B29" i="15"/>
  <c r="C29" i="15"/>
  <c r="D16" i="17"/>
  <c r="F16" i="17"/>
  <c r="F16" i="19"/>
  <c r="B29" i="19"/>
  <c r="F9" i="19"/>
  <c r="D16" i="20"/>
  <c r="F9" i="20"/>
  <c r="B29" i="21"/>
  <c r="F9" i="21"/>
  <c r="D16" i="22"/>
  <c r="F9" i="22"/>
  <c r="C29" i="23"/>
  <c r="D9" i="23"/>
  <c r="C29" i="22"/>
  <c r="Y9" i="22"/>
  <c r="E29" i="22"/>
  <c r="C29" i="21"/>
  <c r="F16" i="21"/>
  <c r="B29" i="20"/>
  <c r="E29" i="20"/>
  <c r="D16" i="19"/>
  <c r="E29" i="19"/>
  <c r="C29" i="17"/>
  <c r="D9" i="17"/>
  <c r="D16" i="15"/>
  <c r="I29" i="14"/>
  <c r="K29" i="14"/>
  <c r="F17" i="14"/>
  <c r="B29" i="14"/>
  <c r="F9" i="14"/>
  <c r="D9" i="14"/>
  <c r="P27" i="14"/>
  <c r="U27" i="14"/>
  <c r="R27" i="14"/>
  <c r="S27" i="14" s="1"/>
  <c r="U26" i="14"/>
  <c r="R26" i="14"/>
  <c r="S26" i="14" s="1"/>
  <c r="P26" i="14"/>
  <c r="R22" i="14"/>
  <c r="S22" i="14" s="1"/>
  <c r="P22" i="14"/>
  <c r="U22" i="14"/>
  <c r="U20" i="14"/>
  <c r="R20" i="14"/>
  <c r="S20" i="14" s="1"/>
  <c r="P20" i="14"/>
  <c r="U25" i="14"/>
  <c r="R25" i="14"/>
  <c r="S25" i="14" s="1"/>
  <c r="P25" i="14"/>
  <c r="U19" i="14"/>
  <c r="R19" i="14"/>
  <c r="S19" i="14" s="1"/>
  <c r="P19" i="14"/>
  <c r="R18" i="14"/>
  <c r="S18" i="14" s="1"/>
  <c r="U24" i="14"/>
  <c r="R24" i="14"/>
  <c r="S24" i="14" s="1"/>
  <c r="P24" i="14"/>
  <c r="U12" i="14"/>
  <c r="R12" i="14"/>
  <c r="S12" i="14" s="1"/>
  <c r="P12" i="14"/>
  <c r="U10" i="14"/>
  <c r="R10" i="14"/>
  <c r="S10" i="14" s="1"/>
  <c r="U23" i="14"/>
  <c r="R23" i="14"/>
  <c r="S23" i="14" s="1"/>
  <c r="P23" i="14"/>
  <c r="R16" i="14"/>
  <c r="S16" i="14" s="1"/>
  <c r="P16" i="14"/>
  <c r="U16" i="14"/>
  <c r="Y29" i="14"/>
  <c r="R15" i="14"/>
  <c r="S15" i="14" s="1"/>
  <c r="U13" i="14"/>
  <c r="R13" i="14"/>
  <c r="S13" i="14" s="1"/>
  <c r="P13" i="14"/>
  <c r="P21" i="14"/>
  <c r="U21" i="14"/>
  <c r="R21" i="14"/>
  <c r="S21" i="14" s="1"/>
  <c r="M17" i="14"/>
  <c r="C29" i="14"/>
  <c r="D29" i="14" s="1"/>
  <c r="Y9" i="14"/>
  <c r="E29" i="14"/>
  <c r="X9" i="14"/>
  <c r="G29" i="14"/>
  <c r="O17" i="14" l="1"/>
  <c r="P17" i="14" s="1"/>
  <c r="P14" i="14"/>
  <c r="R14" i="14"/>
  <c r="S14" i="14" s="1"/>
  <c r="M29" i="14"/>
  <c r="O29" i="14" s="1"/>
  <c r="U29" i="14" s="1"/>
  <c r="AF27" i="22"/>
  <c r="D29" i="17"/>
  <c r="Z9" i="22"/>
  <c r="AC9" i="22" s="1"/>
  <c r="F29" i="20"/>
  <c r="D29" i="20"/>
  <c r="Z16" i="22"/>
  <c r="AA16" i="22" s="1"/>
  <c r="F29" i="14"/>
  <c r="P15" i="14"/>
  <c r="R11" i="14"/>
  <c r="S11" i="14" s="1"/>
  <c r="AF12" i="22"/>
  <c r="AC15" i="22"/>
  <c r="AD15" i="22" s="1"/>
  <c r="U11" i="14"/>
  <c r="P18" i="14"/>
  <c r="AF15" i="22"/>
  <c r="U28" i="14"/>
  <c r="D29" i="21"/>
  <c r="D29" i="19"/>
  <c r="AC27" i="22"/>
  <c r="AD27" i="22" s="1"/>
  <c r="P28" i="14"/>
  <c r="AA27" i="22"/>
  <c r="AC12" i="22"/>
  <c r="AD12" i="22" s="1"/>
  <c r="D29" i="23"/>
  <c r="F29" i="19"/>
  <c r="D29" i="22"/>
  <c r="AA25" i="22"/>
  <c r="AC25" i="22"/>
  <c r="AD25" i="22" s="1"/>
  <c r="AC22" i="22"/>
  <c r="AD22" i="22" s="1"/>
  <c r="AA22" i="22"/>
  <c r="AA18" i="22"/>
  <c r="AC18" i="22"/>
  <c r="AD18" i="22" s="1"/>
  <c r="AC28" i="22"/>
  <c r="AD28" i="22" s="1"/>
  <c r="AA28" i="22"/>
  <c r="AA23" i="22"/>
  <c r="AC23" i="22"/>
  <c r="AD23" i="22" s="1"/>
  <c r="AF25" i="22"/>
  <c r="AC21" i="22"/>
  <c r="AD21" i="22" s="1"/>
  <c r="AF24" i="22"/>
  <c r="AA24" i="22"/>
  <c r="AC24" i="22"/>
  <c r="AD24" i="22" s="1"/>
  <c r="AA26" i="22"/>
  <c r="AC26" i="22"/>
  <c r="AD26" i="22" s="1"/>
  <c r="AC20" i="22"/>
  <c r="AD20" i="22" s="1"/>
  <c r="AA20" i="22"/>
  <c r="AA11" i="22"/>
  <c r="AC11" i="22"/>
  <c r="AD11" i="22" s="1"/>
  <c r="Y29" i="22"/>
  <c r="AC14" i="22"/>
  <c r="AD14" i="22" s="1"/>
  <c r="AA14" i="22"/>
  <c r="AA13" i="22"/>
  <c r="AC13" i="22"/>
  <c r="AD13" i="22" s="1"/>
  <c r="AF13" i="22"/>
  <c r="AA10" i="22"/>
  <c r="AC10" i="22"/>
  <c r="AD10" i="22" s="1"/>
  <c r="AF10" i="22"/>
  <c r="AJ29" i="22"/>
  <c r="AF28" i="22"/>
  <c r="AF21" i="22"/>
  <c r="D29" i="15"/>
  <c r="X29" i="22"/>
  <c r="F29" i="15"/>
  <c r="F29" i="23"/>
  <c r="F29" i="22"/>
  <c r="F29" i="21"/>
  <c r="F29" i="17"/>
  <c r="R17" i="14"/>
  <c r="S17" i="14" s="1"/>
  <c r="U17" i="14"/>
  <c r="R9" i="14"/>
  <c r="S9" i="14" s="1"/>
  <c r="U9" i="14"/>
  <c r="AA9" i="22" l="1"/>
  <c r="AF9" i="22"/>
  <c r="R29" i="14"/>
  <c r="S29" i="14" s="1"/>
  <c r="P29" i="14"/>
  <c r="AF16" i="22"/>
  <c r="AC16" i="22"/>
  <c r="AD16" i="22" s="1"/>
  <c r="AD9" i="22"/>
  <c r="Z29" i="22"/>
  <c r="AF29" i="22" l="1"/>
  <c r="AC29" i="22"/>
  <c r="AD29" i="22" s="1"/>
  <c r="AA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0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Q5" authorId="0" shapeId="0" xr:uid="{00000000-0006-0000-09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98BC54FE-0C39-457D-9B7D-78492479B3D9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30D41BB7-CD30-4E43-8FEA-72848918E348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DD624B27-BAFE-4125-A41B-4A9FE85989B5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585FF2C6-5E45-4167-9EA1-E0F4FF32D304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D0219B8-6022-4394-8E2F-5DEB2F89A7B9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2B54014C-55B0-4B61-9C2C-ED243EB11025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4BB9A985-590A-4FCE-9FCF-D8E73F758507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C063892D-9DF1-4F7A-8BDF-0F3F15D65D78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sharedStrings.xml><?xml version="1.0" encoding="utf-8"?>
<sst xmlns="http://schemas.openxmlformats.org/spreadsheetml/2006/main" count="1299" uniqueCount="169">
  <si>
    <t>รายการ</t>
  </si>
  <si>
    <t>แผนเงินบำรุง</t>
  </si>
  <si>
    <t>ยอดอนุมัติซื้อ (บาท)</t>
  </si>
  <si>
    <t>แหล่งเงินที่ใช้</t>
  </si>
  <si>
    <t>มูลค่าคงคลัง</t>
  </si>
  <si>
    <t xml:space="preserve">ก่อหนี้ผูกพัน </t>
  </si>
  <si>
    <t>ปี 2562</t>
  </si>
  <si>
    <t>จำนวน</t>
  </si>
  <si>
    <t>จำนวน (บาท)</t>
  </si>
  <si>
    <t>(1)</t>
  </si>
  <si>
    <t>(2)</t>
  </si>
  <si>
    <t>(3)</t>
  </si>
  <si>
    <t>(5)</t>
  </si>
  <si>
    <t>(6)</t>
  </si>
  <si>
    <t>1.หมวดค่าวัสดุ</t>
  </si>
  <si>
    <t xml:space="preserve">  1.1 ค่ายา</t>
  </si>
  <si>
    <t xml:space="preserve">  1.2 ค่าวัสดุเภสัชกรรม</t>
  </si>
  <si>
    <t xml:space="preserve">  1.3 ค่าวัสดุการแพทย์  </t>
  </si>
  <si>
    <t xml:space="preserve">  1.4 ค่าวัสดุวิทยาศาสตร์การแพทย์ (Lab)</t>
  </si>
  <si>
    <t xml:space="preserve">  1.5 ค่าวัสดุเอ๊กซเรย์ (X-Ray)</t>
  </si>
  <si>
    <t xml:space="preserve">  1.6 ค่าวัสดุทันตกรรม</t>
  </si>
  <si>
    <t xml:space="preserve">  1.7 ค่าวัสดุน้ำมันเชื้อเพลิง</t>
  </si>
  <si>
    <t>2.หมวดค่าวัสดุอื่นๆ</t>
  </si>
  <si>
    <t>2.1 วัสดุสำนักงาน</t>
  </si>
  <si>
    <t>2.2 วัสดุยานพาหนะและขนส่ง</t>
  </si>
  <si>
    <t>2.3 วัสดุไฟฟ้าและวิทยุ</t>
  </si>
  <si>
    <t>2.4 วัสดุโฆษณาและเผยแพร่</t>
  </si>
  <si>
    <t>2.5 วัสดุคอมพิวเตอร์</t>
  </si>
  <si>
    <t>2.6 วัสดุงานบ้านงานครัว</t>
  </si>
  <si>
    <t>2.7 วัสดุบริโภค</t>
  </si>
  <si>
    <t>2.8 วัสดุเครื่องแต่งกาย</t>
  </si>
  <si>
    <t>2.9 วัสดุก่อสร้าง</t>
  </si>
  <si>
    <t>2.10 วัสดุอื่นๆ</t>
  </si>
  <si>
    <t>รวม</t>
  </si>
  <si>
    <t>นอกแผน</t>
  </si>
  <si>
    <t>ในแผน</t>
  </si>
  <si>
    <t>(9)</t>
  </si>
  <si>
    <t>…………………………………………………</t>
  </si>
  <si>
    <t>ลงชื่อผู้รายงาน</t>
  </si>
  <si>
    <t>รายงานการกำกับติดตามแผนเงินบำรุงของโรงพยาบาล ปีงบประมาณ 2563</t>
  </si>
  <si>
    <t>ประจำเดือน.................................................</t>
  </si>
  <si>
    <t>ปี 2563</t>
  </si>
  <si>
    <t xml:space="preserve"> ณ กันยายน 2562</t>
  </si>
  <si>
    <t>(4)</t>
  </si>
  <si>
    <t>ร้อยละ</t>
  </si>
  <si>
    <t xml:space="preserve">จำนวน </t>
  </si>
  <si>
    <t>รวมยอดอนุมัติซื้อ (บาท)</t>
  </si>
  <si>
    <t>รวมทั้งสิ้น</t>
  </si>
  <si>
    <t>วงเงินคงเหลือ (บาท)</t>
  </si>
  <si>
    <t>ณ 30 กันยายน 2562</t>
  </si>
  <si>
    <t>จ่ายชำระหนี้</t>
  </si>
  <si>
    <t>เดือน.............................</t>
  </si>
  <si>
    <t>(7)</t>
  </si>
  <si>
    <t>(8)=(6)+(7)</t>
  </si>
  <si>
    <t>ณ 1 ต.ค.62 ถึง ................</t>
  </si>
  <si>
    <t>แผนเงินบำรุงโรงพยาบาล 2563</t>
  </si>
  <si>
    <t>แผนเงินบำรุงโรงพยาบาล 2562</t>
  </si>
  <si>
    <t>(10)=(4)-(8)</t>
  </si>
  <si>
    <t>คำนิยาม</t>
  </si>
  <si>
    <t xml:space="preserve">2.1 คอลัมน์ G  คือ แผนเงินบำรุงของโรงพยาบาลปีงบประมาณ 2563 </t>
  </si>
  <si>
    <t>2.2 คอลัมน์ H หมายถึง มูลค่าคงคลัง ณ 30 กันยายน 2562 ให้บันทึกในครั้งแรกครั้งเดียว</t>
  </si>
  <si>
    <t xml:space="preserve">2.3 คอลัมน์ I , J ยอดอนุมัติซื้อ สะสมยกมา ข้อมูลพันยอด 1 ต.ค. 62-ปัจจุบัน </t>
  </si>
  <si>
    <t>2.4 คอลัมน์ K , L ยอดอนุมัติซื้อของแต่ละเดือน</t>
  </si>
  <si>
    <t>2.5 คอลัมน์ Q หมายถึง แหล่งเงินที่ใช้ในการจัดซื้อนอกแผน เช่น - เงิน UC , เงินงบประมาณ , แหล่เงินอื่นๆ ให้ระบุ</t>
  </si>
  <si>
    <t>2.6 คอลัมน์ R หมายถึง ส่วนต่างของ แผนเงินบำรุง กับอนุมัติซื้อ</t>
  </si>
  <si>
    <t>(11)</t>
  </si>
  <si>
    <t>(12)</t>
  </si>
  <si>
    <t>สะสมยกมา (ตค.62 - กย.63)</t>
  </si>
  <si>
    <t xml:space="preserve">2. แผนเงินบำรุงโรงพยาบาล 2563 หมายถึง ข้อมูลการก่อหนี้และชำระหนี้ของแผนเงินบำรุงปี 2563  (1 ต.ค. 2562-30 ก.ย. 2563) </t>
  </si>
  <si>
    <t xml:space="preserve">1. แผนเงินบำรุงโรงพยาบาล 2562  หมายถึง ข้อมูลในการก่อหนี้และชำระหนี้ ของแผนเงินบำรุงปี 2562 (1 ต.ค. 2561-30 ก.ย. 2562) </t>
  </si>
  <si>
    <t xml:space="preserve"> -ในแผน หมายถึง มีรายการซื้อที่อยู่ในแผนเงินบำรุง</t>
  </si>
  <si>
    <t xml:space="preserve"> -นอกแผน หมายถึง ไม่ได้มีรายการซื้อยู่ในแผนเงินบำรุง</t>
  </si>
  <si>
    <t>2.7 คอลัมน์ T หมายถึง การก่อหนี้ผูกพันของปีงบประมาณ 2563 (พันยอด 1 ตค.62- ถึงปัจจุบัน เท่านั้น)</t>
  </si>
  <si>
    <t>2.11.ครุภัณฑ์ต่ำกว่าเกณฑ์</t>
  </si>
  <si>
    <t>ณ 1 ต.ค.61 ถึง ................</t>
  </si>
  <si>
    <t>โรงพยาบาลสมเด็จพระยุพราชสระแก้ว</t>
  </si>
  <si>
    <t xml:space="preserve"> * ยอดอนุมัติซื้อ ยอดการก่อหนี้ผูกพัน ขอให้นำมาจากงานพัสดุ  ส่วนยอดจ่ายชำระหนี้ ขอให้นำมาจากงานการเงินและบัญชี </t>
  </si>
  <si>
    <t xml:space="preserve">ยอดยกมา </t>
  </si>
  <si>
    <t>เดือน..........</t>
  </si>
  <si>
    <t>รวมทั้งสิ้น (1 ตค.62-ปัจจุบัน)</t>
  </si>
  <si>
    <t xml:space="preserve">2.9 คอลัมน์ W หมายถึง การจ่ายชำระหนี้ของแต่ละเดือน </t>
  </si>
  <si>
    <t xml:space="preserve">2.8 คอลัมน์ V หมายถึง การจ่ายชำระหนี้ของปีงบประมาณ 2563   (ยอดยกมา 1 ตค.62) </t>
  </si>
  <si>
    <t>โรงพยาบาล.............................................</t>
  </si>
  <si>
    <t>โรงพยาบาลคลองหาด</t>
  </si>
  <si>
    <t>โรงพยาบาลตาพระยา</t>
  </si>
  <si>
    <t>โรงพยาบาลวังน้ำเย็น</t>
  </si>
  <si>
    <t>โรงพยาบาลวัฒนานคร</t>
  </si>
  <si>
    <t>โรงพยาบาลอรัญประเทศ</t>
  </si>
  <si>
    <t>โรงพยาบาลเขาฉกรรจ์</t>
  </si>
  <si>
    <t>โรงพยาบาลวังสมบูรณ์</t>
  </si>
  <si>
    <t>โรงพยาบาลโคกสูง</t>
  </si>
  <si>
    <t>2.10 ตัดรายงานทุกวันที่ 20 ของเดือน และส่งรายงานให้ทาง กลุ่มงานประกันสุขภาพ ไม่เกินวันที่ 25 ของเดือน ได้ที่ kittima_chomson@hotmail.com</t>
  </si>
  <si>
    <t>ณ 1 ต.ค.61 ถึง เม.ย.63</t>
  </si>
  <si>
    <t>ณ 1 ต.ค.61 ถึง 30 ก.ย.62</t>
  </si>
  <si>
    <t>ที่ต้องจ่าย</t>
  </si>
  <si>
    <t>คงเหลือหนี้</t>
  </si>
  <si>
    <t>ณ 1 ต.ค.61 ถึง 20 พ.ค.63</t>
  </si>
  <si>
    <t>ในปี 2563</t>
  </si>
  <si>
    <t>พัสดุ</t>
  </si>
  <si>
    <t>พี่น้อย</t>
  </si>
  <si>
    <t>ณ 1 ต.ค.61 ถึง 20  มิ.ย.2563</t>
  </si>
  <si>
    <t>ณ 1 ต.ค.61 ถึง 20 ก.ค. 63</t>
  </si>
  <si>
    <t>ณ 1 ต.ค.61 ถึง 30 กค.63</t>
  </si>
  <si>
    <t>ณ 1 ต.ค.61 ถึง ก.ย.63</t>
  </si>
  <si>
    <t>ณ 1 ต.ค.61 ถึง 30 ก.ย. 2562</t>
  </si>
  <si>
    <t>ณ 1 ต.ค.62 ถึง 31 ส.ค. 63</t>
  </si>
  <si>
    <t>รายงานการกำกับติดตามแผนเงินบำรุงของโรงพยาบาล ปีงบประมาณ 2564</t>
  </si>
  <si>
    <t>ในปี 2564</t>
  </si>
  <si>
    <t>ปีงบประมาณ 2563</t>
  </si>
  <si>
    <t>ปีงบประมาณ 2562</t>
  </si>
  <si>
    <t>ประจำเดือน พฤศจิกายน  2563 (21 ตุลาคม 2563 - 20 พฤศจิกายน 2563)</t>
  </si>
  <si>
    <t>ณ 30 กันยายน 2563</t>
  </si>
  <si>
    <t>(8)</t>
  </si>
  <si>
    <t>ณ 1 ต.ค. 2562 ถึง 31 ส.ค. 2563</t>
  </si>
  <si>
    <t>ปีงบประมาณ 2564</t>
  </si>
  <si>
    <t xml:space="preserve"> ณ กันยายน 2563</t>
  </si>
  <si>
    <t>รวมทั้งสิ้น (1 ตค.63-ปัจจุบัน)</t>
  </si>
  <si>
    <t>จ่ายชำระหนี้ ปีงบประมาณ 2564</t>
  </si>
  <si>
    <t>ก่อหนี้ผูกพัน ปีงบประมาณ 2564</t>
  </si>
  <si>
    <t>2. แผนเงินบำรุงโรงพยาบาล 2563  หมายถึง ข้อมูลในการก่อหนี้และชำระหนี้ ของแผนเงินบำรุงปี 2563 (1 ต.ค. 2562-30 ก.ย. 2563) สำหรับโรงพยาบาลที่ยังจ่ายชำระหนี้ไม่หมดในปีงบประมาณ 2563</t>
  </si>
  <si>
    <t>1. แผนเงินบำรุงโรงพยาบาล 2562  หมายถึง ข้อมูลในการก่อหนี้และชำระหนี้ ของแผนเงินบำรุงปี 2562 (1 ต.ค. 2561-30 ก.ย. 2562) สำหรับโรงพยาบาลที่ยังจ่ายชำระหนี้ไม่หมดในปีงบประมาณ 2563 (คอลัมม์ B-G)</t>
  </si>
  <si>
    <t>(10)</t>
  </si>
  <si>
    <t>(13)</t>
  </si>
  <si>
    <t>(14)</t>
  </si>
  <si>
    <t>(15)</t>
  </si>
  <si>
    <t>(16)=(14)+(15)</t>
  </si>
  <si>
    <t>(17)</t>
  </si>
  <si>
    <t>(18)=(12)-(16)</t>
  </si>
  <si>
    <t>(19)</t>
  </si>
  <si>
    <t>(20)</t>
  </si>
  <si>
    <t>3.1 คอลัมน์ R  คือ แผนเงินบำรุงของโรงพยาบาลปีงบประมาณ 2564</t>
  </si>
  <si>
    <t>3.2 คอลัมน์ S หมายถึง มูลค่าคงคลัง ณ 30 กันยายน 2563 ให้บันทึกในครั้งแรกครั้งเดียว</t>
  </si>
  <si>
    <t>3.3 คอลัมน์ T , U ยอดอนุมัติซื้อ สะสมยกมา ข้อมูลพันยอด 1 ต.ค.2563 เป็นต้นไป</t>
  </si>
  <si>
    <t>3.4 คอลัมน์ V , W ยอดอนุมัติซื้อของแต่ละเดือน</t>
  </si>
  <si>
    <t>3.5 คอลัมน์ AB หมายถึง แหล่งเงินที่ใช้ในการจัดซื้อนอกแผน เช่น - เงิน UC , เงินงบประมาณ , แหล่เงินอื่นๆ ให้ระบุ</t>
  </si>
  <si>
    <t>3.6 คอลัมน์ AC หมายถึง ส่วนต่างของ แผนเงินบำรุง (คอลัมม์ R) กับอนุมัติซื้อ (คอลัมม์ Z)</t>
  </si>
  <si>
    <t>3.7 คอลัมน์ AE หมายถึง การก่อหนี้ผูกพันของปีงบประมาณ 2564 (พันยอด 1 ตค.2563 ถึง วันที่ 20 ของเดือนถัดไป)</t>
  </si>
  <si>
    <r>
      <t xml:space="preserve">สะสมยกมา (1 ตค.2563 - </t>
    </r>
    <r>
      <rPr>
        <b/>
        <sz val="12"/>
        <color rgb="FFFF0000"/>
        <rFont val="Calibri"/>
        <family val="2"/>
        <scheme val="minor"/>
      </rPr>
      <t>20 ต.ค.2563</t>
    </r>
    <r>
      <rPr>
        <b/>
        <sz val="12"/>
        <color indexed="8"/>
        <rFont val="Calibri"/>
        <family val="2"/>
        <scheme val="minor"/>
      </rPr>
      <t>)</t>
    </r>
  </si>
  <si>
    <r>
      <t xml:space="preserve">เดือน </t>
    </r>
    <r>
      <rPr>
        <b/>
        <sz val="12"/>
        <color rgb="FFFF0000"/>
        <rFont val="Calibri"/>
        <family val="2"/>
        <scheme val="minor"/>
      </rPr>
      <t>พฤศจิกายน 2563</t>
    </r>
    <r>
      <rPr>
        <b/>
        <sz val="12"/>
        <color indexed="8"/>
        <rFont val="Calibri"/>
        <family val="2"/>
        <scheme val="minor"/>
      </rPr>
      <t xml:space="preserve"> (21 ตค63-20 พย.63</t>
    </r>
  </si>
  <si>
    <r>
      <t>ณ 1 ต.ค.2563 ถึง</t>
    </r>
    <r>
      <rPr>
        <b/>
        <sz val="12"/>
        <color rgb="FFFF0000"/>
        <rFont val="Calibri"/>
        <family val="2"/>
        <scheme val="minor"/>
      </rPr>
      <t xml:space="preserve"> 20 พ.ย.2563</t>
    </r>
  </si>
  <si>
    <r>
      <t xml:space="preserve">เดือน </t>
    </r>
    <r>
      <rPr>
        <b/>
        <sz val="12"/>
        <color rgb="FFFF0000"/>
        <rFont val="Calibri"/>
        <family val="2"/>
        <scheme val="minor"/>
      </rPr>
      <t>พ.ย.63</t>
    </r>
  </si>
  <si>
    <t xml:space="preserve">ยอดยกมา 1 ต.ค.2563 </t>
  </si>
  <si>
    <t xml:space="preserve">3.8 คอลัมน์ AG หมายถึง การจ่ายชำระหนี้ของปีงบประมาณ 2564   (ยอดยกมา 1 ตค.63) </t>
  </si>
  <si>
    <t xml:space="preserve">3.9 คอลัมน์ AH หมายถึง การจ่ายชำระหนี้ของแต่ละเดือน </t>
  </si>
  <si>
    <t>3.10 ตัดรายงานทุกวันที่ 20 ของเดือน และส่งรายงาน ให้ทาง กลุ่มงานประกันสุขภาพ ไม่เกินวันที่ 23 ของเดือน ได้ที่ kittima_chomson@hotmail.com หากมีขอส่งสัย ติดต่อที่ คุณกิตติมา ชมสนธิ์ เบอร์โทร 084-8646493</t>
  </si>
  <si>
    <t>ณ 1 ต.ค.2562 ถึง 30 กย 2563</t>
  </si>
  <si>
    <t>ณ 20 กันยายน 2563</t>
  </si>
  <si>
    <t>ณ 1 ต.ค.2562 ถึง 20 ก.ย.2563</t>
  </si>
  <si>
    <t>ณ 1 ต.ค.2562 ถึง 30 ก.ย.2563</t>
  </si>
  <si>
    <t>ณ 31 สิงหาคม  2563</t>
  </si>
  <si>
    <t>ณ 20 ตุลาคม 2563</t>
  </si>
  <si>
    <t>ณ 1 ต.ค.2562 ถึง 30 ต.ค.2563</t>
  </si>
  <si>
    <t>2.3 วัสดุเชื้อเพลิงและหล่อลื่น</t>
  </si>
  <si>
    <t>2.4 วัสดุไฟฟ้าและวิทยุ</t>
  </si>
  <si>
    <t>2.5 วัสดุโฆษณาและเผยแพร่</t>
  </si>
  <si>
    <t>2.6 วัสดุคอมพิวเตอร์</t>
  </si>
  <si>
    <t>2.7 วัสดุงานบ้านงานครัว</t>
  </si>
  <si>
    <t>2.8 วัสดุบริโภค</t>
  </si>
  <si>
    <t>2.9 วัสดุเครื่องแต่งกาย</t>
  </si>
  <si>
    <t>2.10 วัสดุก่อสร้าง</t>
  </si>
  <si>
    <t>2.11 วัสดุอื่นๆ</t>
  </si>
  <si>
    <t>2.12.ครุภัณฑ์ต่ำกว่าเกณฑ์</t>
  </si>
  <si>
    <t>3. แผนเงินบำรุงโรงพยาบาล 2564 หมายถึง ข้อมูลการก่อหนี้และชำระหนี้ของแผนเงินบำรุงปี 2563  (1 ต.ค. 2563-30 ก.ย. 2564) และแผนตั้งต้นของปีงบประมาณ 2564 ใช้ข้อมูลจากแผนการจัดซื้อของ Planfin 2564</t>
  </si>
  <si>
    <t>แก้ไขค่าวัสดุ</t>
  </si>
  <si>
    <r>
      <t xml:space="preserve">ณ 1 ต.ค.62 ถึง </t>
    </r>
    <r>
      <rPr>
        <b/>
        <sz val="12"/>
        <color rgb="FF000000"/>
        <rFont val="Calibri"/>
        <family val="2"/>
        <scheme val="minor"/>
      </rPr>
      <t>31 ต.ค</t>
    </r>
    <r>
      <rPr>
        <b/>
        <sz val="12"/>
        <color indexed="8"/>
        <rFont val="Calibri"/>
        <family val="2"/>
        <scheme val="minor"/>
      </rPr>
      <t>. 63</t>
    </r>
  </si>
  <si>
    <r>
      <t xml:space="preserve">สะสมยกมา (1 ตค.2563 - </t>
    </r>
    <r>
      <rPr>
        <b/>
        <sz val="12"/>
        <color rgb="FFFF0000"/>
        <rFont val="Calibri"/>
        <family val="2"/>
        <scheme val="minor"/>
      </rPr>
      <t>30 ต.ค.2563)</t>
    </r>
  </si>
  <si>
    <r>
      <t>เดือน ตุลาคม 2563</t>
    </r>
    <r>
      <rPr>
        <b/>
        <sz val="12"/>
        <color rgb="FFFF0000"/>
        <rFont val="Calibri"/>
        <family val="2"/>
        <scheme val="minor"/>
      </rPr>
      <t xml:space="preserve"> (1-30 ตค.63)</t>
    </r>
  </si>
  <si>
    <r>
      <t>ณ 1 ต.ค.2563 ถึง</t>
    </r>
    <r>
      <rPr>
        <b/>
        <sz val="12"/>
        <color rgb="FFFF0000"/>
        <rFont val="Calibri"/>
        <family val="2"/>
        <scheme val="minor"/>
      </rPr>
      <t xml:space="preserve"> 30 ต.ค.2563</t>
    </r>
  </si>
  <si>
    <t>ณ 1 ต.ค.62 ถึง 30 ก.ย.63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</si>
</sst>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D00041E]0.#"/>
    <numFmt numFmtId="165" formatCode="_(* #,##0.00_);_(* \(#,##0.00\);_(* &quot;-&quot;??_);_(@_)"/>
    <numFmt numFmtId="166" formatCode="0.000"/>
    <numFmt numFmtId="167" formatCode="#,##0.00_ ;[Red]\-#,##0.00\ "/>
  </numFmts>
  <fonts count="71">
    <font>
      <sz val="11"/>
      <color indexed="8"/>
      <name val="Tahoma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sz val="10"/>
      <name val="Arial"/>
      <family val="2"/>
    </font>
    <font>
      <sz val="10"/>
      <name val="MS Sans Serif"/>
      <family val="2"/>
      <charset val="222"/>
    </font>
    <font>
      <sz val="10"/>
      <color theme="1"/>
      <name val="Tahoma"/>
      <family val="2"/>
    </font>
    <font>
      <b/>
      <sz val="10"/>
      <color indexed="64"/>
      <name val="Arial"/>
      <family val="2"/>
    </font>
    <font>
      <sz val="10"/>
      <color indexed="8"/>
      <name val="Tahoma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2"/>
      <color indexed="8"/>
      <name val="Verdana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sz val="10"/>
      <color theme="1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theme="1"/>
      <name val="Tahoma"/>
      <family val="2"/>
      <charset val="222"/>
    </font>
    <font>
      <sz val="12"/>
      <name val="Times New Roman"/>
      <family val="1"/>
    </font>
    <font>
      <sz val="11"/>
      <color indexed="81"/>
      <name val="Tahom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name val="Tahoma"/>
      <family val="2"/>
      <charset val="22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00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164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4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64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164" fontId="4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164" fontId="4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64" fontId="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164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164" fontId="4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64" fontId="4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64" fontId="4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164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164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164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4" fontId="6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164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4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4" fontId="6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164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164" fontId="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4" fontId="6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164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4" fontId="6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4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64" fontId="8" fillId="3" borderId="0" applyNumberFormat="0" applyBorder="0" applyAlignment="0" applyProtection="0"/>
    <xf numFmtId="0" fontId="9" fillId="20" borderId="11" applyNumberFormat="0" applyAlignment="0" applyProtection="0"/>
    <xf numFmtId="0" fontId="9" fillId="20" borderId="11" applyNumberFormat="0" applyAlignment="0" applyProtection="0"/>
    <xf numFmtId="164" fontId="10" fillId="20" borderId="11" applyNumberFormat="0" applyAlignment="0" applyProtection="0"/>
    <xf numFmtId="0" fontId="11" fillId="21" borderId="12" applyNumberFormat="0" applyAlignment="0" applyProtection="0"/>
    <xf numFmtId="0" fontId="11" fillId="21" borderId="12" applyNumberFormat="0" applyAlignment="0" applyProtection="0"/>
    <xf numFmtId="164" fontId="12" fillId="21" borderId="12" applyNumberFormat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4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164" fontId="21" fillId="4" borderId="0" applyNumberFormat="0" applyBorder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164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4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164" fontId="27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8" fillId="7" borderId="11" applyNumberFormat="0" applyAlignment="0" applyProtection="0"/>
    <xf numFmtId="0" fontId="28" fillId="7" borderId="11" applyNumberFormat="0" applyAlignment="0" applyProtection="0"/>
    <xf numFmtId="164" fontId="29" fillId="7" borderId="11" applyNumberFormat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164" fontId="31" fillId="0" borderId="16" applyNumberFormat="0" applyFill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164" fontId="33" fillId="22" borderId="0" applyNumberFormat="0" applyBorder="0" applyAlignment="0" applyProtection="0"/>
    <xf numFmtId="0" fontId="34" fillId="0" borderId="0"/>
    <xf numFmtId="0" fontId="34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5" fillId="0" borderId="0" applyNumberFormat="0" applyFill="0" applyBorder="0" applyProtection="0">
      <alignment vertical="top"/>
    </xf>
    <xf numFmtId="0" fontId="13" fillId="0" borderId="0"/>
    <xf numFmtId="0" fontId="13" fillId="0" borderId="0"/>
    <xf numFmtId="0" fontId="13" fillId="0" borderId="0"/>
    <xf numFmtId="0" fontId="34" fillId="0" borderId="0"/>
    <xf numFmtId="0" fontId="1" fillId="0" borderId="0"/>
    <xf numFmtId="0" fontId="15" fillId="0" borderId="0"/>
    <xf numFmtId="0" fontId="36" fillId="0" borderId="0"/>
    <xf numFmtId="164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5" fillId="0" borderId="0" applyNumberFormat="0" applyFill="0" applyBorder="0" applyProtection="0">
      <alignment vertical="top"/>
    </xf>
    <xf numFmtId="0" fontId="1" fillId="0" borderId="0"/>
    <xf numFmtId="0" fontId="13" fillId="0" borderId="0"/>
    <xf numFmtId="0" fontId="3" fillId="0" borderId="0" applyFill="0" applyProtection="0"/>
    <xf numFmtId="0" fontId="14" fillId="0" borderId="0"/>
    <xf numFmtId="164" fontId="38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34" fillId="0" borderId="0"/>
    <xf numFmtId="0" fontId="13" fillId="0" borderId="0"/>
    <xf numFmtId="0" fontId="34" fillId="0" borderId="0"/>
    <xf numFmtId="0" fontId="34" fillId="0" borderId="0"/>
    <xf numFmtId="0" fontId="13" fillId="23" borderId="17" applyNumberFormat="0" applyFont="0" applyAlignment="0" applyProtection="0"/>
    <xf numFmtId="0" fontId="13" fillId="23" borderId="17" applyNumberFormat="0" applyFont="0" applyAlignment="0" applyProtection="0"/>
    <xf numFmtId="164" fontId="3" fillId="23" borderId="17" applyNumberFormat="0" applyFont="0" applyAlignment="0" applyProtection="0"/>
    <xf numFmtId="0" fontId="39" fillId="20" borderId="18" applyNumberFormat="0" applyAlignment="0" applyProtection="0"/>
    <xf numFmtId="0" fontId="39" fillId="20" borderId="18" applyNumberFormat="0" applyAlignment="0" applyProtection="0"/>
    <xf numFmtId="164" fontId="40" fillId="20" borderId="18" applyNumberFormat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4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164" fontId="45" fillId="0" borderId="19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0" borderId="0"/>
    <xf numFmtId="0" fontId="15" fillId="0" borderId="0"/>
    <xf numFmtId="0" fontId="15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37" fillId="0" borderId="0"/>
  </cellStyleXfs>
  <cellXfs count="273">
    <xf numFmtId="0" fontId="0" fillId="0" borderId="0" xfId="0"/>
    <xf numFmtId="4" fontId="52" fillId="0" borderId="3" xfId="1" applyNumberFormat="1" applyFont="1" applyBorder="1" applyAlignment="1">
      <alignment vertical="center"/>
    </xf>
    <xf numFmtId="4" fontId="51" fillId="0" borderId="3" xfId="0" applyNumberFormat="1" applyFont="1" applyBorder="1" applyAlignment="1">
      <alignment horizontal="center" vertical="center"/>
    </xf>
    <xf numFmtId="4" fontId="51" fillId="0" borderId="0" xfId="0" applyNumberFormat="1" applyFont="1" applyBorder="1" applyAlignment="1">
      <alignment horizontal="center" vertical="center"/>
    </xf>
    <xf numFmtId="4" fontId="54" fillId="0" borderId="3" xfId="0" applyNumberFormat="1" applyFont="1" applyFill="1" applyBorder="1" applyAlignment="1" applyProtection="1">
      <alignment horizontal="left" vertical="center"/>
      <protection locked="0"/>
    </xf>
    <xf numFmtId="4" fontId="52" fillId="0" borderId="3" xfId="1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vertical="center"/>
    </xf>
    <xf numFmtId="4" fontId="54" fillId="0" borderId="3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3" xfId="0" applyNumberFormat="1" applyFont="1" applyFill="1" applyBorder="1" applyAlignment="1" applyProtection="1">
      <alignment horizontal="left" vertical="center"/>
      <protection locked="0"/>
    </xf>
    <xf numFmtId="4" fontId="51" fillId="0" borderId="3" xfId="1" applyNumberFormat="1" applyFont="1" applyBorder="1" applyAlignment="1">
      <alignment vertical="center"/>
    </xf>
    <xf numFmtId="4" fontId="51" fillId="0" borderId="3" xfId="1" applyNumberFormat="1" applyFont="1" applyBorder="1" applyAlignment="1">
      <alignment horizontal="center" vertical="center"/>
    </xf>
    <xf numFmtId="4" fontId="51" fillId="0" borderId="0" xfId="0" applyNumberFormat="1" applyFont="1" applyBorder="1" applyAlignment="1">
      <alignment vertical="center"/>
    </xf>
    <xf numFmtId="4" fontId="54" fillId="0" borderId="3" xfId="0" applyNumberFormat="1" applyFont="1" applyFill="1" applyBorder="1" applyAlignment="1" applyProtection="1">
      <alignment horizontal="left" vertical="center" indent="1"/>
      <protection locked="0"/>
    </xf>
    <xf numFmtId="4" fontId="51" fillId="0" borderId="3" xfId="0" applyNumberFormat="1" applyFont="1" applyBorder="1" applyAlignment="1">
      <alignment horizontal="right" vertical="center"/>
    </xf>
    <xf numFmtId="4" fontId="52" fillId="0" borderId="3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center" vertical="center"/>
    </xf>
    <xf numFmtId="4" fontId="51" fillId="0" borderId="1" xfId="0" applyNumberFormat="1" applyFont="1" applyBorder="1" applyAlignment="1">
      <alignment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6" xfId="0" applyNumberFormat="1" applyFont="1" applyBorder="1" applyAlignment="1">
      <alignment horizontal="center" vertical="center" shrinkToFit="1"/>
    </xf>
    <xf numFmtId="4" fontId="52" fillId="0" borderId="10" xfId="0" applyNumberFormat="1" applyFont="1" applyBorder="1" applyAlignment="1">
      <alignment horizontal="center" vertical="center" shrinkToFit="1"/>
    </xf>
    <xf numFmtId="4" fontId="52" fillId="0" borderId="6" xfId="1" applyNumberFormat="1" applyFont="1" applyBorder="1" applyAlignment="1">
      <alignment horizontal="center" vertical="center" shrinkToFit="1"/>
    </xf>
    <xf numFmtId="4" fontId="52" fillId="0" borderId="0" xfId="0" applyNumberFormat="1" applyFont="1" applyBorder="1" applyAlignment="1">
      <alignment horizontal="center" vertical="center" shrinkToFit="1"/>
    </xf>
    <xf numFmtId="4" fontId="52" fillId="0" borderId="6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2" fillId="0" borderId="9" xfId="0" applyNumberFormat="1" applyFont="1" applyBorder="1" applyAlignment="1">
      <alignment horizontal="center" vertical="center"/>
    </xf>
    <xf numFmtId="4" fontId="52" fillId="0" borderId="6" xfId="1" applyNumberFormat="1" applyFont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2" fillId="0" borderId="10" xfId="1" applyNumberFormat="1" applyFont="1" applyBorder="1" applyAlignment="1">
      <alignment horizontal="center" vertical="center"/>
    </xf>
    <xf numFmtId="4" fontId="52" fillId="0" borderId="0" xfId="1" applyNumberFormat="1" applyFont="1" applyBorder="1" applyAlignment="1">
      <alignment vertical="center"/>
    </xf>
    <xf numFmtId="4" fontId="56" fillId="0" borderId="0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left" vertical="center" indent="1"/>
    </xf>
    <xf numFmtId="4" fontId="57" fillId="0" borderId="0" xfId="0" applyNumberFormat="1" applyFont="1" applyBorder="1" applyAlignment="1">
      <alignment vertical="center"/>
    </xf>
    <xf numFmtId="4" fontId="58" fillId="0" borderId="3" xfId="0" applyNumberFormat="1" applyFont="1" applyBorder="1" applyAlignment="1">
      <alignment horizontal="right" vertical="center" wrapText="1"/>
    </xf>
    <xf numFmtId="0" fontId="58" fillId="0" borderId="0" xfId="0" applyFont="1" applyBorder="1" applyAlignment="1">
      <alignment horizontal="left" vertical="center" wrapText="1"/>
    </xf>
    <xf numFmtId="4" fontId="58" fillId="0" borderId="0" xfId="0" applyNumberFormat="1" applyFont="1" applyBorder="1" applyAlignment="1">
      <alignment horizontal="right" vertical="center" wrapText="1"/>
    </xf>
    <xf numFmtId="0" fontId="58" fillId="0" borderId="0" xfId="0" applyFont="1" applyBorder="1" applyAlignment="1">
      <alignment horizontal="right" vertical="center" wrapText="1"/>
    </xf>
    <xf numFmtId="4" fontId="52" fillId="0" borderId="3" xfId="0" applyNumberFormat="1" applyFont="1" applyBorder="1" applyAlignment="1">
      <alignment horizontal="center" vertical="center" shrinkToFit="1"/>
    </xf>
    <xf numFmtId="4" fontId="51" fillId="0" borderId="3" xfId="0" applyNumberFormat="1" applyFont="1" applyBorder="1" applyAlignment="1">
      <alignment horizontal="left" vertical="center"/>
    </xf>
    <xf numFmtId="0" fontId="52" fillId="0" borderId="0" xfId="0" applyFont="1" applyAlignment="1">
      <alignment horizontal="left" indent="1"/>
    </xf>
    <xf numFmtId="4" fontId="61" fillId="0" borderId="0" xfId="0" applyNumberFormat="1" applyFont="1" applyBorder="1" applyAlignment="1">
      <alignment vertical="center"/>
    </xf>
    <xf numFmtId="4" fontId="61" fillId="0" borderId="0" xfId="0" applyNumberFormat="1" applyFont="1" applyFill="1" applyBorder="1" applyAlignment="1">
      <alignment vertical="center"/>
    </xf>
    <xf numFmtId="4" fontId="61" fillId="0" borderId="1" xfId="0" applyNumberFormat="1" applyFont="1" applyBorder="1" applyAlignment="1">
      <alignment vertical="center"/>
    </xf>
    <xf numFmtId="4" fontId="61" fillId="0" borderId="1" xfId="0" applyNumberFormat="1" applyFont="1" applyBorder="1" applyAlignment="1">
      <alignment horizontal="center" vertical="center"/>
    </xf>
    <xf numFmtId="4" fontId="60" fillId="0" borderId="0" xfId="0" applyNumberFormat="1" applyFont="1" applyBorder="1" applyAlignment="1">
      <alignment horizontal="center" vertical="center"/>
    </xf>
    <xf numFmtId="4" fontId="61" fillId="0" borderId="3" xfId="0" applyNumberFormat="1" applyFont="1" applyFill="1" applyBorder="1" applyAlignment="1">
      <alignment horizontal="left" vertical="center"/>
    </xf>
    <xf numFmtId="4" fontId="61" fillId="0" borderId="3" xfId="0" applyNumberFormat="1" applyFont="1" applyFill="1" applyBorder="1" applyAlignment="1">
      <alignment horizontal="right" vertical="center"/>
    </xf>
    <xf numFmtId="4" fontId="61" fillId="0" borderId="3" xfId="1" applyNumberFormat="1" applyFont="1" applyFill="1" applyBorder="1" applyAlignment="1">
      <alignment vertical="center"/>
    </xf>
    <xf numFmtId="4" fontId="64" fillId="0" borderId="3" xfId="0" applyNumberFormat="1" applyFont="1" applyFill="1" applyBorder="1" applyAlignment="1">
      <alignment horizontal="right" vertical="center"/>
    </xf>
    <xf numFmtId="4" fontId="64" fillId="0" borderId="3" xfId="1" applyNumberFormat="1" applyFont="1" applyFill="1" applyBorder="1" applyAlignment="1">
      <alignment vertical="center"/>
    </xf>
    <xf numFmtId="4" fontId="64" fillId="0" borderId="3" xfId="0" applyNumberFormat="1" applyFont="1" applyFill="1" applyBorder="1" applyAlignment="1">
      <alignment vertical="center"/>
    </xf>
    <xf numFmtId="4" fontId="61" fillId="0" borderId="0" xfId="0" applyNumberFormat="1" applyFont="1" applyBorder="1" applyAlignment="1">
      <alignment horizontal="center" vertical="center"/>
    </xf>
    <xf numFmtId="4" fontId="65" fillId="0" borderId="3" xfId="0" applyNumberFormat="1" applyFont="1" applyFill="1" applyBorder="1" applyAlignment="1" applyProtection="1">
      <alignment horizontal="left" vertical="center"/>
      <protection locked="0"/>
    </xf>
    <xf numFmtId="4" fontId="60" fillId="0" borderId="3" xfId="1" applyNumberFormat="1" applyFont="1" applyFill="1" applyBorder="1" applyAlignment="1">
      <alignment vertical="center"/>
    </xf>
    <xf numFmtId="4" fontId="62" fillId="0" borderId="3" xfId="1" applyNumberFormat="1" applyFont="1" applyFill="1" applyBorder="1" applyAlignment="1">
      <alignment vertical="center"/>
    </xf>
    <xf numFmtId="4" fontId="62" fillId="0" borderId="3" xfId="1" applyNumberFormat="1" applyFont="1" applyFill="1" applyBorder="1" applyAlignment="1">
      <alignment horizontal="right" vertical="center"/>
    </xf>
    <xf numFmtId="4" fontId="62" fillId="0" borderId="3" xfId="0" applyNumberFormat="1" applyFont="1" applyFill="1" applyBorder="1" applyAlignment="1">
      <alignment horizontal="right" vertical="center"/>
    </xf>
    <xf numFmtId="4" fontId="60" fillId="0" borderId="0" xfId="0" applyNumberFormat="1" applyFont="1" applyBorder="1" applyAlignment="1">
      <alignment vertical="center"/>
    </xf>
    <xf numFmtId="4" fontId="65" fillId="0" borderId="3" xfId="0" applyNumberFormat="1" applyFont="1" applyFill="1" applyBorder="1" applyAlignment="1" applyProtection="1">
      <alignment horizontal="left" vertical="center" wrapText="1"/>
      <protection locked="0"/>
    </xf>
    <xf numFmtId="4" fontId="67" fillId="0" borderId="3" xfId="0" applyNumberFormat="1" applyFont="1" applyFill="1" applyBorder="1" applyAlignment="1" applyProtection="1">
      <alignment horizontal="left" vertical="center"/>
      <protection locked="0"/>
    </xf>
    <xf numFmtId="4" fontId="64" fillId="0" borderId="3" xfId="1" applyNumberFormat="1" applyFont="1" applyFill="1" applyBorder="1" applyAlignment="1">
      <alignment horizontal="right" vertical="center"/>
    </xf>
    <xf numFmtId="4" fontId="62" fillId="0" borderId="0" xfId="0" applyNumberFormat="1" applyFont="1" applyFill="1" applyBorder="1" applyAlignment="1">
      <alignment horizontal="right" vertical="center"/>
    </xf>
    <xf numFmtId="43" fontId="60" fillId="0" borderId="0" xfId="0" applyNumberFormat="1" applyFont="1" applyBorder="1" applyAlignment="1">
      <alignment vertical="center"/>
    </xf>
    <xf numFmtId="4" fontId="61" fillId="0" borderId="3" xfId="0" applyNumberFormat="1" applyFont="1" applyFill="1" applyBorder="1" applyAlignment="1">
      <alignment horizontal="center" vertical="center"/>
    </xf>
    <xf numFmtId="4" fontId="60" fillId="0" borderId="0" xfId="1" applyNumberFormat="1" applyFont="1" applyBorder="1" applyAlignment="1">
      <alignment vertical="center"/>
    </xf>
    <xf numFmtId="4" fontId="66" fillId="0" borderId="0" xfId="0" applyNumberFormat="1" applyFont="1" applyBorder="1" applyAlignment="1">
      <alignment horizontal="center" vertical="center"/>
    </xf>
    <xf numFmtId="4" fontId="60" fillId="0" borderId="0" xfId="0" applyNumberFormat="1" applyFont="1" applyFill="1" applyBorder="1" applyAlignment="1">
      <alignment vertical="center"/>
    </xf>
    <xf numFmtId="4" fontId="60" fillId="0" borderId="0" xfId="1" applyNumberFormat="1" applyFont="1" applyFill="1" applyBorder="1" applyAlignment="1">
      <alignment vertical="center"/>
    </xf>
    <xf numFmtId="0" fontId="60" fillId="0" borderId="0" xfId="0" applyFont="1" applyAlignment="1">
      <alignment horizontal="left" indent="1"/>
    </xf>
    <xf numFmtId="4" fontId="60" fillId="0" borderId="0" xfId="0" applyNumberFormat="1" applyFont="1" applyBorder="1" applyAlignment="1">
      <alignment horizontal="left" vertical="center" indent="1"/>
    </xf>
    <xf numFmtId="4" fontId="60" fillId="0" borderId="0" xfId="0" applyNumberFormat="1" applyFont="1" applyFill="1" applyBorder="1" applyAlignment="1">
      <alignment horizontal="left" vertical="center" indent="1"/>
    </xf>
    <xf numFmtId="4" fontId="66" fillId="0" borderId="0" xfId="0" applyNumberFormat="1" applyFont="1" applyBorder="1" applyAlignment="1">
      <alignment vertical="center"/>
    </xf>
    <xf numFmtId="4" fontId="61" fillId="24" borderId="2" xfId="0" applyNumberFormat="1" applyFont="1" applyFill="1" applyBorder="1" applyAlignment="1">
      <alignment horizontal="center" vertical="center"/>
    </xf>
    <xf numFmtId="4" fontId="61" fillId="24" borderId="5" xfId="0" applyNumberFormat="1" applyFont="1" applyFill="1" applyBorder="1" applyAlignment="1">
      <alignment horizontal="center" vertical="center"/>
    </xf>
    <xf numFmtId="4" fontId="61" fillId="25" borderId="2" xfId="0" applyNumberFormat="1" applyFont="1" applyFill="1" applyBorder="1" applyAlignment="1">
      <alignment horizontal="center" vertical="center"/>
    </xf>
    <xf numFmtId="4" fontId="61" fillId="25" borderId="5" xfId="0" applyNumberFormat="1" applyFont="1" applyFill="1" applyBorder="1" applyAlignment="1">
      <alignment horizontal="center" vertical="center"/>
    </xf>
    <xf numFmtId="4" fontId="61" fillId="24" borderId="6" xfId="0" applyNumberFormat="1" applyFont="1" applyFill="1" applyBorder="1" applyAlignment="1">
      <alignment horizontal="center" vertical="center" shrinkToFit="1"/>
    </xf>
    <xf numFmtId="4" fontId="61" fillId="24" borderId="24" xfId="0" applyNumberFormat="1" applyFont="1" applyFill="1" applyBorder="1" applyAlignment="1">
      <alignment horizontal="center" vertical="center" shrinkToFit="1"/>
    </xf>
    <xf numFmtId="4" fontId="61" fillId="25" borderId="6" xfId="0" applyNumberFormat="1" applyFont="1" applyFill="1" applyBorder="1" applyAlignment="1">
      <alignment horizontal="center" vertical="center" shrinkToFit="1"/>
    </xf>
    <xf numFmtId="4" fontId="61" fillId="25" borderId="6" xfId="1" applyNumberFormat="1" applyFont="1" applyFill="1" applyBorder="1" applyAlignment="1">
      <alignment horizontal="center" vertical="center" shrinkToFit="1"/>
    </xf>
    <xf numFmtId="4" fontId="61" fillId="25" borderId="24" xfId="0" applyNumberFormat="1" applyFont="1" applyFill="1" applyBorder="1" applyAlignment="1">
      <alignment horizontal="center" vertical="center" shrinkToFit="1"/>
    </xf>
    <xf numFmtId="4" fontId="61" fillId="0" borderId="0" xfId="0" applyNumberFormat="1" applyFont="1" applyBorder="1" applyAlignment="1">
      <alignment horizontal="center" vertical="center" shrinkToFit="1"/>
    </xf>
    <xf numFmtId="4" fontId="61" fillId="24" borderId="6" xfId="0" applyNumberFormat="1" applyFont="1" applyFill="1" applyBorder="1" applyAlignment="1">
      <alignment horizontal="center" vertical="center"/>
    </xf>
    <xf numFmtId="4" fontId="61" fillId="24" borderId="4" xfId="0" applyNumberFormat="1" applyFont="1" applyFill="1" applyBorder="1" applyAlignment="1">
      <alignment horizontal="center" vertical="center"/>
    </xf>
    <xf numFmtId="4" fontId="61" fillId="24" borderId="24" xfId="0" applyNumberFormat="1" applyFont="1" applyFill="1" applyBorder="1" applyAlignment="1">
      <alignment horizontal="center" vertical="center"/>
    </xf>
    <xf numFmtId="4" fontId="61" fillId="25" borderId="6" xfId="0" applyNumberFormat="1" applyFont="1" applyFill="1" applyBorder="1" applyAlignment="1">
      <alignment horizontal="center" vertical="center"/>
    </xf>
    <xf numFmtId="4" fontId="61" fillId="25" borderId="3" xfId="0" applyNumberFormat="1" applyFont="1" applyFill="1" applyBorder="1" applyAlignment="1">
      <alignment horizontal="center" vertical="center"/>
    </xf>
    <xf numFmtId="4" fontId="61" fillId="25" borderId="6" xfId="1" applyNumberFormat="1" applyFont="1" applyFill="1" applyBorder="1" applyAlignment="1">
      <alignment horizontal="center" vertical="center"/>
    </xf>
    <xf numFmtId="4" fontId="61" fillId="25" borderId="4" xfId="0" applyNumberFormat="1" applyFont="1" applyFill="1" applyBorder="1" applyAlignment="1">
      <alignment horizontal="center" vertical="center"/>
    </xf>
    <xf numFmtId="4" fontId="61" fillId="25" borderId="24" xfId="0" applyNumberFormat="1" applyFont="1" applyFill="1" applyBorder="1" applyAlignment="1">
      <alignment horizontal="center" vertical="center"/>
    </xf>
    <xf numFmtId="49" fontId="61" fillId="24" borderId="3" xfId="0" applyNumberFormat="1" applyFont="1" applyFill="1" applyBorder="1" applyAlignment="1">
      <alignment horizontal="center" vertical="center"/>
    </xf>
    <xf numFmtId="49" fontId="61" fillId="25" borderId="3" xfId="0" applyNumberFormat="1" applyFont="1" applyFill="1" applyBorder="1" applyAlignment="1">
      <alignment horizontal="center" vertical="center"/>
    </xf>
    <xf numFmtId="49" fontId="61" fillId="0" borderId="0" xfId="0" applyNumberFormat="1" applyFont="1" applyBorder="1" applyAlignment="1">
      <alignment horizontal="center" vertical="center"/>
    </xf>
    <xf numFmtId="4" fontId="61" fillId="26" borderId="2" xfId="0" applyNumberFormat="1" applyFont="1" applyFill="1" applyBorder="1" applyAlignment="1">
      <alignment horizontal="center" vertical="center"/>
    </xf>
    <xf numFmtId="4" fontId="61" fillId="26" borderId="4" xfId="0" applyNumberFormat="1" applyFont="1" applyFill="1" applyBorder="1" applyAlignment="1">
      <alignment horizontal="center" vertical="center"/>
    </xf>
    <xf numFmtId="4" fontId="61" fillId="26" borderId="6" xfId="0" applyNumberFormat="1" applyFont="1" applyFill="1" applyBorder="1" applyAlignment="1">
      <alignment horizontal="center" vertical="center" shrinkToFit="1"/>
    </xf>
    <xf numFmtId="4" fontId="61" fillId="26" borderId="10" xfId="0" applyNumberFormat="1" applyFont="1" applyFill="1" applyBorder="1" applyAlignment="1">
      <alignment horizontal="center" vertical="center" shrinkToFit="1"/>
    </xf>
    <xf numFmtId="4" fontId="61" fillId="26" borderId="6" xfId="1" applyNumberFormat="1" applyFont="1" applyFill="1" applyBorder="1" applyAlignment="1">
      <alignment horizontal="center" vertical="center" shrinkToFit="1"/>
    </xf>
    <xf numFmtId="4" fontId="61" fillId="26" borderId="3" xfId="0" applyNumberFormat="1" applyFont="1" applyFill="1" applyBorder="1" applyAlignment="1">
      <alignment horizontal="center" vertical="center" shrinkToFit="1"/>
    </xf>
    <xf numFmtId="4" fontId="61" fillId="26" borderId="6" xfId="0" applyNumberFormat="1" applyFont="1" applyFill="1" applyBorder="1" applyAlignment="1">
      <alignment horizontal="center" vertical="center"/>
    </xf>
    <xf numFmtId="4" fontId="61" fillId="26" borderId="9" xfId="0" applyNumberFormat="1" applyFont="1" applyFill="1" applyBorder="1" applyAlignment="1">
      <alignment horizontal="center" vertical="center"/>
    </xf>
    <xf numFmtId="4" fontId="61" fillId="26" borderId="3" xfId="0" applyNumberFormat="1" applyFont="1" applyFill="1" applyBorder="1" applyAlignment="1">
      <alignment horizontal="center" vertical="center"/>
    </xf>
    <xf numFmtId="4" fontId="61" fillId="26" borderId="6" xfId="1" applyNumberFormat="1" applyFont="1" applyFill="1" applyBorder="1" applyAlignment="1">
      <alignment horizontal="center" vertical="center"/>
    </xf>
    <xf numFmtId="4" fontId="64" fillId="26" borderId="6" xfId="1" applyNumberFormat="1" applyFont="1" applyFill="1" applyBorder="1" applyAlignment="1">
      <alignment horizontal="center" vertical="center"/>
    </xf>
    <xf numFmtId="4" fontId="61" fillId="26" borderId="10" xfId="1" applyNumberFormat="1" applyFont="1" applyFill="1" applyBorder="1" applyAlignment="1">
      <alignment horizontal="center" vertical="center"/>
    </xf>
    <xf numFmtId="49" fontId="61" fillId="26" borderId="3" xfId="0" applyNumberFormat="1" applyFont="1" applyFill="1" applyBorder="1" applyAlignment="1">
      <alignment horizontal="center" vertical="center"/>
    </xf>
    <xf numFmtId="4" fontId="61" fillId="24" borderId="2" xfId="0" applyNumberFormat="1" applyFont="1" applyFill="1" applyBorder="1" applyAlignment="1">
      <alignment horizontal="center" vertical="center" shrinkToFit="1"/>
    </xf>
    <xf numFmtId="4" fontId="61" fillId="24" borderId="5" xfId="0" applyNumberFormat="1" applyFont="1" applyFill="1" applyBorder="1" applyAlignment="1">
      <alignment horizontal="center" vertical="center" shrinkToFit="1"/>
    </xf>
    <xf numFmtId="4" fontId="61" fillId="25" borderId="2" xfId="0" applyNumberFormat="1" applyFont="1" applyFill="1" applyBorder="1" applyAlignment="1">
      <alignment horizontal="center" vertical="center" shrinkToFit="1"/>
    </xf>
    <xf numFmtId="4" fontId="61" fillId="25" borderId="5" xfId="0" applyNumberFormat="1" applyFont="1" applyFill="1" applyBorder="1" applyAlignment="1">
      <alignment horizontal="center" vertical="center" shrinkToFit="1"/>
    </xf>
    <xf numFmtId="4" fontId="61" fillId="26" borderId="2" xfId="0" applyNumberFormat="1" applyFont="1" applyFill="1" applyBorder="1" applyAlignment="1">
      <alignment horizontal="center" vertical="center" shrinkToFit="1"/>
    </xf>
    <xf numFmtId="4" fontId="61" fillId="26" borderId="4" xfId="0" applyNumberFormat="1" applyFont="1" applyFill="1" applyBorder="1" applyAlignment="1">
      <alignment horizontal="center" vertical="center" shrinkToFit="1"/>
    </xf>
    <xf numFmtId="4" fontId="66" fillId="0" borderId="0" xfId="0" applyNumberFormat="1" applyFont="1" applyBorder="1" applyAlignment="1">
      <alignment horizontal="left" vertical="center"/>
    </xf>
    <xf numFmtId="4" fontId="63" fillId="0" borderId="0" xfId="0" applyNumberFormat="1" applyFont="1" applyBorder="1" applyAlignment="1">
      <alignment vertical="center"/>
    </xf>
    <xf numFmtId="4" fontId="67" fillId="0" borderId="0" xfId="0" applyNumberFormat="1" applyFont="1" applyBorder="1" applyAlignment="1">
      <alignment vertical="center"/>
    </xf>
    <xf numFmtId="4" fontId="63" fillId="0" borderId="1" xfId="0" applyNumberFormat="1" applyFont="1" applyBorder="1" applyAlignment="1">
      <alignment vertical="center"/>
    </xf>
    <xf numFmtId="4" fontId="61" fillId="0" borderId="3" xfId="0" applyNumberFormat="1" applyFont="1" applyBorder="1" applyAlignment="1">
      <alignment horizontal="left" vertical="center"/>
    </xf>
    <xf numFmtId="4" fontId="61" fillId="0" borderId="3" xfId="0" applyNumberFormat="1" applyFont="1" applyBorder="1" applyAlignment="1">
      <alignment horizontal="right" vertical="center"/>
    </xf>
    <xf numFmtId="4" fontId="64" fillId="0" borderId="3" xfId="0" applyNumberFormat="1" applyFont="1" applyBorder="1" applyAlignment="1">
      <alignment horizontal="right" vertical="center"/>
    </xf>
    <xf numFmtId="4" fontId="64" fillId="0" borderId="3" xfId="1" applyNumberFormat="1" applyFont="1" applyBorder="1" applyAlignment="1">
      <alignment vertical="center"/>
    </xf>
    <xf numFmtId="4" fontId="61" fillId="0" borderId="3" xfId="1" applyNumberFormat="1" applyFont="1" applyBorder="1" applyAlignment="1">
      <alignment vertical="center"/>
    </xf>
    <xf numFmtId="4" fontId="60" fillId="0" borderId="3" xfId="1" applyNumberFormat="1" applyFont="1" applyBorder="1" applyAlignment="1">
      <alignment vertical="center"/>
    </xf>
    <xf numFmtId="4" fontId="62" fillId="0" borderId="3" xfId="1" applyNumberFormat="1" applyFont="1" applyBorder="1" applyAlignment="1">
      <alignment vertical="center"/>
    </xf>
    <xf numFmtId="4" fontId="65" fillId="0" borderId="3" xfId="1" applyNumberFormat="1" applyFont="1" applyFill="1" applyBorder="1" applyAlignment="1">
      <alignment vertical="center"/>
    </xf>
    <xf numFmtId="4" fontId="67" fillId="0" borderId="3" xfId="1" applyNumberFormat="1" applyFont="1" applyBorder="1" applyAlignment="1">
      <alignment vertical="center"/>
    </xf>
    <xf numFmtId="43" fontId="61" fillId="0" borderId="0" xfId="0" applyNumberFormat="1" applyFont="1" applyBorder="1" applyAlignment="1">
      <alignment vertical="center"/>
    </xf>
    <xf numFmtId="4" fontId="65" fillId="0" borderId="0" xfId="0" applyNumberFormat="1" applyFont="1" applyBorder="1" applyAlignment="1">
      <alignment vertical="center"/>
    </xf>
    <xf numFmtId="4" fontId="66" fillId="0" borderId="0" xfId="0" applyNumberFormat="1" applyFont="1" applyFill="1" applyBorder="1" applyAlignment="1">
      <alignment vertical="center"/>
    </xf>
    <xf numFmtId="4" fontId="68" fillId="0" borderId="0" xfId="0" applyNumberFormat="1" applyFont="1" applyBorder="1" applyAlignment="1">
      <alignment horizontal="center" vertical="center"/>
    </xf>
    <xf numFmtId="4" fontId="69" fillId="0" borderId="0" xfId="0" applyNumberFormat="1" applyFont="1" applyBorder="1" applyAlignment="1">
      <alignment vertical="center"/>
    </xf>
    <xf numFmtId="4" fontId="69" fillId="0" borderId="0" xfId="0" applyNumberFormat="1" applyFont="1" applyFill="1" applyBorder="1" applyAlignment="1">
      <alignment vertical="center"/>
    </xf>
    <xf numFmtId="4" fontId="69" fillId="0" borderId="0" xfId="1" applyNumberFormat="1" applyFont="1" applyBorder="1" applyAlignment="1">
      <alignment vertical="center"/>
    </xf>
    <xf numFmtId="4" fontId="69" fillId="0" borderId="0" xfId="0" applyNumberFormat="1" applyFont="1" applyBorder="1" applyAlignment="1">
      <alignment horizontal="center" vertical="center"/>
    </xf>
    <xf numFmtId="4" fontId="69" fillId="0" borderId="0" xfId="0" applyNumberFormat="1" applyFont="1" applyBorder="1" applyAlignment="1">
      <alignment horizontal="left" vertical="center"/>
    </xf>
    <xf numFmtId="4" fontId="69" fillId="0" borderId="0" xfId="0" applyNumberFormat="1" applyFont="1" applyBorder="1" applyAlignment="1">
      <alignment horizontal="left" vertical="center" indent="1"/>
    </xf>
    <xf numFmtId="4" fontId="69" fillId="0" borderId="0" xfId="0" applyNumberFormat="1" applyFont="1" applyBorder="1" applyAlignment="1">
      <alignment horizontal="left" vertical="center" indent="3"/>
    </xf>
    <xf numFmtId="0" fontId="69" fillId="0" borderId="0" xfId="0" applyFont="1" applyAlignment="1">
      <alignment horizontal="left" indent="1"/>
    </xf>
    <xf numFmtId="4" fontId="64" fillId="0" borderId="3" xfId="0" applyNumberFormat="1" applyFont="1" applyBorder="1" applyAlignment="1">
      <alignment horizontal="left" vertical="center"/>
    </xf>
    <xf numFmtId="4" fontId="64" fillId="0" borderId="0" xfId="0" applyNumberFormat="1" applyFont="1" applyBorder="1" applyAlignment="1">
      <alignment horizontal="center" vertical="center"/>
    </xf>
    <xf numFmtId="4" fontId="62" fillId="0" borderId="3" xfId="0" applyNumberFormat="1" applyFont="1" applyFill="1" applyBorder="1" applyAlignment="1" applyProtection="1">
      <alignment horizontal="left" vertical="center"/>
      <protection locked="0"/>
    </xf>
    <xf numFmtId="4" fontId="62" fillId="0" borderId="0" xfId="0" applyNumberFormat="1" applyFont="1" applyBorder="1" applyAlignment="1">
      <alignment vertical="center"/>
    </xf>
    <xf numFmtId="4" fontId="62" fillId="0" borderId="3" xfId="0" applyNumberFormat="1" applyFont="1" applyFill="1" applyBorder="1" applyAlignment="1" applyProtection="1">
      <alignment horizontal="left" vertical="center" wrapText="1"/>
      <protection locked="0"/>
    </xf>
    <xf numFmtId="4" fontId="64" fillId="0" borderId="3" xfId="0" applyNumberFormat="1" applyFont="1" applyFill="1" applyBorder="1" applyAlignment="1" applyProtection="1">
      <alignment horizontal="left" vertical="center"/>
      <protection locked="0"/>
    </xf>
    <xf numFmtId="4" fontId="64" fillId="0" borderId="0" xfId="0" applyNumberFormat="1" applyFont="1" applyBorder="1" applyAlignment="1">
      <alignment vertical="center"/>
    </xf>
    <xf numFmtId="4" fontId="62" fillId="0" borderId="3" xfId="0" applyNumberFormat="1" applyFont="1" applyFill="1" applyBorder="1" applyAlignment="1" applyProtection="1">
      <alignment horizontal="left" vertical="center" indent="1"/>
      <protection locked="0"/>
    </xf>
    <xf numFmtId="4" fontId="64" fillId="0" borderId="3" xfId="0" applyNumberFormat="1" applyFont="1" applyBorder="1" applyAlignment="1">
      <alignment horizontal="center" vertical="center"/>
    </xf>
    <xf numFmtId="4" fontId="64" fillId="0" borderId="3" xfId="0" applyNumberFormat="1" applyFont="1" applyFill="1" applyBorder="1" applyAlignment="1">
      <alignment horizontal="left" vertical="center"/>
    </xf>
    <xf numFmtId="4" fontId="64" fillId="0" borderId="0" xfId="0" applyNumberFormat="1" applyFont="1" applyBorder="1" applyAlignment="1">
      <alignment horizontal="right" vertical="center"/>
    </xf>
    <xf numFmtId="4" fontId="64" fillId="0" borderId="3" xfId="0" applyNumberFormat="1" applyFont="1" applyFill="1" applyBorder="1" applyAlignment="1">
      <alignment horizontal="center" vertical="center"/>
    </xf>
    <xf numFmtId="4" fontId="63" fillId="0" borderId="0" xfId="0" applyNumberFormat="1" applyFont="1" applyFill="1" applyBorder="1" applyAlignment="1">
      <alignment vertical="center"/>
    </xf>
    <xf numFmtId="4" fontId="61" fillId="0" borderId="1" xfId="0" applyNumberFormat="1" applyFont="1" applyFill="1" applyBorder="1" applyAlignment="1">
      <alignment vertical="center"/>
    </xf>
    <xf numFmtId="4" fontId="63" fillId="0" borderId="1" xfId="0" applyNumberFormat="1" applyFont="1" applyFill="1" applyBorder="1" applyAlignment="1">
      <alignment vertical="center"/>
    </xf>
    <xf numFmtId="4" fontId="67" fillId="0" borderId="3" xfId="0" applyNumberFormat="1" applyFont="1" applyFill="1" applyBorder="1" applyAlignment="1">
      <alignment horizontal="right" vertical="center"/>
    </xf>
    <xf numFmtId="4" fontId="67" fillId="0" borderId="3" xfId="1" applyNumberFormat="1" applyFont="1" applyFill="1" applyBorder="1" applyAlignment="1">
      <alignment vertical="center"/>
    </xf>
    <xf numFmtId="4" fontId="66" fillId="0" borderId="0" xfId="0" applyNumberFormat="1" applyFont="1" applyFill="1" applyBorder="1" applyAlignment="1">
      <alignment horizontal="center" vertical="center"/>
    </xf>
    <xf numFmtId="4" fontId="67" fillId="0" borderId="1" xfId="0" applyNumberFormat="1" applyFont="1" applyBorder="1" applyAlignment="1">
      <alignment vertical="center"/>
    </xf>
    <xf numFmtId="4" fontId="61" fillId="0" borderId="0" xfId="0" applyNumberFormat="1" applyFont="1" applyFill="1" applyBorder="1" applyAlignment="1">
      <alignment horizontal="center" vertical="center"/>
    </xf>
    <xf numFmtId="43" fontId="61" fillId="0" borderId="1" xfId="0" applyNumberFormat="1" applyFont="1" applyBorder="1" applyAlignment="1">
      <alignment vertical="center"/>
    </xf>
    <xf numFmtId="43" fontId="61" fillId="0" borderId="0" xfId="0" applyNumberFormat="1" applyFont="1" applyBorder="1" applyAlignment="1">
      <alignment horizontal="center" vertical="center"/>
    </xf>
    <xf numFmtId="43" fontId="60" fillId="0" borderId="0" xfId="1" applyNumberFormat="1" applyFont="1" applyBorder="1" applyAlignment="1">
      <alignment vertical="center"/>
    </xf>
    <xf numFmtId="4" fontId="64" fillId="0" borderId="1" xfId="0" applyNumberFormat="1" applyFont="1" applyBorder="1" applyAlignment="1">
      <alignment vertical="center"/>
    </xf>
    <xf numFmtId="4" fontId="61" fillId="24" borderId="23" xfId="0" applyNumberFormat="1" applyFont="1" applyFill="1" applyBorder="1" applyAlignment="1">
      <alignment horizontal="center" vertical="center"/>
    </xf>
    <xf numFmtId="4" fontId="64" fillId="24" borderId="4" xfId="0" applyNumberFormat="1" applyFont="1" applyFill="1" applyBorder="1" applyAlignment="1">
      <alignment horizontal="center" vertical="center"/>
    </xf>
    <xf numFmtId="4" fontId="61" fillId="24" borderId="3" xfId="0" applyNumberFormat="1" applyFont="1" applyFill="1" applyBorder="1" applyAlignment="1">
      <alignment horizontal="center" vertical="center"/>
    </xf>
    <xf numFmtId="43" fontId="61" fillId="0" borderId="0" xfId="0" applyNumberFormat="1" applyFont="1" applyBorder="1" applyAlignment="1">
      <alignment horizontal="center" vertical="center" shrinkToFit="1"/>
    </xf>
    <xf numFmtId="4" fontId="67" fillId="24" borderId="4" xfId="0" applyNumberFormat="1" applyFont="1" applyFill="1" applyBorder="1" applyAlignment="1">
      <alignment horizontal="center" vertical="center"/>
    </xf>
    <xf numFmtId="4" fontId="67" fillId="24" borderId="5" xfId="0" applyNumberFormat="1" applyFont="1" applyFill="1" applyBorder="1" applyAlignment="1">
      <alignment horizontal="center" vertical="center"/>
    </xf>
    <xf numFmtId="4" fontId="68" fillId="0" borderId="0" xfId="0" applyNumberFormat="1" applyFont="1" applyFill="1" applyBorder="1" applyAlignment="1">
      <alignment horizontal="center" vertical="center"/>
    </xf>
    <xf numFmtId="43" fontId="61" fillId="24" borderId="3" xfId="0" applyNumberFormat="1" applyFont="1" applyFill="1" applyBorder="1" applyAlignment="1">
      <alignment horizontal="center" vertical="center"/>
    </xf>
    <xf numFmtId="43" fontId="61" fillId="24" borderId="2" xfId="0" applyNumberFormat="1" applyFont="1" applyFill="1" applyBorder="1" applyAlignment="1">
      <alignment horizontal="center" vertical="center"/>
    </xf>
    <xf numFmtId="43" fontId="61" fillId="24" borderId="6" xfId="0" applyNumberFormat="1" applyFont="1" applyFill="1" applyBorder="1" applyAlignment="1">
      <alignment horizontal="center" vertical="center" shrinkToFit="1"/>
    </xf>
    <xf numFmtId="43" fontId="61" fillId="24" borderId="6" xfId="0" applyNumberFormat="1" applyFont="1" applyFill="1" applyBorder="1" applyAlignment="1">
      <alignment horizontal="center" vertical="center"/>
    </xf>
    <xf numFmtId="43" fontId="61" fillId="24" borderId="4" xfId="0" applyNumberFormat="1" applyFont="1" applyFill="1" applyBorder="1" applyAlignment="1">
      <alignment horizontal="center" vertical="center"/>
    </xf>
    <xf numFmtId="43" fontId="61" fillId="24" borderId="5" xfId="0" applyNumberFormat="1" applyFont="1" applyFill="1" applyBorder="1" applyAlignment="1">
      <alignment horizontal="center" vertical="center"/>
    </xf>
    <xf numFmtId="0" fontId="69" fillId="0" borderId="0" xfId="1" applyNumberFormat="1" applyFont="1" applyBorder="1" applyAlignment="1">
      <alignment vertical="center"/>
    </xf>
    <xf numFmtId="4" fontId="65" fillId="0" borderId="3" xfId="0" applyNumberFormat="1" applyFont="1" applyBorder="1" applyAlignment="1">
      <alignment horizontal="left" vertical="top" wrapText="1" indent="1"/>
    </xf>
    <xf numFmtId="0" fontId="65" fillId="0" borderId="0" xfId="0" applyFont="1" applyBorder="1" applyAlignment="1">
      <alignment horizontal="left" vertical="top" wrapText="1"/>
    </xf>
    <xf numFmtId="4" fontId="61" fillId="0" borderId="3" xfId="0" applyNumberFormat="1" applyFont="1" applyBorder="1" applyAlignment="1">
      <alignment horizontal="center" vertical="center"/>
    </xf>
    <xf numFmtId="4" fontId="62" fillId="27" borderId="3" xfId="1" applyNumberFormat="1" applyFont="1" applyFill="1" applyBorder="1" applyAlignment="1">
      <alignment vertical="center"/>
    </xf>
    <xf numFmtId="167" fontId="62" fillId="0" borderId="3" xfId="1" applyNumberFormat="1" applyFont="1" applyFill="1" applyBorder="1" applyAlignment="1">
      <alignment vertical="center"/>
    </xf>
    <xf numFmtId="4" fontId="66" fillId="0" borderId="3" xfId="1" applyNumberFormat="1" applyFont="1" applyFill="1" applyBorder="1" applyAlignment="1">
      <alignment vertical="center"/>
    </xf>
    <xf numFmtId="4" fontId="60" fillId="0" borderId="3" xfId="299" applyNumberFormat="1" applyFont="1" applyBorder="1" applyAlignment="1">
      <alignment vertical="top"/>
    </xf>
    <xf numFmtId="4" fontId="62" fillId="0" borderId="3" xfId="299" applyNumberFormat="1" applyFont="1" applyBorder="1" applyAlignment="1">
      <alignment vertical="top"/>
    </xf>
    <xf numFmtId="49" fontId="61" fillId="25" borderId="20" xfId="0" applyNumberFormat="1" applyFont="1" applyFill="1" applyBorder="1" applyAlignment="1">
      <alignment horizontal="center" vertical="center"/>
    </xf>
    <xf numFmtId="49" fontId="61" fillId="25" borderId="21" xfId="0" applyNumberFormat="1" applyFont="1" applyFill="1" applyBorder="1" applyAlignment="1">
      <alignment horizontal="center" vertical="center"/>
    </xf>
    <xf numFmtId="4" fontId="61" fillId="24" borderId="20" xfId="0" applyNumberFormat="1" applyFont="1" applyFill="1" applyBorder="1" applyAlignment="1">
      <alignment horizontal="center" vertical="center"/>
    </xf>
    <xf numFmtId="4" fontId="61" fillId="24" borderId="23" xfId="0" applyNumberFormat="1" applyFont="1" applyFill="1" applyBorder="1" applyAlignment="1">
      <alignment horizontal="center" vertical="center"/>
    </xf>
    <xf numFmtId="4" fontId="61" fillId="24" borderId="21" xfId="0" applyNumberFormat="1" applyFont="1" applyFill="1" applyBorder="1" applyAlignment="1">
      <alignment horizontal="center" vertical="center"/>
    </xf>
    <xf numFmtId="4" fontId="61" fillId="25" borderId="20" xfId="0" applyNumberFormat="1" applyFont="1" applyFill="1" applyBorder="1" applyAlignment="1">
      <alignment horizontal="center" vertical="center"/>
    </xf>
    <xf numFmtId="4" fontId="61" fillId="25" borderId="23" xfId="0" applyNumberFormat="1" applyFont="1" applyFill="1" applyBorder="1" applyAlignment="1">
      <alignment horizontal="center" vertical="center"/>
    </xf>
    <xf numFmtId="4" fontId="61" fillId="25" borderId="21" xfId="0" applyNumberFormat="1" applyFont="1" applyFill="1" applyBorder="1" applyAlignment="1">
      <alignment horizontal="center" vertical="center"/>
    </xf>
    <xf numFmtId="4" fontId="61" fillId="25" borderId="23" xfId="0" applyNumberFormat="1" applyFont="1" applyFill="1" applyBorder="1" applyAlignment="1">
      <alignment horizontal="center" vertical="center" shrinkToFit="1"/>
    </xf>
    <xf numFmtId="4" fontId="61" fillId="25" borderId="21" xfId="0" applyNumberFormat="1" applyFont="1" applyFill="1" applyBorder="1" applyAlignment="1">
      <alignment horizontal="center" vertical="center" shrinkToFit="1"/>
    </xf>
    <xf numFmtId="4" fontId="61" fillId="25" borderId="22" xfId="0" applyNumberFormat="1" applyFont="1" applyFill="1" applyBorder="1" applyAlignment="1">
      <alignment horizontal="center" vertical="center" shrinkToFit="1"/>
    </xf>
    <xf numFmtId="4" fontId="61" fillId="25" borderId="5" xfId="0" applyNumberFormat="1" applyFont="1" applyFill="1" applyBorder="1" applyAlignment="1">
      <alignment horizontal="center" vertical="center" shrinkToFit="1"/>
    </xf>
    <xf numFmtId="4" fontId="61" fillId="25" borderId="2" xfId="0" applyNumberFormat="1" applyFont="1" applyFill="1" applyBorder="1" applyAlignment="1">
      <alignment horizontal="center" vertical="center"/>
    </xf>
    <xf numFmtId="4" fontId="61" fillId="25" borderId="9" xfId="0" applyNumberFormat="1" applyFont="1" applyFill="1" applyBorder="1" applyAlignment="1">
      <alignment horizontal="center" vertical="center"/>
    </xf>
    <xf numFmtId="4" fontId="61" fillId="25" borderId="2" xfId="0" applyNumberFormat="1" applyFont="1" applyFill="1" applyBorder="1" applyAlignment="1">
      <alignment horizontal="center" vertical="center" shrinkToFit="1"/>
    </xf>
    <xf numFmtId="4" fontId="61" fillId="25" borderId="4" xfId="0" applyNumberFormat="1" applyFont="1" applyFill="1" applyBorder="1" applyAlignment="1">
      <alignment horizontal="center" vertical="center" shrinkToFit="1"/>
    </xf>
    <xf numFmtId="4" fontId="61" fillId="25" borderId="7" xfId="0" applyNumberFormat="1" applyFont="1" applyFill="1" applyBorder="1" applyAlignment="1">
      <alignment horizontal="center" vertical="center" shrinkToFit="1"/>
    </xf>
    <xf numFmtId="4" fontId="61" fillId="25" borderId="1" xfId="0" applyNumberFormat="1" applyFont="1" applyFill="1" applyBorder="1" applyAlignment="1">
      <alignment horizontal="center" vertical="center" shrinkToFit="1"/>
    </xf>
    <xf numFmtId="4" fontId="61" fillId="25" borderId="8" xfId="0" applyNumberFormat="1" applyFont="1" applyFill="1" applyBorder="1" applyAlignment="1">
      <alignment horizontal="center" vertical="center" shrinkToFit="1"/>
    </xf>
    <xf numFmtId="4" fontId="69" fillId="0" borderId="0" xfId="1" applyNumberFormat="1" applyFont="1" applyBorder="1" applyAlignment="1">
      <alignment horizontal="left" vertical="center"/>
    </xf>
    <xf numFmtId="4" fontId="69" fillId="0" borderId="0" xfId="0" applyNumberFormat="1" applyFont="1" applyBorder="1" applyAlignment="1">
      <alignment horizontal="center" vertical="center"/>
    </xf>
    <xf numFmtId="4" fontId="61" fillId="26" borderId="2" xfId="0" applyNumberFormat="1" applyFont="1" applyFill="1" applyBorder="1" applyAlignment="1">
      <alignment horizontal="center" vertical="center"/>
    </xf>
    <xf numFmtId="4" fontId="61" fillId="26" borderId="9" xfId="0" applyNumberFormat="1" applyFont="1" applyFill="1" applyBorder="1" applyAlignment="1">
      <alignment horizontal="center" vertical="center"/>
    </xf>
    <xf numFmtId="4" fontId="61" fillId="26" borderId="7" xfId="0" applyNumberFormat="1" applyFont="1" applyFill="1" applyBorder="1" applyAlignment="1">
      <alignment horizontal="center" vertical="center" shrinkToFit="1"/>
    </xf>
    <xf numFmtId="4" fontId="61" fillId="26" borderId="8" xfId="0" applyNumberFormat="1" applyFont="1" applyFill="1" applyBorder="1" applyAlignment="1">
      <alignment horizontal="center" vertical="center" shrinkToFit="1"/>
    </xf>
    <xf numFmtId="4" fontId="64" fillId="26" borderId="7" xfId="0" applyNumberFormat="1" applyFont="1" applyFill="1" applyBorder="1" applyAlignment="1">
      <alignment horizontal="center" vertical="center" shrinkToFit="1"/>
    </xf>
    <xf numFmtId="4" fontId="64" fillId="26" borderId="1" xfId="0" applyNumberFormat="1" applyFont="1" applyFill="1" applyBorder="1" applyAlignment="1">
      <alignment horizontal="center" vertical="center" shrinkToFit="1"/>
    </xf>
    <xf numFmtId="4" fontId="61" fillId="24" borderId="7" xfId="0" applyNumberFormat="1" applyFont="1" applyFill="1" applyBorder="1" applyAlignment="1">
      <alignment horizontal="center" vertical="center" shrinkToFit="1"/>
    </xf>
    <xf numFmtId="4" fontId="61" fillId="24" borderId="8" xfId="0" applyNumberFormat="1" applyFont="1" applyFill="1" applyBorder="1" applyAlignment="1">
      <alignment horizontal="center" vertical="center" shrinkToFit="1"/>
    </xf>
    <xf numFmtId="4" fontId="64" fillId="26" borderId="8" xfId="0" applyNumberFormat="1" applyFont="1" applyFill="1" applyBorder="1" applyAlignment="1">
      <alignment horizontal="center" vertical="center" shrinkToFit="1"/>
    </xf>
    <xf numFmtId="4" fontId="61" fillId="26" borderId="22" xfId="0" applyNumberFormat="1" applyFont="1" applyFill="1" applyBorder="1" applyAlignment="1">
      <alignment horizontal="center" vertical="center" shrinkToFit="1"/>
    </xf>
    <xf numFmtId="4" fontId="61" fillId="26" borderId="5" xfId="0" applyNumberFormat="1" applyFont="1" applyFill="1" applyBorder="1" applyAlignment="1">
      <alignment horizontal="center" vertical="center" shrinkToFit="1"/>
    </xf>
    <xf numFmtId="49" fontId="61" fillId="24" borderId="3" xfId="0" applyNumberFormat="1" applyFont="1" applyFill="1" applyBorder="1" applyAlignment="1">
      <alignment horizontal="center" vertical="center"/>
    </xf>
    <xf numFmtId="49" fontId="61" fillId="26" borderId="20" xfId="0" applyNumberFormat="1" applyFont="1" applyFill="1" applyBorder="1" applyAlignment="1">
      <alignment horizontal="center" vertical="center"/>
    </xf>
    <xf numFmtId="49" fontId="61" fillId="26" borderId="21" xfId="0" applyNumberFormat="1" applyFont="1" applyFill="1" applyBorder="1" applyAlignment="1">
      <alignment horizontal="center" vertical="center"/>
    </xf>
    <xf numFmtId="49" fontId="61" fillId="26" borderId="23" xfId="0" applyNumberFormat="1" applyFont="1" applyFill="1" applyBorder="1" applyAlignment="1">
      <alignment horizontal="center" vertical="center"/>
    </xf>
    <xf numFmtId="49" fontId="61" fillId="26" borderId="3" xfId="0" applyNumberFormat="1" applyFont="1" applyFill="1" applyBorder="1" applyAlignment="1">
      <alignment horizontal="center" vertical="center"/>
    </xf>
    <xf numFmtId="4" fontId="61" fillId="26" borderId="3" xfId="0" applyNumberFormat="1" applyFont="1" applyFill="1" applyBorder="1" applyAlignment="1">
      <alignment horizontal="center" vertical="center" shrinkToFit="1"/>
    </xf>
    <xf numFmtId="4" fontId="61" fillId="0" borderId="3" xfId="0" applyNumberFormat="1" applyFont="1" applyBorder="1" applyAlignment="1">
      <alignment horizontal="center" vertical="center"/>
    </xf>
    <xf numFmtId="4" fontId="61" fillId="26" borderId="3" xfId="0" applyNumberFormat="1" applyFont="1" applyFill="1" applyBorder="1" applyAlignment="1">
      <alignment horizontal="center" vertical="center"/>
    </xf>
    <xf numFmtId="4" fontId="61" fillId="24" borderId="2" xfId="0" applyNumberFormat="1" applyFont="1" applyFill="1" applyBorder="1" applyAlignment="1">
      <alignment horizontal="center" vertical="center" shrinkToFit="1"/>
    </xf>
    <xf numFmtId="4" fontId="61" fillId="24" borderId="4" xfId="0" applyNumberFormat="1" applyFont="1" applyFill="1" applyBorder="1" applyAlignment="1">
      <alignment horizontal="center" vertical="center" shrinkToFit="1"/>
    </xf>
    <xf numFmtId="4" fontId="61" fillId="24" borderId="5" xfId="0" applyNumberFormat="1" applyFont="1" applyFill="1" applyBorder="1" applyAlignment="1">
      <alignment horizontal="center" vertical="center" shrinkToFit="1"/>
    </xf>
    <xf numFmtId="4" fontId="61" fillId="26" borderId="4" xfId="0" applyNumberFormat="1" applyFont="1" applyFill="1" applyBorder="1" applyAlignment="1">
      <alignment horizontal="center" vertical="center" shrinkToFit="1"/>
    </xf>
    <xf numFmtId="4" fontId="61" fillId="26" borderId="23" xfId="0" applyNumberFormat="1" applyFont="1" applyFill="1" applyBorder="1" applyAlignment="1">
      <alignment horizontal="center" vertical="center" shrinkToFit="1"/>
    </xf>
    <xf numFmtId="4" fontId="61" fillId="26" borderId="21" xfId="0" applyNumberFormat="1" applyFont="1" applyFill="1" applyBorder="1" applyAlignment="1">
      <alignment horizontal="center" vertical="center" shrinkToFit="1"/>
    </xf>
    <xf numFmtId="4" fontId="64" fillId="26" borderId="2" xfId="1" applyNumberFormat="1" applyFont="1" applyFill="1" applyBorder="1" applyAlignment="1">
      <alignment horizontal="center" vertical="center" shrinkToFit="1"/>
    </xf>
    <xf numFmtId="4" fontId="64" fillId="26" borderId="6" xfId="1" applyNumberFormat="1" applyFont="1" applyFill="1" applyBorder="1" applyAlignment="1">
      <alignment horizontal="center" vertical="center" shrinkToFit="1"/>
    </xf>
    <xf numFmtId="4" fontId="61" fillId="26" borderId="2" xfId="0" applyNumberFormat="1" applyFont="1" applyFill="1" applyBorder="1" applyAlignment="1">
      <alignment horizontal="center" vertical="center" shrinkToFit="1"/>
    </xf>
    <xf numFmtId="4" fontId="61" fillId="24" borderId="1" xfId="0" applyNumberFormat="1" applyFont="1" applyFill="1" applyBorder="1" applyAlignment="1">
      <alignment horizontal="center" vertical="center" shrinkToFit="1"/>
    </xf>
    <xf numFmtId="4" fontId="61" fillId="24" borderId="3" xfId="0" applyNumberFormat="1" applyFont="1" applyFill="1" applyBorder="1" applyAlignment="1">
      <alignment horizontal="center" vertical="center"/>
    </xf>
    <xf numFmtId="4" fontId="61" fillId="24" borderId="2" xfId="0" applyNumberFormat="1" applyFont="1" applyFill="1" applyBorder="1" applyAlignment="1">
      <alignment horizontal="center" vertical="center"/>
    </xf>
    <xf numFmtId="4" fontId="61" fillId="24" borderId="4" xfId="0" applyNumberFormat="1" applyFont="1" applyFill="1" applyBorder="1" applyAlignment="1">
      <alignment horizontal="center" vertical="center"/>
    </xf>
    <xf numFmtId="4" fontId="61" fillId="24" borderId="5" xfId="0" applyNumberFormat="1" applyFont="1" applyFill="1" applyBorder="1" applyAlignment="1">
      <alignment horizontal="center" vertical="center"/>
    </xf>
    <xf numFmtId="4" fontId="61" fillId="26" borderId="1" xfId="0" applyNumberFormat="1" applyFont="1" applyFill="1" applyBorder="1" applyAlignment="1">
      <alignment horizontal="center" vertical="center" shrinkToFit="1"/>
    </xf>
    <xf numFmtId="4" fontId="67" fillId="24" borderId="3" xfId="0" applyNumberFormat="1" applyFont="1" applyFill="1" applyBorder="1" applyAlignment="1">
      <alignment horizontal="center" vertical="center"/>
    </xf>
    <xf numFmtId="4" fontId="69" fillId="0" borderId="0" xfId="1" applyNumberFormat="1" applyFont="1" applyFill="1" applyBorder="1" applyAlignment="1">
      <alignment horizontal="left" vertical="center"/>
    </xf>
    <xf numFmtId="43" fontId="61" fillId="24" borderId="3" xfId="0" applyNumberFormat="1" applyFont="1" applyFill="1" applyBorder="1" applyAlignment="1">
      <alignment horizontal="center" vertical="center"/>
    </xf>
    <xf numFmtId="43" fontId="61" fillId="24" borderId="2" xfId="0" applyNumberFormat="1" applyFont="1" applyFill="1" applyBorder="1" applyAlignment="1">
      <alignment horizontal="center" vertical="center"/>
    </xf>
    <xf numFmtId="43" fontId="61" fillId="24" borderId="4" xfId="0" applyNumberFormat="1" applyFont="1" applyFill="1" applyBorder="1" applyAlignment="1">
      <alignment horizontal="center" vertical="center"/>
    </xf>
    <xf numFmtId="43" fontId="61" fillId="24" borderId="5" xfId="0" applyNumberFormat="1" applyFont="1" applyFill="1" applyBorder="1" applyAlignment="1">
      <alignment horizontal="center" vertical="center"/>
    </xf>
    <xf numFmtId="43" fontId="61" fillId="24" borderId="7" xfId="0" applyNumberFormat="1" applyFont="1" applyFill="1" applyBorder="1" applyAlignment="1">
      <alignment horizontal="center" vertical="center" shrinkToFit="1"/>
    </xf>
    <xf numFmtId="43" fontId="61" fillId="24" borderId="1" xfId="0" applyNumberFormat="1" applyFont="1" applyFill="1" applyBorder="1" applyAlignment="1">
      <alignment horizontal="center" vertical="center" shrinkToFit="1"/>
    </xf>
    <xf numFmtId="43" fontId="61" fillId="24" borderId="8" xfId="0" applyNumberFormat="1" applyFont="1" applyFill="1" applyBorder="1" applyAlignment="1">
      <alignment horizontal="center" vertical="center" shrinkToFit="1"/>
    </xf>
    <xf numFmtId="4" fontId="52" fillId="0" borderId="0" xfId="0" applyNumberFormat="1" applyFont="1" applyBorder="1" applyAlignment="1">
      <alignment horizontal="left" vertical="center" indent="1"/>
    </xf>
    <xf numFmtId="4" fontId="52" fillId="0" borderId="0" xfId="0" applyNumberFormat="1" applyFont="1" applyBorder="1" applyAlignment="1">
      <alignment horizontal="left" vertical="center" indent="3"/>
    </xf>
    <xf numFmtId="4" fontId="52" fillId="0" borderId="0" xfId="0" applyNumberFormat="1" applyFont="1" applyBorder="1" applyAlignment="1">
      <alignment horizontal="left" vertical="center" wrapText="1" indent="1"/>
    </xf>
    <xf numFmtId="4" fontId="52" fillId="0" borderId="20" xfId="0" applyNumberFormat="1" applyFont="1" applyBorder="1" applyAlignment="1">
      <alignment horizontal="center" vertical="center"/>
    </xf>
    <xf numFmtId="4" fontId="52" fillId="0" borderId="23" xfId="0" applyNumberFormat="1" applyFont="1" applyBorder="1" applyAlignment="1">
      <alignment horizontal="center" vertical="center"/>
    </xf>
    <xf numFmtId="4" fontId="52" fillId="0" borderId="21" xfId="0" applyNumberFormat="1" applyFont="1" applyBorder="1" applyAlignment="1">
      <alignment horizontal="center" vertical="center"/>
    </xf>
    <xf numFmtId="4" fontId="52" fillId="0" borderId="0" xfId="1" applyNumberFormat="1" applyFont="1" applyBorder="1" applyAlignment="1">
      <alignment horizontal="left" vertical="center"/>
    </xf>
    <xf numFmtId="4" fontId="52" fillId="0" borderId="0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left" vertical="center"/>
    </xf>
    <xf numFmtId="4" fontId="52" fillId="0" borderId="3" xfId="0" applyNumberFormat="1" applyFont="1" applyBorder="1" applyAlignment="1">
      <alignment horizontal="center" vertical="center"/>
    </xf>
    <xf numFmtId="4" fontId="52" fillId="0" borderId="7" xfId="0" applyNumberFormat="1" applyFont="1" applyBorder="1" applyAlignment="1">
      <alignment horizontal="center" vertical="center" shrinkToFit="1"/>
    </xf>
    <xf numFmtId="4" fontId="52" fillId="0" borderId="8" xfId="0" applyNumberFormat="1" applyFont="1" applyBorder="1" applyAlignment="1">
      <alignment horizontal="center" vertical="center" shrinkToFit="1"/>
    </xf>
    <xf numFmtId="4" fontId="52" fillId="0" borderId="22" xfId="0" applyNumberFormat="1" applyFont="1" applyBorder="1" applyAlignment="1">
      <alignment horizontal="center" vertical="center" shrinkToFit="1"/>
    </xf>
    <xf numFmtId="4" fontId="52" fillId="0" borderId="5" xfId="0" applyNumberFormat="1" applyFont="1" applyBorder="1" applyAlignment="1">
      <alignment horizontal="center" vertical="center" shrinkToFit="1"/>
    </xf>
    <xf numFmtId="4" fontId="52" fillId="0" borderId="2" xfId="0" applyNumberFormat="1" applyFont="1" applyBorder="1" applyAlignment="1">
      <alignment horizontal="center" vertical="center"/>
    </xf>
    <xf numFmtId="4" fontId="52" fillId="0" borderId="9" xfId="0" applyNumberFormat="1" applyFont="1" applyBorder="1" applyAlignment="1">
      <alignment horizontal="center" vertical="center"/>
    </xf>
    <xf numFmtId="4" fontId="52" fillId="0" borderId="1" xfId="0" applyNumberFormat="1" applyFont="1" applyBorder="1" applyAlignment="1">
      <alignment horizontal="center" vertical="center" shrinkToFit="1"/>
    </xf>
    <xf numFmtId="4" fontId="52" fillId="0" borderId="3" xfId="0" applyNumberFormat="1" applyFont="1" applyBorder="1" applyAlignment="1">
      <alignment horizontal="center" vertical="center" shrinkToFit="1"/>
    </xf>
    <xf numFmtId="4" fontId="57" fillId="0" borderId="0" xfId="0" applyNumberFormat="1" applyFont="1" applyBorder="1" applyAlignment="1">
      <alignment horizontal="left" vertical="center"/>
    </xf>
    <xf numFmtId="4" fontId="51" fillId="0" borderId="3" xfId="0" applyNumberFormat="1" applyFont="1" applyBorder="1" applyAlignment="1">
      <alignment horizontal="center" vertical="center"/>
    </xf>
    <xf numFmtId="4" fontId="51" fillId="0" borderId="2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2" fillId="0" borderId="22" xfId="0" applyNumberFormat="1" applyFont="1" applyBorder="1" applyAlignment="1">
      <alignment horizontal="center" vertical="center"/>
    </xf>
    <xf numFmtId="4" fontId="53" fillId="0" borderId="2" xfId="1" applyNumberFormat="1" applyFont="1" applyFill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</cellXfs>
  <cellStyles count="300">
    <cellStyle name="20% - Accent1 2" xfId="2" xr:uid="{00000000-0005-0000-0000-000000000000}"/>
    <cellStyle name="20% - Accent1 3" xfId="3" xr:uid="{00000000-0005-0000-0000-000001000000}"/>
    <cellStyle name="20% - Accent1 4" xfId="4" xr:uid="{00000000-0005-0000-0000-000002000000}"/>
    <cellStyle name="20% - Accent2 2" xfId="5" xr:uid="{00000000-0005-0000-0000-000003000000}"/>
    <cellStyle name="20% - Accent2 3" xfId="6" xr:uid="{00000000-0005-0000-0000-000004000000}"/>
    <cellStyle name="20% - Accent2 4" xfId="7" xr:uid="{00000000-0005-0000-0000-000005000000}"/>
    <cellStyle name="20% - Accent3 2" xfId="8" xr:uid="{00000000-0005-0000-0000-000006000000}"/>
    <cellStyle name="20% - Accent3 3" xfId="9" xr:uid="{00000000-0005-0000-0000-000007000000}"/>
    <cellStyle name="20% - Accent3 4" xfId="10" xr:uid="{00000000-0005-0000-0000-000008000000}"/>
    <cellStyle name="20% - Accent4 2" xfId="11" xr:uid="{00000000-0005-0000-0000-000009000000}"/>
    <cellStyle name="20% - Accent4 3" xfId="12" xr:uid="{00000000-0005-0000-0000-00000A000000}"/>
    <cellStyle name="20% - Accent4 4" xfId="13" xr:uid="{00000000-0005-0000-0000-00000B000000}"/>
    <cellStyle name="20% - Accent5 2" xfId="14" xr:uid="{00000000-0005-0000-0000-00000C000000}"/>
    <cellStyle name="20% - Accent5 3" xfId="15" xr:uid="{00000000-0005-0000-0000-00000D000000}"/>
    <cellStyle name="20% - Accent5 4" xfId="16" xr:uid="{00000000-0005-0000-0000-00000E000000}"/>
    <cellStyle name="20% - Accent6 2" xfId="17" xr:uid="{00000000-0005-0000-0000-00000F000000}"/>
    <cellStyle name="20% - Accent6 3" xfId="18" xr:uid="{00000000-0005-0000-0000-000010000000}"/>
    <cellStyle name="20% - Accent6 4" xfId="19" xr:uid="{00000000-0005-0000-0000-000011000000}"/>
    <cellStyle name="40% - Accent1 2" xfId="20" xr:uid="{00000000-0005-0000-0000-000012000000}"/>
    <cellStyle name="40% - Accent1 3" xfId="21" xr:uid="{00000000-0005-0000-0000-000013000000}"/>
    <cellStyle name="40% - Accent1 4" xfId="22" xr:uid="{00000000-0005-0000-0000-000014000000}"/>
    <cellStyle name="40% - Accent2 2" xfId="23" xr:uid="{00000000-0005-0000-0000-000015000000}"/>
    <cellStyle name="40% - Accent2 3" xfId="24" xr:uid="{00000000-0005-0000-0000-000016000000}"/>
    <cellStyle name="40% - Accent2 4" xfId="25" xr:uid="{00000000-0005-0000-0000-000017000000}"/>
    <cellStyle name="40% - Accent3 2" xfId="26" xr:uid="{00000000-0005-0000-0000-000018000000}"/>
    <cellStyle name="40% - Accent3 3" xfId="27" xr:uid="{00000000-0005-0000-0000-000019000000}"/>
    <cellStyle name="40% - Accent3 4" xfId="28" xr:uid="{00000000-0005-0000-0000-00001A000000}"/>
    <cellStyle name="40% - Accent4 2" xfId="29" xr:uid="{00000000-0005-0000-0000-00001B000000}"/>
    <cellStyle name="40% - Accent4 3" xfId="30" xr:uid="{00000000-0005-0000-0000-00001C000000}"/>
    <cellStyle name="40% - Accent4 4" xfId="31" xr:uid="{00000000-0005-0000-0000-00001D000000}"/>
    <cellStyle name="40% - Accent5 2" xfId="32" xr:uid="{00000000-0005-0000-0000-00001E000000}"/>
    <cellStyle name="40% - Accent5 3" xfId="33" xr:uid="{00000000-0005-0000-0000-00001F000000}"/>
    <cellStyle name="40% - Accent5 4" xfId="34" xr:uid="{00000000-0005-0000-0000-000020000000}"/>
    <cellStyle name="40% - Accent6 2" xfId="35" xr:uid="{00000000-0005-0000-0000-000021000000}"/>
    <cellStyle name="40% - Accent6 3" xfId="36" xr:uid="{00000000-0005-0000-0000-000022000000}"/>
    <cellStyle name="40% - Accent6 4" xfId="37" xr:uid="{00000000-0005-0000-0000-000023000000}"/>
    <cellStyle name="60% - Accent1 2" xfId="38" xr:uid="{00000000-0005-0000-0000-000024000000}"/>
    <cellStyle name="60% - Accent1 3" xfId="39" xr:uid="{00000000-0005-0000-0000-000025000000}"/>
    <cellStyle name="60% - Accent1 4" xfId="40" xr:uid="{00000000-0005-0000-0000-000026000000}"/>
    <cellStyle name="60% - Accent2 2" xfId="41" xr:uid="{00000000-0005-0000-0000-000027000000}"/>
    <cellStyle name="60% - Accent2 3" xfId="42" xr:uid="{00000000-0005-0000-0000-000028000000}"/>
    <cellStyle name="60% - Accent2 4" xfId="43" xr:uid="{00000000-0005-0000-0000-000029000000}"/>
    <cellStyle name="60% - Accent3 2" xfId="44" xr:uid="{00000000-0005-0000-0000-00002A000000}"/>
    <cellStyle name="60% - Accent3 3" xfId="45" xr:uid="{00000000-0005-0000-0000-00002B000000}"/>
    <cellStyle name="60% - Accent3 4" xfId="46" xr:uid="{00000000-0005-0000-0000-00002C000000}"/>
    <cellStyle name="60% - Accent4 2" xfId="47" xr:uid="{00000000-0005-0000-0000-00002D000000}"/>
    <cellStyle name="60% - Accent4 3" xfId="48" xr:uid="{00000000-0005-0000-0000-00002E000000}"/>
    <cellStyle name="60% - Accent4 4" xfId="49" xr:uid="{00000000-0005-0000-0000-00002F000000}"/>
    <cellStyle name="60% - Accent5 2" xfId="50" xr:uid="{00000000-0005-0000-0000-000030000000}"/>
    <cellStyle name="60% - Accent5 3" xfId="51" xr:uid="{00000000-0005-0000-0000-000031000000}"/>
    <cellStyle name="60% - Accent5 4" xfId="52" xr:uid="{00000000-0005-0000-0000-000032000000}"/>
    <cellStyle name="60% - Accent6 2" xfId="53" xr:uid="{00000000-0005-0000-0000-000033000000}"/>
    <cellStyle name="60% - Accent6 3" xfId="54" xr:uid="{00000000-0005-0000-0000-000034000000}"/>
    <cellStyle name="60% - Accent6 4" xfId="55" xr:uid="{00000000-0005-0000-0000-000035000000}"/>
    <cellStyle name="Accent1 2" xfId="56" xr:uid="{00000000-0005-0000-0000-000036000000}"/>
    <cellStyle name="Accent1 3" xfId="57" xr:uid="{00000000-0005-0000-0000-000037000000}"/>
    <cellStyle name="Accent1 4" xfId="58" xr:uid="{00000000-0005-0000-0000-000038000000}"/>
    <cellStyle name="Accent2 2" xfId="59" xr:uid="{00000000-0005-0000-0000-000039000000}"/>
    <cellStyle name="Accent2 3" xfId="60" xr:uid="{00000000-0005-0000-0000-00003A000000}"/>
    <cellStyle name="Accent2 4" xfId="61" xr:uid="{00000000-0005-0000-0000-00003B000000}"/>
    <cellStyle name="Accent3 2" xfId="62" xr:uid="{00000000-0005-0000-0000-00003C000000}"/>
    <cellStyle name="Accent3 3" xfId="63" xr:uid="{00000000-0005-0000-0000-00003D000000}"/>
    <cellStyle name="Accent3 4" xfId="64" xr:uid="{00000000-0005-0000-0000-00003E000000}"/>
    <cellStyle name="Accent4 2" xfId="65" xr:uid="{00000000-0005-0000-0000-00003F000000}"/>
    <cellStyle name="Accent4 3" xfId="66" xr:uid="{00000000-0005-0000-0000-000040000000}"/>
    <cellStyle name="Accent4 4" xfId="67" xr:uid="{00000000-0005-0000-0000-000041000000}"/>
    <cellStyle name="Accent5 2" xfId="68" xr:uid="{00000000-0005-0000-0000-000042000000}"/>
    <cellStyle name="Accent5 3" xfId="69" xr:uid="{00000000-0005-0000-0000-000043000000}"/>
    <cellStyle name="Accent5 4" xfId="70" xr:uid="{00000000-0005-0000-0000-000044000000}"/>
    <cellStyle name="Accent6 2" xfId="71" xr:uid="{00000000-0005-0000-0000-000045000000}"/>
    <cellStyle name="Accent6 3" xfId="72" xr:uid="{00000000-0005-0000-0000-000046000000}"/>
    <cellStyle name="Accent6 4" xfId="73" xr:uid="{00000000-0005-0000-0000-000047000000}"/>
    <cellStyle name="Bad 2" xfId="74" xr:uid="{00000000-0005-0000-0000-000048000000}"/>
    <cellStyle name="Bad 3" xfId="75" xr:uid="{00000000-0005-0000-0000-000049000000}"/>
    <cellStyle name="Bad 4" xfId="76" xr:uid="{00000000-0005-0000-0000-00004A000000}"/>
    <cellStyle name="Calculation 2" xfId="77" xr:uid="{00000000-0005-0000-0000-00004B000000}"/>
    <cellStyle name="Calculation 3" xfId="78" xr:uid="{00000000-0005-0000-0000-00004C000000}"/>
    <cellStyle name="Calculation 4" xfId="79" xr:uid="{00000000-0005-0000-0000-00004D000000}"/>
    <cellStyle name="Check Cell 2" xfId="80" xr:uid="{00000000-0005-0000-0000-00004E000000}"/>
    <cellStyle name="Check Cell 3" xfId="81" xr:uid="{00000000-0005-0000-0000-00004F000000}"/>
    <cellStyle name="Check Cell 4" xfId="82" xr:uid="{00000000-0005-0000-0000-000050000000}"/>
    <cellStyle name="Comma 10" xfId="83" xr:uid="{00000000-0005-0000-0000-000052000000}"/>
    <cellStyle name="Comma 11" xfId="84" xr:uid="{00000000-0005-0000-0000-000053000000}"/>
    <cellStyle name="Comma 12" xfId="85" xr:uid="{00000000-0005-0000-0000-000054000000}"/>
    <cellStyle name="Comma 13" xfId="86" xr:uid="{00000000-0005-0000-0000-000055000000}"/>
    <cellStyle name="Comma 14" xfId="87" xr:uid="{00000000-0005-0000-0000-000056000000}"/>
    <cellStyle name="Comma 15" xfId="88" xr:uid="{00000000-0005-0000-0000-000057000000}"/>
    <cellStyle name="Comma 16" xfId="89" xr:uid="{00000000-0005-0000-0000-000058000000}"/>
    <cellStyle name="Comma 17" xfId="90" xr:uid="{00000000-0005-0000-0000-000059000000}"/>
    <cellStyle name="Comma 18" xfId="91" xr:uid="{00000000-0005-0000-0000-00005A000000}"/>
    <cellStyle name="Comma 18 2" xfId="92" xr:uid="{00000000-0005-0000-0000-00005B000000}"/>
    <cellStyle name="Comma 19" xfId="93" xr:uid="{00000000-0005-0000-0000-00005C000000}"/>
    <cellStyle name="Comma 2" xfId="94" xr:uid="{00000000-0005-0000-0000-00005D000000}"/>
    <cellStyle name="Comma 2 10" xfId="95" xr:uid="{00000000-0005-0000-0000-00005E000000}"/>
    <cellStyle name="Comma 2 11" xfId="96" xr:uid="{00000000-0005-0000-0000-00005F000000}"/>
    <cellStyle name="Comma 2 12" xfId="97" xr:uid="{00000000-0005-0000-0000-000060000000}"/>
    <cellStyle name="Comma 2 13" xfId="98" xr:uid="{00000000-0005-0000-0000-000061000000}"/>
    <cellStyle name="Comma 2 14" xfId="99" xr:uid="{00000000-0005-0000-0000-000062000000}"/>
    <cellStyle name="Comma 2 15" xfId="100" xr:uid="{00000000-0005-0000-0000-000063000000}"/>
    <cellStyle name="Comma 2 16" xfId="101" xr:uid="{00000000-0005-0000-0000-000064000000}"/>
    <cellStyle name="Comma 2 2" xfId="102" xr:uid="{00000000-0005-0000-0000-000065000000}"/>
    <cellStyle name="Comma 2 3" xfId="103" xr:uid="{00000000-0005-0000-0000-000066000000}"/>
    <cellStyle name="Comma 2 3 2" xfId="104" xr:uid="{00000000-0005-0000-0000-000067000000}"/>
    <cellStyle name="Comma 2 4" xfId="105" xr:uid="{00000000-0005-0000-0000-000068000000}"/>
    <cellStyle name="Comma 2 5" xfId="106" xr:uid="{00000000-0005-0000-0000-000069000000}"/>
    <cellStyle name="Comma 2 6" xfId="107" xr:uid="{00000000-0005-0000-0000-00006A000000}"/>
    <cellStyle name="Comma 2 7" xfId="108" xr:uid="{00000000-0005-0000-0000-00006B000000}"/>
    <cellStyle name="Comma 2 8" xfId="109" xr:uid="{00000000-0005-0000-0000-00006C000000}"/>
    <cellStyle name="Comma 2 9" xfId="110" xr:uid="{00000000-0005-0000-0000-00006D000000}"/>
    <cellStyle name="Comma 20" xfId="111" xr:uid="{00000000-0005-0000-0000-00006E000000}"/>
    <cellStyle name="Comma 21" xfId="112" xr:uid="{00000000-0005-0000-0000-00006F000000}"/>
    <cellStyle name="Comma 22" xfId="113" xr:uid="{00000000-0005-0000-0000-000070000000}"/>
    <cellStyle name="Comma 23" xfId="114" xr:uid="{00000000-0005-0000-0000-000071000000}"/>
    <cellStyle name="Comma 24" xfId="115" xr:uid="{00000000-0005-0000-0000-000072000000}"/>
    <cellStyle name="Comma 25" xfId="116" xr:uid="{00000000-0005-0000-0000-000073000000}"/>
    <cellStyle name="Comma 26" xfId="117" xr:uid="{00000000-0005-0000-0000-000074000000}"/>
    <cellStyle name="Comma 3" xfId="118" xr:uid="{00000000-0005-0000-0000-000075000000}"/>
    <cellStyle name="Comma 3 2" xfId="119" xr:uid="{00000000-0005-0000-0000-000076000000}"/>
    <cellStyle name="Comma 4" xfId="120" xr:uid="{00000000-0005-0000-0000-000077000000}"/>
    <cellStyle name="Comma 4 2" xfId="121" xr:uid="{00000000-0005-0000-0000-000078000000}"/>
    <cellStyle name="Comma 4 2 2" xfId="122" xr:uid="{00000000-0005-0000-0000-000079000000}"/>
    <cellStyle name="Comma 4 3" xfId="123" xr:uid="{00000000-0005-0000-0000-00007A000000}"/>
    <cellStyle name="Comma 5" xfId="124" xr:uid="{00000000-0005-0000-0000-00007B000000}"/>
    <cellStyle name="Comma 6" xfId="125" xr:uid="{00000000-0005-0000-0000-00007C000000}"/>
    <cellStyle name="Comma 6 2" xfId="126" xr:uid="{00000000-0005-0000-0000-00007D000000}"/>
    <cellStyle name="Comma 7" xfId="127" xr:uid="{00000000-0005-0000-0000-00007E000000}"/>
    <cellStyle name="Comma 8" xfId="128" xr:uid="{00000000-0005-0000-0000-00007F000000}"/>
    <cellStyle name="Comma 8 2" xfId="129" xr:uid="{00000000-0005-0000-0000-000080000000}"/>
    <cellStyle name="Comma 9" xfId="130" xr:uid="{00000000-0005-0000-0000-000081000000}"/>
    <cellStyle name="Comma 9 2" xfId="131" xr:uid="{00000000-0005-0000-0000-000082000000}"/>
    <cellStyle name="Explanatory Text 2" xfId="132" xr:uid="{00000000-0005-0000-0000-000083000000}"/>
    <cellStyle name="Explanatory Text 3" xfId="133" xr:uid="{00000000-0005-0000-0000-000084000000}"/>
    <cellStyle name="Explanatory Text 4" xfId="134" xr:uid="{00000000-0005-0000-0000-000085000000}"/>
    <cellStyle name="Good 2" xfId="135" xr:uid="{00000000-0005-0000-0000-000086000000}"/>
    <cellStyle name="Good 3" xfId="136" xr:uid="{00000000-0005-0000-0000-000087000000}"/>
    <cellStyle name="Good 4" xfId="137" xr:uid="{00000000-0005-0000-0000-000088000000}"/>
    <cellStyle name="Heading 1 2" xfId="138" xr:uid="{00000000-0005-0000-0000-000089000000}"/>
    <cellStyle name="Heading 1 3" xfId="139" xr:uid="{00000000-0005-0000-0000-00008A000000}"/>
    <cellStyle name="Heading 1 4" xfId="140" xr:uid="{00000000-0005-0000-0000-00008B000000}"/>
    <cellStyle name="Heading 2 2" xfId="141" xr:uid="{00000000-0005-0000-0000-00008C000000}"/>
    <cellStyle name="Heading 2 3" xfId="142" xr:uid="{00000000-0005-0000-0000-00008D000000}"/>
    <cellStyle name="Heading 2 4" xfId="143" xr:uid="{00000000-0005-0000-0000-00008E000000}"/>
    <cellStyle name="Heading 3 2" xfId="144" xr:uid="{00000000-0005-0000-0000-00008F000000}"/>
    <cellStyle name="Heading 3 3" xfId="145" xr:uid="{00000000-0005-0000-0000-000090000000}"/>
    <cellStyle name="Heading 3 4" xfId="146" xr:uid="{00000000-0005-0000-0000-000091000000}"/>
    <cellStyle name="Heading 4 2" xfId="147" xr:uid="{00000000-0005-0000-0000-000092000000}"/>
    <cellStyle name="Heading 4 3" xfId="148" xr:uid="{00000000-0005-0000-0000-000093000000}"/>
    <cellStyle name="Heading 4 4" xfId="149" xr:uid="{00000000-0005-0000-0000-000094000000}"/>
    <cellStyle name="Input 2" xfId="150" xr:uid="{00000000-0005-0000-0000-000095000000}"/>
    <cellStyle name="Input 3" xfId="151" xr:uid="{00000000-0005-0000-0000-000096000000}"/>
    <cellStyle name="Input 4" xfId="152" xr:uid="{00000000-0005-0000-0000-000097000000}"/>
    <cellStyle name="Linked Cell 2" xfId="153" xr:uid="{00000000-0005-0000-0000-000098000000}"/>
    <cellStyle name="Linked Cell 3" xfId="154" xr:uid="{00000000-0005-0000-0000-000099000000}"/>
    <cellStyle name="Linked Cell 4" xfId="155" xr:uid="{00000000-0005-0000-0000-00009A000000}"/>
    <cellStyle name="Neutral 2" xfId="156" xr:uid="{00000000-0005-0000-0000-00009B000000}"/>
    <cellStyle name="Neutral 3" xfId="157" xr:uid="{00000000-0005-0000-0000-00009C000000}"/>
    <cellStyle name="Neutral 4" xfId="158" xr:uid="{00000000-0005-0000-0000-00009D000000}"/>
    <cellStyle name="Normal 10" xfId="159" xr:uid="{00000000-0005-0000-0000-00009F000000}"/>
    <cellStyle name="Normal 11" xfId="160" xr:uid="{00000000-0005-0000-0000-0000A0000000}"/>
    <cellStyle name="Normal 11 2" xfId="161" xr:uid="{00000000-0005-0000-0000-0000A1000000}"/>
    <cellStyle name="Normal 12" xfId="162" xr:uid="{00000000-0005-0000-0000-0000A2000000}"/>
    <cellStyle name="Normal 12 2" xfId="163" xr:uid="{00000000-0005-0000-0000-0000A3000000}"/>
    <cellStyle name="Normal 12 3" xfId="164" xr:uid="{00000000-0005-0000-0000-0000A4000000}"/>
    <cellStyle name="Normal 12 4" xfId="165" xr:uid="{00000000-0005-0000-0000-0000A5000000}"/>
    <cellStyle name="Normal 13" xfId="166" xr:uid="{00000000-0005-0000-0000-0000A6000000}"/>
    <cellStyle name="Normal 14" xfId="167" xr:uid="{00000000-0005-0000-0000-0000A7000000}"/>
    <cellStyle name="Normal 15" xfId="168" xr:uid="{00000000-0005-0000-0000-0000A8000000}"/>
    <cellStyle name="Normal 16" xfId="169" xr:uid="{00000000-0005-0000-0000-0000A9000000}"/>
    <cellStyle name="Normal 17" xfId="170" xr:uid="{00000000-0005-0000-0000-0000AA000000}"/>
    <cellStyle name="Normal 17 2" xfId="171" xr:uid="{00000000-0005-0000-0000-0000AB000000}"/>
    <cellStyle name="Normal 18" xfId="172" xr:uid="{00000000-0005-0000-0000-0000AC000000}"/>
    <cellStyle name="Normal 19" xfId="173" xr:uid="{00000000-0005-0000-0000-0000AD000000}"/>
    <cellStyle name="Normal 2" xfId="174" xr:uid="{00000000-0005-0000-0000-0000AE000000}"/>
    <cellStyle name="Normal 2 10" xfId="175" xr:uid="{00000000-0005-0000-0000-0000AF000000}"/>
    <cellStyle name="Normal 2 11" xfId="176" xr:uid="{00000000-0005-0000-0000-0000B0000000}"/>
    <cellStyle name="Normal 2 12" xfId="177" xr:uid="{00000000-0005-0000-0000-0000B1000000}"/>
    <cellStyle name="Normal 2 13" xfId="178" xr:uid="{00000000-0005-0000-0000-0000B2000000}"/>
    <cellStyle name="Normal 2 14" xfId="179" xr:uid="{00000000-0005-0000-0000-0000B3000000}"/>
    <cellStyle name="Normal 2 15" xfId="180" xr:uid="{00000000-0005-0000-0000-0000B4000000}"/>
    <cellStyle name="Normal 2 16" xfId="181" xr:uid="{00000000-0005-0000-0000-0000B5000000}"/>
    <cellStyle name="Normal 2 2" xfId="182" xr:uid="{00000000-0005-0000-0000-0000B6000000}"/>
    <cellStyle name="Normal 2 2 2" xfId="183" xr:uid="{00000000-0005-0000-0000-0000B7000000}"/>
    <cellStyle name="Normal 2 2 3" xfId="184" xr:uid="{00000000-0005-0000-0000-0000B8000000}"/>
    <cellStyle name="Normal 2 2 4" xfId="185" xr:uid="{00000000-0005-0000-0000-0000B9000000}"/>
    <cellStyle name="Normal 2 2 5" xfId="186" xr:uid="{00000000-0005-0000-0000-0000BA000000}"/>
    <cellStyle name="Normal 2 2 6" xfId="187" xr:uid="{00000000-0005-0000-0000-0000BB000000}"/>
    <cellStyle name="Normal 2 2 7" xfId="188" xr:uid="{00000000-0005-0000-0000-0000BC000000}"/>
    <cellStyle name="Normal 2 2 8" xfId="189" xr:uid="{00000000-0005-0000-0000-0000BD000000}"/>
    <cellStyle name="Normal 2 2 9" xfId="190" xr:uid="{00000000-0005-0000-0000-0000BE000000}"/>
    <cellStyle name="Normal 2 3" xfId="191" xr:uid="{00000000-0005-0000-0000-0000BF000000}"/>
    <cellStyle name="Normal 2 4" xfId="192" xr:uid="{00000000-0005-0000-0000-0000C0000000}"/>
    <cellStyle name="Normal 2 4 2" xfId="193" xr:uid="{00000000-0005-0000-0000-0000C1000000}"/>
    <cellStyle name="Normal 2 4 2 2" xfId="194" xr:uid="{00000000-0005-0000-0000-0000C2000000}"/>
    <cellStyle name="Normal 2 4 3" xfId="195" xr:uid="{00000000-0005-0000-0000-0000C3000000}"/>
    <cellStyle name="Normal 2 4 4" xfId="196" xr:uid="{00000000-0005-0000-0000-0000C4000000}"/>
    <cellStyle name="Normal 2 5" xfId="197" xr:uid="{00000000-0005-0000-0000-0000C5000000}"/>
    <cellStyle name="Normal 2 6" xfId="198" xr:uid="{00000000-0005-0000-0000-0000C6000000}"/>
    <cellStyle name="Normal 2 7" xfId="199" xr:uid="{00000000-0005-0000-0000-0000C7000000}"/>
    <cellStyle name="Normal 2 8" xfId="200" xr:uid="{00000000-0005-0000-0000-0000C8000000}"/>
    <cellStyle name="Normal 2 9" xfId="201" xr:uid="{00000000-0005-0000-0000-0000C9000000}"/>
    <cellStyle name="Normal 20" xfId="202" xr:uid="{00000000-0005-0000-0000-0000CA000000}"/>
    <cellStyle name="Normal 21" xfId="203" xr:uid="{00000000-0005-0000-0000-0000CB000000}"/>
    <cellStyle name="Normal 22" xfId="204" xr:uid="{00000000-0005-0000-0000-0000CC000000}"/>
    <cellStyle name="Normal 23" xfId="205" xr:uid="{00000000-0005-0000-0000-0000CD000000}"/>
    <cellStyle name="Normal 24" xfId="206" xr:uid="{00000000-0005-0000-0000-0000CE000000}"/>
    <cellStyle name="Normal 25" xfId="207" xr:uid="{00000000-0005-0000-0000-0000CF000000}"/>
    <cellStyle name="Normal 26" xfId="208" xr:uid="{00000000-0005-0000-0000-0000D0000000}"/>
    <cellStyle name="Normal 3" xfId="209" xr:uid="{00000000-0005-0000-0000-0000D1000000}"/>
    <cellStyle name="Normal 3 2" xfId="210" xr:uid="{00000000-0005-0000-0000-0000D2000000}"/>
    <cellStyle name="Normal 3 3" xfId="211" xr:uid="{00000000-0005-0000-0000-0000D3000000}"/>
    <cellStyle name="Normal 3 4" xfId="212" xr:uid="{00000000-0005-0000-0000-0000D4000000}"/>
    <cellStyle name="Normal 3 5" xfId="213" xr:uid="{00000000-0005-0000-0000-0000D5000000}"/>
    <cellStyle name="Normal 30" xfId="214" xr:uid="{00000000-0005-0000-0000-0000D6000000}"/>
    <cellStyle name="Normal 4" xfId="215" xr:uid="{00000000-0005-0000-0000-0000D7000000}"/>
    <cellStyle name="Normal 4 2" xfId="216" xr:uid="{00000000-0005-0000-0000-0000D8000000}"/>
    <cellStyle name="Normal 5" xfId="217" xr:uid="{00000000-0005-0000-0000-0000D9000000}"/>
    <cellStyle name="Normal 5 2" xfId="218" xr:uid="{00000000-0005-0000-0000-0000DA000000}"/>
    <cellStyle name="Normal 6" xfId="219" xr:uid="{00000000-0005-0000-0000-0000DB000000}"/>
    <cellStyle name="Normal 7" xfId="220" xr:uid="{00000000-0005-0000-0000-0000DC000000}"/>
    <cellStyle name="Normal 7 2" xfId="221" xr:uid="{00000000-0005-0000-0000-0000DD000000}"/>
    <cellStyle name="Normal 8" xfId="222" xr:uid="{00000000-0005-0000-0000-0000DE000000}"/>
    <cellStyle name="Normal 9" xfId="223" xr:uid="{00000000-0005-0000-0000-0000DF000000}"/>
    <cellStyle name="Note 2" xfId="224" xr:uid="{00000000-0005-0000-0000-0000E0000000}"/>
    <cellStyle name="Note 3" xfId="225" xr:uid="{00000000-0005-0000-0000-0000E1000000}"/>
    <cellStyle name="Note 4" xfId="226" xr:uid="{00000000-0005-0000-0000-0000E2000000}"/>
    <cellStyle name="Output 2" xfId="227" xr:uid="{00000000-0005-0000-0000-0000E3000000}"/>
    <cellStyle name="Output 3" xfId="228" xr:uid="{00000000-0005-0000-0000-0000E4000000}"/>
    <cellStyle name="Output 4" xfId="229" xr:uid="{00000000-0005-0000-0000-0000E5000000}"/>
    <cellStyle name="Percent 2" xfId="230" xr:uid="{00000000-0005-0000-0000-0000E6000000}"/>
    <cellStyle name="Percent 3" xfId="231" xr:uid="{00000000-0005-0000-0000-0000E7000000}"/>
    <cellStyle name="Percent 4" xfId="232" xr:uid="{00000000-0005-0000-0000-0000E8000000}"/>
    <cellStyle name="Percent 5" xfId="233" xr:uid="{00000000-0005-0000-0000-0000E9000000}"/>
    <cellStyle name="Percent 6" xfId="234" xr:uid="{00000000-0005-0000-0000-0000EA000000}"/>
    <cellStyle name="Percent 6 2" xfId="235" xr:uid="{00000000-0005-0000-0000-0000EB000000}"/>
    <cellStyle name="Percent 7" xfId="236" xr:uid="{00000000-0005-0000-0000-0000EC000000}"/>
    <cellStyle name="Title 2" xfId="237" xr:uid="{00000000-0005-0000-0000-0000ED000000}"/>
    <cellStyle name="Title 3" xfId="238" xr:uid="{00000000-0005-0000-0000-0000EE000000}"/>
    <cellStyle name="Title 4" xfId="239" xr:uid="{00000000-0005-0000-0000-0000EF000000}"/>
    <cellStyle name="Total 2" xfId="240" xr:uid="{00000000-0005-0000-0000-0000F0000000}"/>
    <cellStyle name="Total 3" xfId="241" xr:uid="{00000000-0005-0000-0000-0000F1000000}"/>
    <cellStyle name="Total 4" xfId="242" xr:uid="{00000000-0005-0000-0000-0000F2000000}"/>
    <cellStyle name="Warning Text 2" xfId="243" xr:uid="{00000000-0005-0000-0000-0000F3000000}"/>
    <cellStyle name="Warning Text 3" xfId="244" xr:uid="{00000000-0005-0000-0000-0000F4000000}"/>
    <cellStyle name="Warning Text 4" xfId="245" xr:uid="{00000000-0005-0000-0000-0000F5000000}"/>
    <cellStyle name="เครื่องหมายจุลภาค 2" xfId="246" xr:uid="{00000000-0005-0000-0000-0000F6000000}"/>
    <cellStyle name="เครื่องหมายจุลภาค 2 2" xfId="247" xr:uid="{00000000-0005-0000-0000-0000F7000000}"/>
    <cellStyle name="เครื่องหมายจุลภาค 2 3" xfId="248" xr:uid="{00000000-0005-0000-0000-0000F8000000}"/>
    <cellStyle name="เครื่องหมายจุลภาค 2 4" xfId="249" xr:uid="{00000000-0005-0000-0000-0000F9000000}"/>
    <cellStyle name="เครื่องหมายจุลภาค 2 5" xfId="250" xr:uid="{00000000-0005-0000-0000-0000FA000000}"/>
    <cellStyle name="เครื่องหมายจุลภาค 2 6" xfId="251" xr:uid="{00000000-0005-0000-0000-0000FB000000}"/>
    <cellStyle name="เครื่องหมายจุลภาค 2 7" xfId="252" xr:uid="{00000000-0005-0000-0000-0000FC000000}"/>
    <cellStyle name="เครื่องหมายจุลภาค 2 8" xfId="253" xr:uid="{00000000-0005-0000-0000-0000FD000000}"/>
    <cellStyle name="เครื่องหมายจุลภาค 2 9" xfId="254" xr:uid="{00000000-0005-0000-0000-0000FE000000}"/>
    <cellStyle name="เครื่องหมายจุลภาค 3" xfId="255" xr:uid="{00000000-0005-0000-0000-0000FF000000}"/>
    <cellStyle name="เครื่องหมายจุลภาค 3 2" xfId="256" xr:uid="{00000000-0005-0000-0000-000000010000}"/>
    <cellStyle name="เครื่องหมายจุลภาค 3 3" xfId="257" xr:uid="{00000000-0005-0000-0000-000001010000}"/>
    <cellStyle name="เครื่องหมายจุลภาค 3 4" xfId="258" xr:uid="{00000000-0005-0000-0000-000002010000}"/>
    <cellStyle name="เครื่องหมายจุลภาค 3 5" xfId="259" xr:uid="{00000000-0005-0000-0000-000003010000}"/>
    <cellStyle name="เครื่องหมายจุลภาค 3 6" xfId="260" xr:uid="{00000000-0005-0000-0000-000004010000}"/>
    <cellStyle name="เครื่องหมายจุลภาค 3 7" xfId="261" xr:uid="{00000000-0005-0000-0000-000005010000}"/>
    <cellStyle name="เครื่องหมายจุลภาค 3 8" xfId="262" xr:uid="{00000000-0005-0000-0000-000006010000}"/>
    <cellStyle name="เครื่องหมายจุลภาค 3 9" xfId="263" xr:uid="{00000000-0005-0000-0000-000007010000}"/>
    <cellStyle name="เครื่องหมายจุลภาค 4" xfId="264" xr:uid="{00000000-0005-0000-0000-000008010000}"/>
    <cellStyle name="เครื่องหมายจุลภาค 5" xfId="265" xr:uid="{00000000-0005-0000-0000-000009010000}"/>
    <cellStyle name="เครื่องหมายจุลภาค 6" xfId="266" xr:uid="{00000000-0005-0000-0000-00000A010000}"/>
    <cellStyle name="เครื่องหมายจุลภาค 7" xfId="267" xr:uid="{00000000-0005-0000-0000-00000B010000}"/>
    <cellStyle name="จุลภาค" xfId="1" builtinId="3"/>
    <cellStyle name="ปกติ" xfId="0" builtinId="0"/>
    <cellStyle name="ปกติ 10" xfId="268" xr:uid="{00000000-0005-0000-0000-00000C010000}"/>
    <cellStyle name="ปกติ 11" xfId="269" xr:uid="{00000000-0005-0000-0000-00000D010000}"/>
    <cellStyle name="ปกติ 2" xfId="270" xr:uid="{00000000-0005-0000-0000-00000E010000}"/>
    <cellStyle name="ปกติ 2 2" xfId="271" xr:uid="{00000000-0005-0000-0000-00000F010000}"/>
    <cellStyle name="ปกติ 2 2 2" xfId="272" xr:uid="{00000000-0005-0000-0000-000010010000}"/>
    <cellStyle name="ปกติ 2 3" xfId="273" xr:uid="{00000000-0005-0000-0000-000011010000}"/>
    <cellStyle name="ปกติ 2 4" xfId="274" xr:uid="{00000000-0005-0000-0000-000012010000}"/>
    <cellStyle name="ปกติ 2 5" xfId="275" xr:uid="{00000000-0005-0000-0000-000013010000}"/>
    <cellStyle name="ปกติ 2 6" xfId="276" xr:uid="{00000000-0005-0000-0000-000014010000}"/>
    <cellStyle name="ปกติ 2 7" xfId="277" xr:uid="{00000000-0005-0000-0000-000015010000}"/>
    <cellStyle name="ปกติ 2 8" xfId="278" xr:uid="{00000000-0005-0000-0000-000016010000}"/>
    <cellStyle name="ปกติ 2 9" xfId="279" xr:uid="{00000000-0005-0000-0000-000017010000}"/>
    <cellStyle name="ปกติ 3" xfId="280" xr:uid="{00000000-0005-0000-0000-000018010000}"/>
    <cellStyle name="ปกติ 3 10" xfId="281" xr:uid="{00000000-0005-0000-0000-000019010000}"/>
    <cellStyle name="ปกติ 3 11" xfId="282" xr:uid="{00000000-0005-0000-0000-00001A010000}"/>
    <cellStyle name="ปกติ 3 12" xfId="283" xr:uid="{00000000-0005-0000-0000-00001B010000}"/>
    <cellStyle name="ปกติ 3 2" xfId="284" xr:uid="{00000000-0005-0000-0000-00001C010000}"/>
    <cellStyle name="ปกติ 3 3" xfId="285" xr:uid="{00000000-0005-0000-0000-00001D010000}"/>
    <cellStyle name="ปกติ 3 4" xfId="286" xr:uid="{00000000-0005-0000-0000-00001E010000}"/>
    <cellStyle name="ปกติ 3 5" xfId="287" xr:uid="{00000000-0005-0000-0000-00001F010000}"/>
    <cellStyle name="ปกติ 3 6" xfId="288" xr:uid="{00000000-0005-0000-0000-000020010000}"/>
    <cellStyle name="ปกติ 3 7" xfId="289" xr:uid="{00000000-0005-0000-0000-000021010000}"/>
    <cellStyle name="ปกติ 3 8" xfId="290" xr:uid="{00000000-0005-0000-0000-000022010000}"/>
    <cellStyle name="ปกติ 3 9" xfId="291" xr:uid="{00000000-0005-0000-0000-000023010000}"/>
    <cellStyle name="ปกติ 4" xfId="292" xr:uid="{00000000-0005-0000-0000-000024010000}"/>
    <cellStyle name="ปกติ 5" xfId="293" xr:uid="{00000000-0005-0000-0000-000025010000}"/>
    <cellStyle name="ปกติ 6" xfId="294" xr:uid="{00000000-0005-0000-0000-000026010000}"/>
    <cellStyle name="ปกติ 7" xfId="295" xr:uid="{00000000-0005-0000-0000-000027010000}"/>
    <cellStyle name="ปกติ 8" xfId="296" xr:uid="{00000000-0005-0000-0000-000028010000}"/>
    <cellStyle name="ปกติ 9" xfId="297" xr:uid="{00000000-0005-0000-0000-000029010000}"/>
    <cellStyle name="ปกติ_Sheet1" xfId="299" xr:uid="{CA38D458-5C47-46AB-8C7C-B4786B20C53C}"/>
    <cellStyle name="ลักษณะ 1" xfId="298" xr:uid="{00000000-0005-0000-0000-00002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AW50"/>
  <sheetViews>
    <sheetView zoomScale="80" zoomScaleNormal="80" workbookViewId="0">
      <pane xSplit="1" ySplit="8" topLeftCell="W9" activePane="bottomRight" state="frozen"/>
      <selection pane="topRight" activeCell="B1" sqref="B1"/>
      <selection pane="bottomLeft" activeCell="A9" sqref="A9"/>
      <selection pane="bottomRight" activeCell="AI10" sqref="AI10:AI15"/>
    </sheetView>
  </sheetViews>
  <sheetFormatPr defaultColWidth="9" defaultRowHeight="17.45" customHeight="1"/>
  <cols>
    <col min="1" max="1" width="38.375" style="57" customWidth="1"/>
    <col min="2" max="2" width="21.75" style="57" customWidth="1"/>
    <col min="3" max="3" width="19.75" style="64" bestFit="1" customWidth="1"/>
    <col min="4" max="4" width="9.25" style="64" bestFit="1" customWidth="1"/>
    <col min="5" max="5" width="22.25" style="57" customWidth="1"/>
    <col min="6" max="6" width="14" style="57" customWidth="1"/>
    <col min="7" max="7" width="14.5" style="57" bestFit="1" customWidth="1"/>
    <col min="8" max="8" width="18.875" style="57" bestFit="1" customWidth="1"/>
    <col min="9" max="9" width="16.875" style="57" bestFit="1" customWidth="1"/>
    <col min="10" max="10" width="14.375" style="57" bestFit="1" customWidth="1"/>
    <col min="11" max="11" width="16.875" style="57" bestFit="1" customWidth="1"/>
    <col min="12" max="12" width="8.375" style="57" bestFit="1" customWidth="1"/>
    <col min="13" max="13" width="16.875" style="64" bestFit="1" customWidth="1"/>
    <col min="14" max="14" width="8.375" style="64" bestFit="1" customWidth="1"/>
    <col min="15" max="15" width="16.875" style="57" bestFit="1" customWidth="1"/>
    <col min="16" max="16" width="8.375" style="57" bestFit="1" customWidth="1"/>
    <col min="17" max="17" width="15.625" style="57" bestFit="1" customWidth="1"/>
    <col min="18" max="18" width="20.5" style="57" customWidth="1"/>
    <col min="19" max="19" width="17.125" style="57" customWidth="1"/>
    <col min="20" max="21" width="13.375" style="66" customWidth="1"/>
    <col min="22" max="22" width="19.625" style="66" customWidth="1"/>
    <col min="23" max="23" width="9.25" style="57" bestFit="1" customWidth="1"/>
    <col min="24" max="24" width="15.625" style="57" bestFit="1" customWidth="1"/>
    <col min="25" max="25" width="19.625" style="57" customWidth="1"/>
    <col min="26" max="26" width="19.25" style="57" customWidth="1"/>
    <col min="27" max="27" width="9.875" style="64" bestFit="1" customWidth="1"/>
    <col min="28" max="28" width="16.875" style="44" bestFit="1" customWidth="1"/>
    <col min="29" max="29" width="19.75" style="57" bestFit="1" customWidth="1"/>
    <col min="30" max="30" width="9.875" style="64" bestFit="1" customWidth="1"/>
    <col min="31" max="31" width="19.125" style="64" customWidth="1"/>
    <col min="32" max="32" width="8.375" style="64" bestFit="1" customWidth="1"/>
    <col min="33" max="33" width="19.625" style="57" customWidth="1"/>
    <col min="34" max="34" width="16.125" style="57" bestFit="1" customWidth="1"/>
    <col min="35" max="35" width="18.875" style="57" customWidth="1"/>
    <col min="36" max="36" width="9.875" style="57" bestFit="1" customWidth="1"/>
    <col min="37" max="37" width="9" style="57"/>
    <col min="38" max="38" width="16.875" style="57" bestFit="1" customWidth="1"/>
    <col min="39" max="39" width="15.625" style="57" bestFit="1" customWidth="1"/>
    <col min="40" max="40" width="16.875" style="57" bestFit="1" customWidth="1"/>
    <col min="41" max="16384" width="9" style="57"/>
  </cols>
  <sheetData>
    <row r="1" spans="1:38" s="40" customFormat="1" ht="17.45" customHeight="1">
      <c r="A1" s="40" t="s">
        <v>106</v>
      </c>
      <c r="T1" s="41"/>
      <c r="U1" s="41"/>
      <c r="V1" s="41"/>
    </row>
    <row r="2" spans="1:38" s="40" customFormat="1" ht="17.45" customHeight="1">
      <c r="A2" s="40" t="s">
        <v>75</v>
      </c>
      <c r="T2" s="41"/>
      <c r="U2" s="41"/>
      <c r="V2" s="41"/>
    </row>
    <row r="3" spans="1:38" s="40" customFormat="1" ht="17.45" customHeight="1">
      <c r="A3" s="42" t="s">
        <v>110</v>
      </c>
      <c r="B3" s="42"/>
      <c r="C3" s="43" t="s">
        <v>98</v>
      </c>
      <c r="D3" s="42"/>
      <c r="E3" s="43" t="s">
        <v>99</v>
      </c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8" s="40" customFormat="1" ht="15.75">
      <c r="A4" s="221" t="s">
        <v>0</v>
      </c>
      <c r="B4" s="185" t="s">
        <v>56</v>
      </c>
      <c r="C4" s="186"/>
      <c r="D4" s="186"/>
      <c r="E4" s="186"/>
      <c r="F4" s="186"/>
      <c r="G4" s="187"/>
      <c r="H4" s="188" t="s">
        <v>55</v>
      </c>
      <c r="I4" s="189"/>
      <c r="J4" s="189"/>
      <c r="K4" s="189"/>
      <c r="L4" s="189"/>
      <c r="M4" s="189"/>
      <c r="N4" s="189"/>
      <c r="O4" s="189"/>
      <c r="P4" s="189"/>
      <c r="Q4" s="190"/>
      <c r="R4" s="222"/>
      <c r="S4" s="222"/>
      <c r="T4" s="204"/>
      <c r="U4" s="204"/>
      <c r="V4" s="204"/>
      <c r="W4" s="204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</row>
    <row r="5" spans="1:38" s="81" customFormat="1" ht="29.25" customHeight="1">
      <c r="A5" s="221"/>
      <c r="B5" s="106" t="s">
        <v>1</v>
      </c>
      <c r="C5" s="223" t="s">
        <v>5</v>
      </c>
      <c r="D5" s="224"/>
      <c r="E5" s="224" t="s">
        <v>50</v>
      </c>
      <c r="F5" s="225"/>
      <c r="G5" s="107" t="s">
        <v>95</v>
      </c>
      <c r="H5" s="108" t="s">
        <v>1</v>
      </c>
      <c r="I5" s="191" t="s">
        <v>46</v>
      </c>
      <c r="J5" s="191"/>
      <c r="K5" s="191"/>
      <c r="L5" s="192"/>
      <c r="M5" s="197" t="s">
        <v>5</v>
      </c>
      <c r="N5" s="198"/>
      <c r="O5" s="198" t="s">
        <v>50</v>
      </c>
      <c r="P5" s="194"/>
      <c r="Q5" s="109" t="s">
        <v>95</v>
      </c>
      <c r="R5" s="110" t="s">
        <v>1</v>
      </c>
      <c r="S5" s="111" t="s">
        <v>4</v>
      </c>
      <c r="T5" s="226" t="s">
        <v>2</v>
      </c>
      <c r="U5" s="213"/>
      <c r="V5" s="226" t="s">
        <v>2</v>
      </c>
      <c r="W5" s="214"/>
      <c r="X5" s="227" t="s">
        <v>46</v>
      </c>
      <c r="Y5" s="227"/>
      <c r="Z5" s="227"/>
      <c r="AA5" s="228"/>
      <c r="AB5" s="229" t="s">
        <v>3</v>
      </c>
      <c r="AC5" s="220" t="s">
        <v>48</v>
      </c>
      <c r="AD5" s="220"/>
      <c r="AE5" s="231" t="s">
        <v>118</v>
      </c>
      <c r="AF5" s="226"/>
      <c r="AG5" s="220" t="s">
        <v>117</v>
      </c>
      <c r="AH5" s="220"/>
      <c r="AI5" s="220"/>
      <c r="AJ5" s="220"/>
    </row>
    <row r="6" spans="1:38" s="81" customFormat="1" ht="17.45" customHeight="1">
      <c r="A6" s="221"/>
      <c r="B6" s="76" t="s">
        <v>109</v>
      </c>
      <c r="C6" s="210" t="s">
        <v>49</v>
      </c>
      <c r="D6" s="232"/>
      <c r="E6" s="210" t="s">
        <v>113</v>
      </c>
      <c r="F6" s="211"/>
      <c r="G6" s="77" t="s">
        <v>94</v>
      </c>
      <c r="H6" s="78" t="s">
        <v>108</v>
      </c>
      <c r="I6" s="193" t="s">
        <v>45</v>
      </c>
      <c r="J6" s="194"/>
      <c r="K6" s="195" t="s">
        <v>47</v>
      </c>
      <c r="L6" s="79" t="s">
        <v>44</v>
      </c>
      <c r="M6" s="199" t="s">
        <v>111</v>
      </c>
      <c r="N6" s="200"/>
      <c r="O6" s="199" t="s">
        <v>168</v>
      </c>
      <c r="P6" s="201"/>
      <c r="Q6" s="80" t="s">
        <v>94</v>
      </c>
      <c r="R6" s="95" t="s">
        <v>114</v>
      </c>
      <c r="S6" s="96" t="s">
        <v>115</v>
      </c>
      <c r="T6" s="208" t="s">
        <v>165</v>
      </c>
      <c r="U6" s="209"/>
      <c r="V6" s="208" t="s">
        <v>166</v>
      </c>
      <c r="W6" s="212"/>
      <c r="X6" s="213" t="s">
        <v>45</v>
      </c>
      <c r="Y6" s="214"/>
      <c r="Z6" s="204" t="s">
        <v>47</v>
      </c>
      <c r="AA6" s="97" t="s">
        <v>44</v>
      </c>
      <c r="AB6" s="230"/>
      <c r="AC6" s="95" t="s">
        <v>45</v>
      </c>
      <c r="AD6" s="97" t="s">
        <v>44</v>
      </c>
      <c r="AE6" s="206" t="s">
        <v>167</v>
      </c>
      <c r="AF6" s="207"/>
      <c r="AG6" s="98" t="s">
        <v>141</v>
      </c>
      <c r="AH6" s="98" t="s">
        <v>140</v>
      </c>
      <c r="AI6" s="220" t="s">
        <v>116</v>
      </c>
      <c r="AJ6" s="220"/>
    </row>
    <row r="7" spans="1:38" s="51" customFormat="1" ht="17.45" customHeight="1">
      <c r="A7" s="221"/>
      <c r="B7" s="82"/>
      <c r="C7" s="83" t="s">
        <v>8</v>
      </c>
      <c r="D7" s="72" t="s">
        <v>44</v>
      </c>
      <c r="E7" s="83" t="s">
        <v>8</v>
      </c>
      <c r="F7" s="73" t="s">
        <v>44</v>
      </c>
      <c r="G7" s="84" t="s">
        <v>107</v>
      </c>
      <c r="H7" s="85"/>
      <c r="I7" s="86" t="s">
        <v>35</v>
      </c>
      <c r="J7" s="86" t="s">
        <v>34</v>
      </c>
      <c r="K7" s="196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107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205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8" s="92" customFormat="1" ht="18.75" customHeight="1">
      <c r="A8" s="221"/>
      <c r="B8" s="90" t="s">
        <v>9</v>
      </c>
      <c r="C8" s="215" t="s">
        <v>10</v>
      </c>
      <c r="D8" s="215"/>
      <c r="E8" s="215" t="s">
        <v>11</v>
      </c>
      <c r="F8" s="215"/>
      <c r="G8" s="90" t="s">
        <v>43</v>
      </c>
      <c r="H8" s="91" t="s">
        <v>12</v>
      </c>
      <c r="I8" s="91" t="s">
        <v>13</v>
      </c>
      <c r="J8" s="91" t="s">
        <v>52</v>
      </c>
      <c r="K8" s="183" t="s">
        <v>112</v>
      </c>
      <c r="L8" s="184"/>
      <c r="M8" s="183" t="s">
        <v>36</v>
      </c>
      <c r="N8" s="184"/>
      <c r="O8" s="183" t="s">
        <v>121</v>
      </c>
      <c r="P8" s="184"/>
      <c r="Q8" s="91" t="s">
        <v>65</v>
      </c>
      <c r="R8" s="105" t="s">
        <v>66</v>
      </c>
      <c r="S8" s="105" t="s">
        <v>122</v>
      </c>
      <c r="T8" s="216" t="s">
        <v>123</v>
      </c>
      <c r="U8" s="217"/>
      <c r="V8" s="216" t="s">
        <v>124</v>
      </c>
      <c r="W8" s="217"/>
      <c r="X8" s="216" t="s">
        <v>125</v>
      </c>
      <c r="Y8" s="218"/>
      <c r="Z8" s="218"/>
      <c r="AA8" s="217"/>
      <c r="AB8" s="105" t="s">
        <v>126</v>
      </c>
      <c r="AC8" s="216" t="s">
        <v>127</v>
      </c>
      <c r="AD8" s="217"/>
      <c r="AE8" s="219" t="s">
        <v>128</v>
      </c>
      <c r="AF8" s="219"/>
      <c r="AG8" s="216" t="s">
        <v>129</v>
      </c>
      <c r="AH8" s="218"/>
      <c r="AI8" s="218"/>
      <c r="AJ8" s="217"/>
    </row>
    <row r="9" spans="1:38" s="138" customFormat="1" ht="17.45" customHeight="1">
      <c r="A9" s="146" t="s">
        <v>14</v>
      </c>
      <c r="B9" s="48">
        <f>SUM(B10:B15)</f>
        <v>195340873.09999999</v>
      </c>
      <c r="C9" s="48">
        <f>SUM(C10:C15)</f>
        <v>198766775.77999997</v>
      </c>
      <c r="D9" s="49">
        <f>C9*100/B9</f>
        <v>101.75380739608252</v>
      </c>
      <c r="E9" s="48">
        <f>SUM(E10:E15)</f>
        <v>198725651.77999997</v>
      </c>
      <c r="F9" s="49">
        <f>E9*100/C9</f>
        <v>99.979310425578603</v>
      </c>
      <c r="G9" s="48">
        <f>SUM(G10:G15)</f>
        <v>41124</v>
      </c>
      <c r="H9" s="48">
        <f>SUM(H10:H15)</f>
        <v>205199886.84999999</v>
      </c>
      <c r="I9" s="48">
        <f>SUM(I10:I15)</f>
        <v>178353835.45500001</v>
      </c>
      <c r="J9" s="48">
        <f>SUM(J10:J15)</f>
        <v>1489135</v>
      </c>
      <c r="K9" s="48">
        <f>SUM(K10:K15)</f>
        <v>179842970.45500001</v>
      </c>
      <c r="L9" s="49">
        <f t="shared" ref="L9:L29" si="0">K9*100/H9</f>
        <v>87.642821453631811</v>
      </c>
      <c r="M9" s="48">
        <f>SUM(M10:M15)</f>
        <v>197652828.63999999</v>
      </c>
      <c r="N9" s="49">
        <f t="shared" ref="N9:N29" si="1">M9*100/H9</f>
        <v>96.322094360842968</v>
      </c>
      <c r="O9" s="48">
        <f>SUM(O10:O15)</f>
        <v>161317362.30000001</v>
      </c>
      <c r="P9" s="49">
        <f t="shared" ref="P9:P29" si="2">O9*100/M9</f>
        <v>81.616520952411719</v>
      </c>
      <c r="Q9" s="48">
        <f t="shared" ref="Q9:W9" si="3">SUM(Q10:Q15)</f>
        <v>36335466.339999989</v>
      </c>
      <c r="R9" s="48">
        <f t="shared" si="3"/>
        <v>210880000</v>
      </c>
      <c r="S9" s="48">
        <f t="shared" si="3"/>
        <v>43230584.009999998</v>
      </c>
      <c r="T9" s="48">
        <f t="shared" si="3"/>
        <v>0</v>
      </c>
      <c r="U9" s="50">
        <f t="shared" si="3"/>
        <v>0</v>
      </c>
      <c r="V9" s="48">
        <f t="shared" si="3"/>
        <v>19549786.159999996</v>
      </c>
      <c r="W9" s="48">
        <f t="shared" si="3"/>
        <v>0</v>
      </c>
      <c r="X9" s="49">
        <f>T9+V9</f>
        <v>19549786.159999996</v>
      </c>
      <c r="Y9" s="49">
        <f>U9+W9</f>
        <v>0</v>
      </c>
      <c r="Z9" s="49">
        <f>X9+Y9</f>
        <v>19549786.159999996</v>
      </c>
      <c r="AA9" s="49">
        <f t="shared" ref="AA9:AA29" si="4">Z9*100/R9</f>
        <v>9.270573861911986</v>
      </c>
      <c r="AB9" s="48"/>
      <c r="AC9" s="49">
        <f>R9-Z9</f>
        <v>191330213.84</v>
      </c>
      <c r="AD9" s="49">
        <f t="shared" ref="AD9:AD29" si="5">AC9*100/R9</f>
        <v>90.729426138088016</v>
      </c>
      <c r="AE9" s="48">
        <f>SUM(AE10:AE15)</f>
        <v>15852853.549999999</v>
      </c>
      <c r="AF9" s="49">
        <f>AE9*100/Z9</f>
        <v>81.089651928960038</v>
      </c>
      <c r="AG9" s="48">
        <f>SUM(AG10:AG15)</f>
        <v>70000</v>
      </c>
      <c r="AH9" s="48">
        <f>SUM(AH10:AH15)</f>
        <v>0</v>
      </c>
      <c r="AI9" s="48">
        <f>SUM(AI10:AI15)</f>
        <v>70000</v>
      </c>
      <c r="AJ9" s="49">
        <f t="shared" ref="AJ9:AJ29" si="6">AI9*100/AE9</f>
        <v>0.44156088226778584</v>
      </c>
      <c r="AL9" s="147"/>
    </row>
    <row r="10" spans="1:38" s="140" customFormat="1" ht="17.45" customHeight="1">
      <c r="A10" s="139" t="s">
        <v>15</v>
      </c>
      <c r="B10" s="54">
        <v>123000000</v>
      </c>
      <c r="C10" s="54">
        <v>105399149.95999999</v>
      </c>
      <c r="D10" s="54">
        <f t="shared" ref="D10:D29" si="7">C10*100/B10</f>
        <v>85.690365821138215</v>
      </c>
      <c r="E10" s="54">
        <v>105358025.95999999</v>
      </c>
      <c r="F10" s="54">
        <f>E10*100/C10</f>
        <v>99.960982607529942</v>
      </c>
      <c r="G10" s="54">
        <f>C10-E10</f>
        <v>41124</v>
      </c>
      <c r="H10" s="54">
        <v>118000000</v>
      </c>
      <c r="I10" s="54">
        <v>104297097.58374999</v>
      </c>
      <c r="J10" s="54">
        <v>0</v>
      </c>
      <c r="K10" s="54">
        <f>I10+J10</f>
        <v>104297097.58374999</v>
      </c>
      <c r="L10" s="54">
        <f t="shared" si="0"/>
        <v>88.387370833686447</v>
      </c>
      <c r="M10" s="54">
        <v>115300965.84999999</v>
      </c>
      <c r="N10" s="54">
        <f t="shared" si="1"/>
        <v>97.712682923728821</v>
      </c>
      <c r="O10" s="54">
        <v>96106822.870000005</v>
      </c>
      <c r="P10" s="54">
        <f t="shared" si="2"/>
        <v>83.353007636579136</v>
      </c>
      <c r="Q10" s="54">
        <f t="shared" ref="Q10:Q15" si="8">M10-O10</f>
        <v>19194142.979999989</v>
      </c>
      <c r="R10" s="54">
        <v>122000000</v>
      </c>
      <c r="S10" s="54">
        <v>34443569.259999998</v>
      </c>
      <c r="T10" s="54"/>
      <c r="U10" s="54"/>
      <c r="V10" s="54">
        <v>9471380.75</v>
      </c>
      <c r="W10" s="54"/>
      <c r="X10" s="54">
        <f>T10+V10</f>
        <v>9471380.75</v>
      </c>
      <c r="Y10" s="54">
        <f>U10+W10</f>
        <v>0</v>
      </c>
      <c r="Z10" s="54">
        <f>X10+Y10</f>
        <v>9471380.75</v>
      </c>
      <c r="AA10" s="54">
        <f t="shared" si="4"/>
        <v>7.7634268442622947</v>
      </c>
      <c r="AB10" s="55"/>
      <c r="AC10" s="54">
        <f t="shared" ref="AC10:AC29" si="9">R10-Z10</f>
        <v>112528619.25</v>
      </c>
      <c r="AD10" s="54">
        <f t="shared" si="5"/>
        <v>92.236573155737702</v>
      </c>
      <c r="AE10" s="54">
        <v>8661492.5499999989</v>
      </c>
      <c r="AF10" s="54">
        <f t="shared" ref="AF10:AF29" si="10">AE10*100/Z10</f>
        <v>91.449101019405205</v>
      </c>
      <c r="AG10" s="54">
        <v>0</v>
      </c>
      <c r="AH10" s="54">
        <v>0</v>
      </c>
      <c r="AI10" s="56">
        <f t="shared" ref="AI10:AI28" si="11">AG10+AH10</f>
        <v>0</v>
      </c>
      <c r="AJ10" s="54">
        <f t="shared" si="6"/>
        <v>0</v>
      </c>
      <c r="AL10" s="147"/>
    </row>
    <row r="11" spans="1:38" s="140" customFormat="1" ht="17.45" customHeight="1">
      <c r="A11" s="139" t="s">
        <v>16</v>
      </c>
      <c r="B11" s="54">
        <v>2000000</v>
      </c>
      <c r="C11" s="54">
        <v>2203241.66</v>
      </c>
      <c r="D11" s="54">
        <f t="shared" si="7"/>
        <v>110.162083</v>
      </c>
      <c r="E11" s="54">
        <v>2203241.66</v>
      </c>
      <c r="F11" s="54">
        <f t="shared" ref="F11:F29" si="12">E11*100/C11</f>
        <v>100</v>
      </c>
      <c r="G11" s="54">
        <f t="shared" ref="G11:G15" si="13">C11-E11</f>
        <v>0</v>
      </c>
      <c r="H11" s="54">
        <v>9000000</v>
      </c>
      <c r="I11" s="54">
        <v>6586440.8012500005</v>
      </c>
      <c r="J11" s="54">
        <v>0</v>
      </c>
      <c r="K11" s="54">
        <f t="shared" ref="K11:K15" si="14">I11+J11</f>
        <v>6586440.8012500005</v>
      </c>
      <c r="L11" s="54">
        <f t="shared" si="0"/>
        <v>73.182675569444442</v>
      </c>
      <c r="M11" s="54">
        <v>2232851.19</v>
      </c>
      <c r="N11" s="54">
        <f t="shared" si="1"/>
        <v>24.809457666666667</v>
      </c>
      <c r="O11" s="54">
        <v>1831371.92</v>
      </c>
      <c r="P11" s="54">
        <f t="shared" si="2"/>
        <v>82.01943453293903</v>
      </c>
      <c r="Q11" s="54">
        <f t="shared" si="8"/>
        <v>401479.27</v>
      </c>
      <c r="R11" s="54">
        <v>8000000</v>
      </c>
      <c r="S11" s="54">
        <v>512410.57</v>
      </c>
      <c r="T11" s="54"/>
      <c r="U11" s="54"/>
      <c r="V11" s="54">
        <v>686147.87</v>
      </c>
      <c r="W11" s="54"/>
      <c r="X11" s="54">
        <f t="shared" ref="X11:X28" si="15">T11+V11</f>
        <v>686147.87</v>
      </c>
      <c r="Y11" s="54">
        <f t="shared" ref="Y11:Y15" si="16">U11+W11</f>
        <v>0</v>
      </c>
      <c r="Z11" s="54">
        <f t="shared" ref="Z11:Z28" si="17">X11+Y11</f>
        <v>686147.87</v>
      </c>
      <c r="AA11" s="54">
        <f t="shared" si="4"/>
        <v>8.5768483750000009</v>
      </c>
      <c r="AB11" s="55"/>
      <c r="AC11" s="54">
        <f t="shared" si="9"/>
        <v>7313852.1299999999</v>
      </c>
      <c r="AD11" s="54">
        <f t="shared" si="5"/>
        <v>91.423151625000003</v>
      </c>
      <c r="AE11" s="54">
        <v>199974.47</v>
      </c>
      <c r="AF11" s="54">
        <f t="shared" si="10"/>
        <v>29.144515161141577</v>
      </c>
      <c r="AG11" s="54">
        <v>0</v>
      </c>
      <c r="AH11" s="54">
        <v>0</v>
      </c>
      <c r="AI11" s="56">
        <f t="shared" si="11"/>
        <v>0</v>
      </c>
      <c r="AJ11" s="54">
        <f t="shared" si="6"/>
        <v>0</v>
      </c>
      <c r="AL11" s="147"/>
    </row>
    <row r="12" spans="1:38" s="140" customFormat="1" ht="17.45" customHeight="1">
      <c r="A12" s="139" t="s">
        <v>17</v>
      </c>
      <c r="B12" s="54">
        <v>43965963.82</v>
      </c>
      <c r="C12" s="54">
        <v>62473830.400000006</v>
      </c>
      <c r="D12" s="54">
        <f t="shared" si="7"/>
        <v>142.09589639788774</v>
      </c>
      <c r="E12" s="54">
        <v>62473830.400000006</v>
      </c>
      <c r="F12" s="54">
        <f t="shared" si="12"/>
        <v>100</v>
      </c>
      <c r="G12" s="54">
        <f t="shared" si="13"/>
        <v>0</v>
      </c>
      <c r="H12" s="54">
        <v>48000000</v>
      </c>
      <c r="I12" s="54">
        <v>44727431.899999999</v>
      </c>
      <c r="J12" s="54">
        <v>421135</v>
      </c>
      <c r="K12" s="54">
        <f t="shared" si="14"/>
        <v>45148566.899999999</v>
      </c>
      <c r="L12" s="54">
        <f t="shared" si="0"/>
        <v>94.059514375000006</v>
      </c>
      <c r="M12" s="54">
        <v>54253914.93</v>
      </c>
      <c r="N12" s="54">
        <f t="shared" si="1"/>
        <v>113.0289894375</v>
      </c>
      <c r="O12" s="54">
        <v>41026074.039999999</v>
      </c>
      <c r="P12" s="54">
        <f t="shared" si="2"/>
        <v>75.61864262317853</v>
      </c>
      <c r="Q12" s="54">
        <f t="shared" si="8"/>
        <v>13227840.890000001</v>
      </c>
      <c r="R12" s="54">
        <v>49000000</v>
      </c>
      <c r="S12" s="54">
        <v>8002838.8300000001</v>
      </c>
      <c r="T12" s="54"/>
      <c r="U12" s="54"/>
      <c r="V12" s="54">
        <v>6631118</v>
      </c>
      <c r="W12" s="54"/>
      <c r="X12" s="54">
        <f t="shared" si="15"/>
        <v>6631118</v>
      </c>
      <c r="Y12" s="54">
        <f t="shared" si="16"/>
        <v>0</v>
      </c>
      <c r="Z12" s="54">
        <f t="shared" si="17"/>
        <v>6631118</v>
      </c>
      <c r="AA12" s="54">
        <f t="shared" si="4"/>
        <v>13.53289387755102</v>
      </c>
      <c r="AB12" s="55"/>
      <c r="AC12" s="54">
        <f t="shared" si="9"/>
        <v>42368882</v>
      </c>
      <c r="AD12" s="54">
        <f t="shared" si="5"/>
        <v>86.467106122448982</v>
      </c>
      <c r="AE12" s="54">
        <v>5610921.5299999993</v>
      </c>
      <c r="AF12" s="54">
        <f t="shared" si="10"/>
        <v>84.615015597671444</v>
      </c>
      <c r="AG12" s="54">
        <v>0</v>
      </c>
      <c r="AH12" s="54">
        <v>0</v>
      </c>
      <c r="AI12" s="56">
        <f t="shared" si="11"/>
        <v>0</v>
      </c>
      <c r="AJ12" s="54">
        <f t="shared" si="6"/>
        <v>0</v>
      </c>
      <c r="AL12" s="147"/>
    </row>
    <row r="13" spans="1:38" s="140" customFormat="1" ht="21" customHeight="1">
      <c r="A13" s="141" t="s">
        <v>18</v>
      </c>
      <c r="B13" s="54">
        <v>24424032.030000001</v>
      </c>
      <c r="C13" s="54">
        <v>27065593.34</v>
      </c>
      <c r="D13" s="54">
        <f t="shared" si="7"/>
        <v>110.81541862848596</v>
      </c>
      <c r="E13" s="54">
        <v>27065593.34</v>
      </c>
      <c r="F13" s="54">
        <f t="shared" si="12"/>
        <v>100</v>
      </c>
      <c r="G13" s="54">
        <f t="shared" si="13"/>
        <v>0</v>
      </c>
      <c r="H13" s="54">
        <v>28000000</v>
      </c>
      <c r="I13" s="54">
        <v>21044793.740000002</v>
      </c>
      <c r="J13" s="54">
        <v>1068000</v>
      </c>
      <c r="K13" s="54">
        <f t="shared" si="14"/>
        <v>22112793.740000002</v>
      </c>
      <c r="L13" s="54">
        <f t="shared" si="0"/>
        <v>78.97426335714286</v>
      </c>
      <c r="M13" s="54">
        <v>24666132.539999999</v>
      </c>
      <c r="N13" s="54">
        <f t="shared" si="1"/>
        <v>88.093330499999993</v>
      </c>
      <c r="O13" s="54">
        <v>21338246.68</v>
      </c>
      <c r="P13" s="54">
        <f t="shared" si="2"/>
        <v>86.508278691021744</v>
      </c>
      <c r="Q13" s="54">
        <f t="shared" si="8"/>
        <v>3327885.8599999994</v>
      </c>
      <c r="R13" s="54">
        <v>30000000</v>
      </c>
      <c r="S13" s="54">
        <v>150757.9</v>
      </c>
      <c r="T13" s="54"/>
      <c r="U13" s="54"/>
      <c r="V13" s="54">
        <v>2656029.54</v>
      </c>
      <c r="W13" s="54"/>
      <c r="X13" s="54">
        <f t="shared" si="15"/>
        <v>2656029.54</v>
      </c>
      <c r="Y13" s="54">
        <f t="shared" si="16"/>
        <v>0</v>
      </c>
      <c r="Z13" s="54">
        <f t="shared" si="17"/>
        <v>2656029.54</v>
      </c>
      <c r="AA13" s="54">
        <f t="shared" si="4"/>
        <v>8.8534317999999992</v>
      </c>
      <c r="AB13" s="55"/>
      <c r="AC13" s="54">
        <f t="shared" si="9"/>
        <v>27343970.460000001</v>
      </c>
      <c r="AD13" s="54">
        <f t="shared" si="5"/>
        <v>91.146568200000004</v>
      </c>
      <c r="AE13" s="54">
        <v>1380465</v>
      </c>
      <c r="AF13" s="54">
        <f t="shared" si="10"/>
        <v>51.974760792758353</v>
      </c>
      <c r="AG13" s="54">
        <v>70000</v>
      </c>
      <c r="AH13" s="54">
        <v>0</v>
      </c>
      <c r="AI13" s="56">
        <f t="shared" si="11"/>
        <v>70000</v>
      </c>
      <c r="AJ13" s="54">
        <f t="shared" si="6"/>
        <v>5.0707551440999952</v>
      </c>
      <c r="AL13" s="147"/>
    </row>
    <row r="14" spans="1:38" s="140" customFormat="1" ht="17.45" customHeight="1">
      <c r="A14" s="139" t="s">
        <v>19</v>
      </c>
      <c r="B14" s="54">
        <v>0</v>
      </c>
      <c r="C14" s="54">
        <v>0</v>
      </c>
      <c r="D14" s="54" t="e">
        <f t="shared" si="7"/>
        <v>#DIV/0!</v>
      </c>
      <c r="E14" s="54">
        <v>0</v>
      </c>
      <c r="F14" s="54" t="e">
        <f t="shared" si="12"/>
        <v>#DIV/0!</v>
      </c>
      <c r="G14" s="54">
        <f t="shared" si="13"/>
        <v>0</v>
      </c>
      <c r="H14" s="54">
        <v>0</v>
      </c>
      <c r="I14" s="54">
        <v>0</v>
      </c>
      <c r="J14" s="54">
        <v>0</v>
      </c>
      <c r="K14" s="54">
        <f t="shared" si="14"/>
        <v>0</v>
      </c>
      <c r="L14" s="54" t="e">
        <f t="shared" si="0"/>
        <v>#DIV/0!</v>
      </c>
      <c r="M14" s="54">
        <v>0</v>
      </c>
      <c r="N14" s="54" t="e">
        <f t="shared" si="1"/>
        <v>#DIV/0!</v>
      </c>
      <c r="O14" s="54">
        <v>0</v>
      </c>
      <c r="P14" s="54" t="e">
        <f t="shared" si="2"/>
        <v>#DIV/0!</v>
      </c>
      <c r="Q14" s="54">
        <f t="shared" si="8"/>
        <v>0</v>
      </c>
      <c r="R14" s="54">
        <v>1830000</v>
      </c>
      <c r="S14" s="54">
        <v>8750</v>
      </c>
      <c r="T14" s="54"/>
      <c r="U14" s="54"/>
      <c r="V14" s="54">
        <v>0</v>
      </c>
      <c r="W14" s="54"/>
      <c r="X14" s="54">
        <f t="shared" si="15"/>
        <v>0</v>
      </c>
      <c r="Y14" s="54">
        <f>U14+W14</f>
        <v>0</v>
      </c>
      <c r="Z14" s="54">
        <f t="shared" si="17"/>
        <v>0</v>
      </c>
      <c r="AA14" s="54">
        <f t="shared" si="4"/>
        <v>0</v>
      </c>
      <c r="AB14" s="55"/>
      <c r="AC14" s="54">
        <f t="shared" si="9"/>
        <v>1830000</v>
      </c>
      <c r="AD14" s="54">
        <f t="shared" si="5"/>
        <v>100</v>
      </c>
      <c r="AE14" s="54">
        <v>0</v>
      </c>
      <c r="AF14" s="54" t="e">
        <f t="shared" si="10"/>
        <v>#DIV/0!</v>
      </c>
      <c r="AG14" s="54">
        <v>0</v>
      </c>
      <c r="AH14" s="54">
        <v>0</v>
      </c>
      <c r="AI14" s="56">
        <f t="shared" si="11"/>
        <v>0</v>
      </c>
      <c r="AJ14" s="54" t="e">
        <f t="shared" si="6"/>
        <v>#DIV/0!</v>
      </c>
      <c r="AL14" s="147"/>
    </row>
    <row r="15" spans="1:38" s="140" customFormat="1" ht="17.45" customHeight="1">
      <c r="A15" s="139" t="s">
        <v>20</v>
      </c>
      <c r="B15" s="54">
        <v>1950877.25</v>
      </c>
      <c r="C15" s="54">
        <v>1624960.42</v>
      </c>
      <c r="D15" s="54">
        <f t="shared" si="7"/>
        <v>83.293832044020192</v>
      </c>
      <c r="E15" s="54">
        <v>1624960.42</v>
      </c>
      <c r="F15" s="54">
        <f t="shared" si="12"/>
        <v>100</v>
      </c>
      <c r="G15" s="54">
        <f t="shared" si="13"/>
        <v>0</v>
      </c>
      <c r="H15" s="54">
        <v>2199886.85</v>
      </c>
      <c r="I15" s="54">
        <v>1698071.4299999997</v>
      </c>
      <c r="J15" s="54">
        <v>0</v>
      </c>
      <c r="K15" s="54">
        <f t="shared" si="14"/>
        <v>1698071.4299999997</v>
      </c>
      <c r="L15" s="54">
        <f t="shared" si="0"/>
        <v>77.189034972412315</v>
      </c>
      <c r="M15" s="54">
        <v>1198964.1299999999</v>
      </c>
      <c r="N15" s="54">
        <f t="shared" si="1"/>
        <v>54.501172639856442</v>
      </c>
      <c r="O15" s="54">
        <v>1014846.79</v>
      </c>
      <c r="P15" s="54">
        <f t="shared" si="2"/>
        <v>84.643632332853869</v>
      </c>
      <c r="Q15" s="54">
        <f t="shared" si="8"/>
        <v>184117.33999999985</v>
      </c>
      <c r="R15" s="54">
        <v>50000</v>
      </c>
      <c r="S15" s="54">
        <v>112257.45</v>
      </c>
      <c r="T15" s="54"/>
      <c r="U15" s="54"/>
      <c r="V15" s="180">
        <v>105110</v>
      </c>
      <c r="W15" s="54"/>
      <c r="X15" s="54">
        <f t="shared" si="15"/>
        <v>105110</v>
      </c>
      <c r="Y15" s="54">
        <f t="shared" si="16"/>
        <v>0</v>
      </c>
      <c r="Z15" s="54">
        <f t="shared" si="17"/>
        <v>105110</v>
      </c>
      <c r="AA15" s="54">
        <f t="shared" si="4"/>
        <v>210.22</v>
      </c>
      <c r="AB15" s="55"/>
      <c r="AC15" s="180">
        <f t="shared" si="9"/>
        <v>-55110</v>
      </c>
      <c r="AD15" s="180">
        <f t="shared" si="5"/>
        <v>-110.22</v>
      </c>
      <c r="AE15" s="180">
        <v>0</v>
      </c>
      <c r="AF15" s="54">
        <f t="shared" si="10"/>
        <v>0</v>
      </c>
      <c r="AG15" s="54">
        <v>0</v>
      </c>
      <c r="AH15" s="54">
        <v>0</v>
      </c>
      <c r="AI15" s="56">
        <f t="shared" si="11"/>
        <v>0</v>
      </c>
      <c r="AJ15" s="54" t="e">
        <f t="shared" si="6"/>
        <v>#DIV/0!</v>
      </c>
      <c r="AL15" s="147"/>
    </row>
    <row r="16" spans="1:38" s="143" customFormat="1" ht="17.45" customHeight="1">
      <c r="A16" s="142" t="s">
        <v>22</v>
      </c>
      <c r="B16" s="49">
        <f>SUM(B17:B28)</f>
        <v>20627100.379999999</v>
      </c>
      <c r="C16" s="49">
        <f>SUM(C17:C28)</f>
        <v>23401053.310000002</v>
      </c>
      <c r="D16" s="49">
        <f t="shared" si="7"/>
        <v>113.44809924273031</v>
      </c>
      <c r="E16" s="49">
        <f>SUM(E17:E28)</f>
        <v>23401053.310000002</v>
      </c>
      <c r="F16" s="49">
        <f>E16*100/C16</f>
        <v>99.999999999999986</v>
      </c>
      <c r="G16" s="49">
        <f>SUM(G17:G28)</f>
        <v>0</v>
      </c>
      <c r="H16" s="49">
        <f>SUM(H17:H28)</f>
        <v>21420000</v>
      </c>
      <c r="I16" s="49">
        <f>SUM(I17:I28)</f>
        <v>18501308.560000002</v>
      </c>
      <c r="J16" s="49">
        <f>SUM(J17:J28)</f>
        <v>1697807.4499999997</v>
      </c>
      <c r="K16" s="49">
        <f>SUM(K17:K28)</f>
        <v>20199116.009999998</v>
      </c>
      <c r="L16" s="49">
        <f t="shared" si="0"/>
        <v>94.300261484593833</v>
      </c>
      <c r="M16" s="49">
        <f>SUM(M17:M28)</f>
        <v>20721694.32</v>
      </c>
      <c r="N16" s="49">
        <f t="shared" si="1"/>
        <v>96.739936134453785</v>
      </c>
      <c r="O16" s="49">
        <f>SUM(O17:O28)</f>
        <v>20142528.780000001</v>
      </c>
      <c r="P16" s="49">
        <f t="shared" si="2"/>
        <v>97.205028068380457</v>
      </c>
      <c r="Q16" s="49">
        <f>SUM(Q17:Q28)</f>
        <v>579165.54</v>
      </c>
      <c r="R16" s="49">
        <f>SUM(R17:R28)</f>
        <v>25180000</v>
      </c>
      <c r="S16" s="49">
        <f>SUM(S17:S28)</f>
        <v>1038536.66</v>
      </c>
      <c r="T16" s="49">
        <f t="shared" ref="T16:V16" si="18">SUM(T17:T28)</f>
        <v>0</v>
      </c>
      <c r="U16" s="49">
        <f t="shared" si="18"/>
        <v>0</v>
      </c>
      <c r="V16" s="49">
        <f t="shared" si="18"/>
        <v>2155370.7000000002</v>
      </c>
      <c r="W16" s="49">
        <f>SUM(W17:W28)</f>
        <v>0</v>
      </c>
      <c r="X16" s="49">
        <f>T16+V16</f>
        <v>2155370.7000000002</v>
      </c>
      <c r="Y16" s="49">
        <f>U16+W16</f>
        <v>0</v>
      </c>
      <c r="Z16" s="49">
        <f t="shared" si="17"/>
        <v>2155370.7000000002</v>
      </c>
      <c r="AA16" s="49">
        <f t="shared" si="4"/>
        <v>8.5598518665607646</v>
      </c>
      <c r="AB16" s="60"/>
      <c r="AC16" s="49">
        <f t="shared" si="9"/>
        <v>23024629.300000001</v>
      </c>
      <c r="AD16" s="49">
        <f t="shared" si="5"/>
        <v>91.440148133439237</v>
      </c>
      <c r="AE16" s="49">
        <f t="shared" ref="AE16" si="19">SUM(AE17:AE28)</f>
        <v>1962259.6</v>
      </c>
      <c r="AF16" s="49">
        <f t="shared" si="10"/>
        <v>91.040469279831996</v>
      </c>
      <c r="AG16" s="49">
        <f>SUM(AG17:AG28)</f>
        <v>40050</v>
      </c>
      <c r="AH16" s="49">
        <f>SUM(AH17:AH28)</f>
        <v>0</v>
      </c>
      <c r="AI16" s="49">
        <f>SUM(AI17:AI28)</f>
        <v>40050</v>
      </c>
      <c r="AJ16" s="49">
        <f t="shared" si="6"/>
        <v>2.0410143489678938</v>
      </c>
      <c r="AL16" s="147"/>
    </row>
    <row r="17" spans="1:38" s="140" customFormat="1" ht="17.45" customHeight="1">
      <c r="A17" s="144" t="s">
        <v>23</v>
      </c>
      <c r="B17" s="54">
        <v>3002901.87</v>
      </c>
      <c r="C17" s="54">
        <v>2767414.6</v>
      </c>
      <c r="D17" s="54">
        <f t="shared" si="7"/>
        <v>92.158009812022257</v>
      </c>
      <c r="E17" s="54">
        <v>2767414.6</v>
      </c>
      <c r="F17" s="54">
        <f t="shared" si="12"/>
        <v>100</v>
      </c>
      <c r="G17" s="54">
        <f t="shared" ref="G17:G28" si="20">C17-E17</f>
        <v>0</v>
      </c>
      <c r="H17" s="54">
        <v>3000000</v>
      </c>
      <c r="I17" s="54">
        <v>2235835.5</v>
      </c>
      <c r="J17" s="54">
        <v>304991.99</v>
      </c>
      <c r="K17" s="54">
        <f t="shared" ref="K17:K28" si="21">I17+J17</f>
        <v>2540827.4900000002</v>
      </c>
      <c r="L17" s="54">
        <f t="shared" si="0"/>
        <v>84.694249666666678</v>
      </c>
      <c r="M17" s="54">
        <v>2838352.39</v>
      </c>
      <c r="N17" s="54">
        <f t="shared" si="1"/>
        <v>94.611746333333329</v>
      </c>
      <c r="O17" s="54">
        <v>2653002.71</v>
      </c>
      <c r="P17" s="54">
        <f t="shared" si="2"/>
        <v>93.46981436649591</v>
      </c>
      <c r="Q17" s="54">
        <f t="shared" ref="Q17:Q28" si="22">M17-O17</f>
        <v>185349.68000000017</v>
      </c>
      <c r="R17" s="54">
        <v>3000000</v>
      </c>
      <c r="S17" s="54">
        <v>375668.98</v>
      </c>
      <c r="T17" s="54"/>
      <c r="U17" s="54"/>
      <c r="V17" s="54">
        <v>407040</v>
      </c>
      <c r="W17" s="54"/>
      <c r="X17" s="54">
        <f t="shared" si="15"/>
        <v>407040</v>
      </c>
      <c r="Y17" s="54">
        <f>U17+W17</f>
        <v>0</v>
      </c>
      <c r="Z17" s="54">
        <f t="shared" si="17"/>
        <v>407040</v>
      </c>
      <c r="AA17" s="54">
        <f t="shared" si="4"/>
        <v>13.568</v>
      </c>
      <c r="AB17" s="55"/>
      <c r="AC17" s="54">
        <f t="shared" si="9"/>
        <v>2592960</v>
      </c>
      <c r="AD17" s="54">
        <f t="shared" si="5"/>
        <v>86.432000000000002</v>
      </c>
      <c r="AE17" s="54">
        <v>337269</v>
      </c>
      <c r="AF17" s="54">
        <f t="shared" si="10"/>
        <v>82.858932783018872</v>
      </c>
      <c r="AG17" s="54">
        <v>0</v>
      </c>
      <c r="AH17" s="54">
        <v>0</v>
      </c>
      <c r="AI17" s="56">
        <f t="shared" si="11"/>
        <v>0</v>
      </c>
      <c r="AJ17" s="54">
        <f t="shared" si="6"/>
        <v>0</v>
      </c>
      <c r="AL17" s="147"/>
    </row>
    <row r="18" spans="1:38" s="140" customFormat="1" ht="17.45" customHeight="1">
      <c r="A18" s="144" t="s">
        <v>24</v>
      </c>
      <c r="B18" s="54">
        <v>200000</v>
      </c>
      <c r="C18" s="54">
        <v>143078</v>
      </c>
      <c r="D18" s="54">
        <f t="shared" si="7"/>
        <v>71.539000000000001</v>
      </c>
      <c r="E18" s="54">
        <v>143078</v>
      </c>
      <c r="F18" s="54">
        <f t="shared" si="12"/>
        <v>100</v>
      </c>
      <c r="G18" s="54">
        <f t="shared" si="20"/>
        <v>0</v>
      </c>
      <c r="H18" s="54">
        <v>200000</v>
      </c>
      <c r="I18" s="54">
        <v>159158.49</v>
      </c>
      <c r="J18" s="54">
        <v>131000</v>
      </c>
      <c r="K18" s="54">
        <f t="shared" si="21"/>
        <v>290158.49</v>
      </c>
      <c r="L18" s="54">
        <f t="shared" si="0"/>
        <v>145.07924499999999</v>
      </c>
      <c r="M18" s="54">
        <v>304539.05</v>
      </c>
      <c r="N18" s="54">
        <f t="shared" si="1"/>
        <v>152.26952499999999</v>
      </c>
      <c r="O18" s="54">
        <v>304192.61</v>
      </c>
      <c r="P18" s="54">
        <f t="shared" si="2"/>
        <v>99.886241189758749</v>
      </c>
      <c r="Q18" s="54">
        <f t="shared" si="22"/>
        <v>346.44000000000233</v>
      </c>
      <c r="R18" s="54">
        <v>350000</v>
      </c>
      <c r="S18" s="54">
        <v>4445</v>
      </c>
      <c r="T18" s="54"/>
      <c r="U18" s="54"/>
      <c r="V18" s="54">
        <v>0</v>
      </c>
      <c r="W18" s="54"/>
      <c r="X18" s="54">
        <f t="shared" si="15"/>
        <v>0</v>
      </c>
      <c r="Y18" s="54">
        <f t="shared" ref="Y18:Y28" si="23">U18+W18</f>
        <v>0</v>
      </c>
      <c r="Z18" s="54">
        <f t="shared" si="17"/>
        <v>0</v>
      </c>
      <c r="AA18" s="54">
        <f t="shared" si="4"/>
        <v>0</v>
      </c>
      <c r="AB18" s="55"/>
      <c r="AC18" s="54">
        <f t="shared" si="9"/>
        <v>350000</v>
      </c>
      <c r="AD18" s="54">
        <f t="shared" si="5"/>
        <v>100</v>
      </c>
      <c r="AE18" s="54">
        <v>20925</v>
      </c>
      <c r="AF18" s="54" t="e">
        <f t="shared" si="10"/>
        <v>#DIV/0!</v>
      </c>
      <c r="AG18" s="54">
        <v>0</v>
      </c>
      <c r="AH18" s="54">
        <v>0</v>
      </c>
      <c r="AI18" s="56">
        <f t="shared" si="11"/>
        <v>0</v>
      </c>
      <c r="AJ18" s="54">
        <f t="shared" si="6"/>
        <v>0</v>
      </c>
      <c r="AL18" s="147"/>
    </row>
    <row r="19" spans="1:38" s="140" customFormat="1" ht="17.45" customHeight="1">
      <c r="A19" s="175" t="s">
        <v>152</v>
      </c>
      <c r="B19" s="54">
        <v>2500000</v>
      </c>
      <c r="C19" s="54">
        <v>2703220.88</v>
      </c>
      <c r="D19" s="54">
        <f t="shared" ref="D19" si="24">C19*100/B19</f>
        <v>108.1288352</v>
      </c>
      <c r="E19" s="54">
        <v>2703220.8799999994</v>
      </c>
      <c r="F19" s="54">
        <f t="shared" ref="F19" si="25">E19*100/C19</f>
        <v>99.999999999999986</v>
      </c>
      <c r="G19" s="54">
        <f t="shared" si="20"/>
        <v>0</v>
      </c>
      <c r="H19" s="54">
        <v>2500000</v>
      </c>
      <c r="I19" s="54">
        <v>1907815.2000000002</v>
      </c>
      <c r="J19" s="54">
        <v>0</v>
      </c>
      <c r="K19" s="54">
        <f t="shared" si="21"/>
        <v>1907815.2000000002</v>
      </c>
      <c r="L19" s="54">
        <f t="shared" si="0"/>
        <v>76.312608000000012</v>
      </c>
      <c r="M19" s="54">
        <v>2151780.1</v>
      </c>
      <c r="N19" s="54">
        <f t="shared" si="1"/>
        <v>86.071203999999994</v>
      </c>
      <c r="O19" s="54">
        <v>2064811.75</v>
      </c>
      <c r="P19" s="54">
        <f t="shared" si="2"/>
        <v>95.958306799100896</v>
      </c>
      <c r="Q19" s="54">
        <f t="shared" si="22"/>
        <v>86968.350000000093</v>
      </c>
      <c r="R19" s="54">
        <v>2500000</v>
      </c>
      <c r="S19" s="54">
        <v>0</v>
      </c>
      <c r="T19" s="54"/>
      <c r="U19" s="54"/>
      <c r="V19" s="54">
        <v>177123</v>
      </c>
      <c r="W19" s="54"/>
      <c r="X19" s="54">
        <f t="shared" si="15"/>
        <v>177123</v>
      </c>
      <c r="Y19" s="54">
        <f t="shared" si="23"/>
        <v>0</v>
      </c>
      <c r="Z19" s="54">
        <f t="shared" si="17"/>
        <v>177123</v>
      </c>
      <c r="AA19" s="54">
        <f t="shared" si="4"/>
        <v>7.0849200000000003</v>
      </c>
      <c r="AB19" s="55"/>
      <c r="AC19" s="123">
        <v>0</v>
      </c>
      <c r="AD19" s="123">
        <f t="shared" si="5"/>
        <v>0</v>
      </c>
      <c r="AE19" s="123">
        <v>179748</v>
      </c>
      <c r="AF19" s="54">
        <f t="shared" si="10"/>
        <v>101.48202096847953</v>
      </c>
      <c r="AG19" s="54">
        <v>40050</v>
      </c>
      <c r="AH19" s="54">
        <v>0</v>
      </c>
      <c r="AI19" s="56">
        <f t="shared" si="11"/>
        <v>40050</v>
      </c>
      <c r="AJ19" s="54">
        <f t="shared" si="6"/>
        <v>22.281193671139594</v>
      </c>
      <c r="AL19" s="147"/>
    </row>
    <row r="20" spans="1:38" s="140" customFormat="1" ht="17.100000000000001" customHeight="1">
      <c r="A20" s="144" t="s">
        <v>153</v>
      </c>
      <c r="B20" s="54">
        <v>350000</v>
      </c>
      <c r="C20" s="54">
        <v>283633.74</v>
      </c>
      <c r="D20" s="54">
        <f t="shared" si="7"/>
        <v>81.038211428571429</v>
      </c>
      <c r="E20" s="54">
        <v>283633.74</v>
      </c>
      <c r="F20" s="54">
        <f t="shared" si="12"/>
        <v>100</v>
      </c>
      <c r="G20" s="54">
        <f t="shared" si="20"/>
        <v>0</v>
      </c>
      <c r="H20" s="54">
        <v>500000</v>
      </c>
      <c r="I20" s="54">
        <v>399784.91000000003</v>
      </c>
      <c r="J20" s="54">
        <v>43780</v>
      </c>
      <c r="K20" s="54">
        <f t="shared" si="21"/>
        <v>443564.91000000003</v>
      </c>
      <c r="L20" s="54">
        <f t="shared" si="0"/>
        <v>88.712981999999997</v>
      </c>
      <c r="M20" s="54">
        <v>461933.26</v>
      </c>
      <c r="N20" s="54">
        <f t="shared" si="1"/>
        <v>92.386651999999998</v>
      </c>
      <c r="O20" s="54">
        <v>452974.12</v>
      </c>
      <c r="P20" s="54">
        <f t="shared" si="2"/>
        <v>98.060512031543254</v>
      </c>
      <c r="Q20" s="54">
        <f t="shared" si="22"/>
        <v>8959.140000000014</v>
      </c>
      <c r="R20" s="54">
        <v>500000</v>
      </c>
      <c r="S20" s="54">
        <v>8222.0300000000007</v>
      </c>
      <c r="T20" s="54"/>
      <c r="U20" s="54"/>
      <c r="V20" s="54">
        <v>36692</v>
      </c>
      <c r="W20" s="54"/>
      <c r="X20" s="54">
        <f t="shared" si="15"/>
        <v>36692</v>
      </c>
      <c r="Y20" s="54">
        <f t="shared" si="23"/>
        <v>0</v>
      </c>
      <c r="Z20" s="54">
        <f t="shared" si="17"/>
        <v>36692</v>
      </c>
      <c r="AA20" s="54">
        <f t="shared" si="4"/>
        <v>7.3384</v>
      </c>
      <c r="AB20" s="55"/>
      <c r="AC20" s="123">
        <f t="shared" si="9"/>
        <v>463308</v>
      </c>
      <c r="AD20" s="123">
        <f t="shared" si="5"/>
        <v>92.661600000000007</v>
      </c>
      <c r="AE20" s="123">
        <v>30322.1</v>
      </c>
      <c r="AF20" s="54">
        <f t="shared" si="10"/>
        <v>82.639539954213447</v>
      </c>
      <c r="AG20" s="54">
        <v>0</v>
      </c>
      <c r="AH20" s="54">
        <v>0</v>
      </c>
      <c r="AI20" s="56">
        <f t="shared" si="11"/>
        <v>0</v>
      </c>
      <c r="AJ20" s="54">
        <f t="shared" si="6"/>
        <v>0</v>
      </c>
      <c r="AL20" s="147"/>
    </row>
    <row r="21" spans="1:38" s="140" customFormat="1" ht="17.45" customHeight="1">
      <c r="A21" s="144" t="s">
        <v>154</v>
      </c>
      <c r="B21" s="54">
        <v>20000</v>
      </c>
      <c r="C21" s="54">
        <v>21595</v>
      </c>
      <c r="D21" s="54">
        <f t="shared" si="7"/>
        <v>107.97499999999999</v>
      </c>
      <c r="E21" s="54">
        <v>21595</v>
      </c>
      <c r="F21" s="54">
        <f t="shared" si="12"/>
        <v>100</v>
      </c>
      <c r="G21" s="54">
        <f t="shared" si="20"/>
        <v>0</v>
      </c>
      <c r="H21" s="54">
        <v>20000</v>
      </c>
      <c r="I21" s="54">
        <v>20000</v>
      </c>
      <c r="J21" s="54">
        <v>107945.95</v>
      </c>
      <c r="K21" s="54">
        <f t="shared" si="21"/>
        <v>127945.95</v>
      </c>
      <c r="L21" s="54">
        <f t="shared" si="0"/>
        <v>639.72974999999997</v>
      </c>
      <c r="M21" s="54">
        <v>72118</v>
      </c>
      <c r="N21" s="54">
        <f t="shared" si="1"/>
        <v>360.59</v>
      </c>
      <c r="O21" s="54">
        <v>71799.5</v>
      </c>
      <c r="P21" s="54">
        <f t="shared" si="2"/>
        <v>99.558362683380011</v>
      </c>
      <c r="Q21" s="54">
        <f t="shared" si="22"/>
        <v>318.5</v>
      </c>
      <c r="R21" s="54">
        <v>30000</v>
      </c>
      <c r="S21" s="54">
        <v>0</v>
      </c>
      <c r="T21" s="54"/>
      <c r="U21" s="54"/>
      <c r="V21" s="54">
        <v>20925</v>
      </c>
      <c r="W21" s="54"/>
      <c r="X21" s="54">
        <f t="shared" si="15"/>
        <v>20925</v>
      </c>
      <c r="Y21" s="54">
        <f t="shared" si="23"/>
        <v>0</v>
      </c>
      <c r="Z21" s="54">
        <f t="shared" si="17"/>
        <v>20925</v>
      </c>
      <c r="AA21" s="54">
        <f>Z21*100/R21</f>
        <v>69.75</v>
      </c>
      <c r="AB21" s="55"/>
      <c r="AC21" s="123">
        <f t="shared" si="9"/>
        <v>9075</v>
      </c>
      <c r="AD21" s="123">
        <f t="shared" si="5"/>
        <v>30.25</v>
      </c>
      <c r="AE21" s="123">
        <v>0</v>
      </c>
      <c r="AF21" s="54">
        <f t="shared" si="10"/>
        <v>0</v>
      </c>
      <c r="AG21" s="54">
        <v>0</v>
      </c>
      <c r="AH21" s="54">
        <v>0</v>
      </c>
      <c r="AI21" s="56">
        <f t="shared" si="11"/>
        <v>0</v>
      </c>
      <c r="AJ21" s="54" t="e">
        <f t="shared" si="6"/>
        <v>#DIV/0!</v>
      </c>
      <c r="AL21" s="147"/>
    </row>
    <row r="22" spans="1:38" s="140" customFormat="1" ht="17.45" customHeight="1">
      <c r="A22" s="144" t="s">
        <v>155</v>
      </c>
      <c r="B22" s="54">
        <v>1000000</v>
      </c>
      <c r="C22" s="54">
        <v>971038.25</v>
      </c>
      <c r="D22" s="54">
        <f t="shared" si="7"/>
        <v>97.103825000000001</v>
      </c>
      <c r="E22" s="54">
        <v>971038.25</v>
      </c>
      <c r="F22" s="54">
        <f t="shared" si="12"/>
        <v>100</v>
      </c>
      <c r="G22" s="54">
        <f t="shared" si="20"/>
        <v>0</v>
      </c>
      <c r="H22" s="54">
        <v>600000</v>
      </c>
      <c r="I22" s="54">
        <v>355615</v>
      </c>
      <c r="J22" s="54">
        <v>0</v>
      </c>
      <c r="K22" s="54">
        <f t="shared" si="21"/>
        <v>355615</v>
      </c>
      <c r="L22" s="54">
        <f t="shared" si="0"/>
        <v>59.269166666666663</v>
      </c>
      <c r="M22" s="54">
        <v>374450</v>
      </c>
      <c r="N22" s="54">
        <f t="shared" si="1"/>
        <v>62.408333333333331</v>
      </c>
      <c r="O22" s="54">
        <v>354899.49</v>
      </c>
      <c r="P22" s="54">
        <f t="shared" si="2"/>
        <v>94.778873013753511</v>
      </c>
      <c r="Q22" s="54">
        <f t="shared" si="22"/>
        <v>19550.510000000009</v>
      </c>
      <c r="R22" s="54">
        <v>300000</v>
      </c>
      <c r="S22" s="54">
        <v>51565</v>
      </c>
      <c r="T22" s="54"/>
      <c r="U22" s="54"/>
      <c r="V22" s="54">
        <v>38640</v>
      </c>
      <c r="W22" s="54"/>
      <c r="X22" s="54">
        <f t="shared" si="15"/>
        <v>38640</v>
      </c>
      <c r="Y22" s="54">
        <f t="shared" si="23"/>
        <v>0</v>
      </c>
      <c r="Z22" s="54">
        <f t="shared" si="17"/>
        <v>38640</v>
      </c>
      <c r="AA22" s="54">
        <f t="shared" si="4"/>
        <v>12.88</v>
      </c>
      <c r="AB22" s="55"/>
      <c r="AC22" s="123">
        <f t="shared" si="9"/>
        <v>261360</v>
      </c>
      <c r="AD22" s="123">
        <f t="shared" si="5"/>
        <v>87.12</v>
      </c>
      <c r="AE22" s="123">
        <v>0</v>
      </c>
      <c r="AF22" s="54">
        <f t="shared" si="10"/>
        <v>0</v>
      </c>
      <c r="AG22" s="54">
        <v>0</v>
      </c>
      <c r="AH22" s="54">
        <v>0</v>
      </c>
      <c r="AI22" s="56">
        <f t="shared" si="11"/>
        <v>0</v>
      </c>
      <c r="AJ22" s="54" t="e">
        <f t="shared" si="6"/>
        <v>#DIV/0!</v>
      </c>
      <c r="AL22" s="147"/>
    </row>
    <row r="23" spans="1:38" s="140" customFormat="1" ht="17.45" customHeight="1">
      <c r="A23" s="144" t="s">
        <v>156</v>
      </c>
      <c r="B23" s="54">
        <v>3503321.26</v>
      </c>
      <c r="C23" s="54">
        <v>4554609.1500000004</v>
      </c>
      <c r="D23" s="54">
        <f t="shared" si="7"/>
        <v>130.00832101821004</v>
      </c>
      <c r="E23" s="54">
        <v>4554609.1500000004</v>
      </c>
      <c r="F23" s="54">
        <f t="shared" si="12"/>
        <v>100</v>
      </c>
      <c r="G23" s="54">
        <f t="shared" si="20"/>
        <v>0</v>
      </c>
      <c r="H23" s="54">
        <v>5000000</v>
      </c>
      <c r="I23" s="54">
        <v>4043099.46</v>
      </c>
      <c r="J23" s="54">
        <v>87928</v>
      </c>
      <c r="K23" s="54">
        <f t="shared" si="21"/>
        <v>4131027.46</v>
      </c>
      <c r="L23" s="54">
        <f t="shared" si="0"/>
        <v>82.620549199999999</v>
      </c>
      <c r="M23" s="54">
        <v>4701067.46</v>
      </c>
      <c r="N23" s="54">
        <f t="shared" si="1"/>
        <v>94.021349200000003</v>
      </c>
      <c r="O23" s="54">
        <v>4561356.05</v>
      </c>
      <c r="P23" s="54">
        <f t="shared" si="2"/>
        <v>97.028091785774976</v>
      </c>
      <c r="Q23" s="54">
        <f t="shared" si="22"/>
        <v>139711.41000000015</v>
      </c>
      <c r="R23" s="54">
        <v>5000000</v>
      </c>
      <c r="S23" s="54">
        <v>572459.65</v>
      </c>
      <c r="T23" s="54"/>
      <c r="U23" s="54"/>
      <c r="V23" s="54">
        <v>448534.6</v>
      </c>
      <c r="W23" s="54"/>
      <c r="X23" s="54">
        <f t="shared" si="15"/>
        <v>448534.6</v>
      </c>
      <c r="Y23" s="54">
        <f t="shared" si="23"/>
        <v>0</v>
      </c>
      <c r="Z23" s="54">
        <f>X23+Y23</f>
        <v>448534.6</v>
      </c>
      <c r="AA23" s="54">
        <f t="shared" si="4"/>
        <v>8.9706919999999997</v>
      </c>
      <c r="AB23" s="55"/>
      <c r="AC23" s="123">
        <f t="shared" si="9"/>
        <v>4551465.4000000004</v>
      </c>
      <c r="AD23" s="123">
        <f t="shared" si="5"/>
        <v>91.029308000000015</v>
      </c>
      <c r="AE23" s="123">
        <v>449295</v>
      </c>
      <c r="AF23" s="54">
        <f t="shared" si="10"/>
        <v>100.16952984229088</v>
      </c>
      <c r="AG23" s="54">
        <v>0</v>
      </c>
      <c r="AH23" s="54">
        <v>0</v>
      </c>
      <c r="AI23" s="56">
        <f t="shared" si="11"/>
        <v>0</v>
      </c>
      <c r="AJ23" s="54">
        <f t="shared" si="6"/>
        <v>0</v>
      </c>
      <c r="AL23" s="147"/>
    </row>
    <row r="24" spans="1:38" s="140" customFormat="1" ht="17.45" customHeight="1">
      <c r="A24" s="144" t="s">
        <v>157</v>
      </c>
      <c r="B24" s="54">
        <v>7000000</v>
      </c>
      <c r="C24" s="54">
        <v>8058536.7400000012</v>
      </c>
      <c r="D24" s="54">
        <f t="shared" si="7"/>
        <v>115.12195342857144</v>
      </c>
      <c r="E24" s="54">
        <v>8058536.7400000012</v>
      </c>
      <c r="F24" s="54">
        <f t="shared" si="12"/>
        <v>100</v>
      </c>
      <c r="G24" s="54">
        <f t="shared" si="20"/>
        <v>0</v>
      </c>
      <c r="H24" s="54">
        <v>8000000</v>
      </c>
      <c r="I24" s="54">
        <v>8000000</v>
      </c>
      <c r="J24" s="54">
        <v>845854.61</v>
      </c>
      <c r="K24" s="54">
        <f t="shared" si="21"/>
        <v>8845854.6099999994</v>
      </c>
      <c r="L24" s="54">
        <f t="shared" si="0"/>
        <v>110.573182625</v>
      </c>
      <c r="M24" s="54">
        <v>9084310.7599999998</v>
      </c>
      <c r="N24" s="54">
        <f t="shared" si="1"/>
        <v>113.5538845</v>
      </c>
      <c r="O24" s="54">
        <v>8994152.6500000004</v>
      </c>
      <c r="P24" s="54">
        <f t="shared" si="2"/>
        <v>99.007540446579796</v>
      </c>
      <c r="Q24" s="54">
        <f t="shared" si="22"/>
        <v>90158.109999999404</v>
      </c>
      <c r="R24" s="54">
        <v>10000000</v>
      </c>
      <c r="S24" s="54">
        <v>26176</v>
      </c>
      <c r="T24" s="54"/>
      <c r="U24" s="54"/>
      <c r="V24" s="54">
        <v>903658.5</v>
      </c>
      <c r="W24" s="54"/>
      <c r="X24" s="54">
        <f t="shared" si="15"/>
        <v>903658.5</v>
      </c>
      <c r="Y24" s="54">
        <f t="shared" si="23"/>
        <v>0</v>
      </c>
      <c r="Z24" s="54">
        <f t="shared" si="17"/>
        <v>903658.5</v>
      </c>
      <c r="AA24" s="54">
        <f t="shared" si="4"/>
        <v>9.0365850000000005</v>
      </c>
      <c r="AB24" s="55"/>
      <c r="AC24" s="123">
        <f t="shared" si="9"/>
        <v>9096341.5</v>
      </c>
      <c r="AD24" s="123">
        <f t="shared" si="5"/>
        <v>90.963414999999998</v>
      </c>
      <c r="AE24" s="123">
        <v>900882.5</v>
      </c>
      <c r="AF24" s="54">
        <f t="shared" si="10"/>
        <v>99.692804306051457</v>
      </c>
      <c r="AG24" s="54">
        <v>0</v>
      </c>
      <c r="AH24" s="54">
        <v>0</v>
      </c>
      <c r="AI24" s="56">
        <f t="shared" si="11"/>
        <v>0</v>
      </c>
      <c r="AJ24" s="54">
        <f t="shared" si="6"/>
        <v>0</v>
      </c>
      <c r="AL24" s="147"/>
    </row>
    <row r="25" spans="1:38" s="140" customFormat="1" ht="17.45" customHeight="1">
      <c r="A25" s="144" t="s">
        <v>158</v>
      </c>
      <c r="B25" s="54">
        <v>1000000</v>
      </c>
      <c r="C25" s="54">
        <v>2970827</v>
      </c>
      <c r="D25" s="54">
        <f t="shared" si="7"/>
        <v>297.08269999999999</v>
      </c>
      <c r="E25" s="54">
        <v>2970827</v>
      </c>
      <c r="F25" s="54">
        <f t="shared" si="12"/>
        <v>100</v>
      </c>
      <c r="G25" s="54">
        <f t="shared" si="20"/>
        <v>0</v>
      </c>
      <c r="H25" s="54">
        <v>1000000</v>
      </c>
      <c r="I25" s="54">
        <v>780000</v>
      </c>
      <c r="J25" s="54">
        <v>18865</v>
      </c>
      <c r="K25" s="54">
        <f t="shared" si="21"/>
        <v>798865</v>
      </c>
      <c r="L25" s="54">
        <f t="shared" si="0"/>
        <v>79.886499999999998</v>
      </c>
      <c r="M25" s="54">
        <v>28465</v>
      </c>
      <c r="N25" s="54">
        <f t="shared" si="1"/>
        <v>2.8464999999999998</v>
      </c>
      <c r="O25" s="54">
        <v>18865</v>
      </c>
      <c r="P25" s="54">
        <f t="shared" si="2"/>
        <v>66.27437203583348</v>
      </c>
      <c r="Q25" s="54">
        <f t="shared" si="22"/>
        <v>9600</v>
      </c>
      <c r="R25" s="54">
        <v>1000000</v>
      </c>
      <c r="S25" s="54">
        <v>0</v>
      </c>
      <c r="T25" s="54"/>
      <c r="U25" s="54"/>
      <c r="V25" s="54">
        <v>0</v>
      </c>
      <c r="W25" s="54"/>
      <c r="X25" s="54">
        <f t="shared" si="15"/>
        <v>0</v>
      </c>
      <c r="Y25" s="54">
        <f t="shared" si="23"/>
        <v>0</v>
      </c>
      <c r="Z25" s="54">
        <f t="shared" si="17"/>
        <v>0</v>
      </c>
      <c r="AA25" s="54">
        <f t="shared" si="4"/>
        <v>0</v>
      </c>
      <c r="AB25" s="61"/>
      <c r="AC25" s="123">
        <f t="shared" si="9"/>
        <v>1000000</v>
      </c>
      <c r="AD25" s="123">
        <f t="shared" si="5"/>
        <v>100</v>
      </c>
      <c r="AE25" s="123">
        <v>9600</v>
      </c>
      <c r="AF25" s="54" t="e">
        <f t="shared" si="10"/>
        <v>#DIV/0!</v>
      </c>
      <c r="AG25" s="54">
        <v>0</v>
      </c>
      <c r="AH25" s="54">
        <v>0</v>
      </c>
      <c r="AI25" s="56">
        <f t="shared" si="11"/>
        <v>0</v>
      </c>
      <c r="AJ25" s="54">
        <f t="shared" si="6"/>
        <v>0</v>
      </c>
      <c r="AL25" s="147"/>
    </row>
    <row r="26" spans="1:38" s="140" customFormat="1" ht="17.45" customHeight="1">
      <c r="A26" s="144" t="s">
        <v>159</v>
      </c>
      <c r="B26" s="54">
        <v>0</v>
      </c>
      <c r="C26" s="54">
        <v>0</v>
      </c>
      <c r="D26" s="54" t="e">
        <f t="shared" si="7"/>
        <v>#DIV/0!</v>
      </c>
      <c r="E26" s="54">
        <v>0</v>
      </c>
      <c r="F26" s="54" t="e">
        <f t="shared" si="12"/>
        <v>#DIV/0!</v>
      </c>
      <c r="G26" s="54">
        <f t="shared" si="20"/>
        <v>0</v>
      </c>
      <c r="H26" s="54">
        <v>0</v>
      </c>
      <c r="I26" s="54">
        <v>0</v>
      </c>
      <c r="J26" s="54">
        <v>0</v>
      </c>
      <c r="K26" s="54">
        <f t="shared" si="21"/>
        <v>0</v>
      </c>
      <c r="L26" s="54" t="e">
        <f t="shared" si="0"/>
        <v>#DIV/0!</v>
      </c>
      <c r="M26" s="54">
        <v>0</v>
      </c>
      <c r="N26" s="54" t="e">
        <f t="shared" si="1"/>
        <v>#DIV/0!</v>
      </c>
      <c r="O26" s="54">
        <v>0</v>
      </c>
      <c r="P26" s="54" t="e">
        <f t="shared" si="2"/>
        <v>#DIV/0!</v>
      </c>
      <c r="Q26" s="54">
        <f t="shared" si="22"/>
        <v>0</v>
      </c>
      <c r="R26" s="54">
        <v>0</v>
      </c>
      <c r="S26" s="54">
        <v>0</v>
      </c>
      <c r="T26" s="54"/>
      <c r="U26" s="54"/>
      <c r="V26" s="54">
        <v>0</v>
      </c>
      <c r="W26" s="54"/>
      <c r="X26" s="54">
        <f t="shared" si="15"/>
        <v>0</v>
      </c>
      <c r="Y26" s="54">
        <f t="shared" si="23"/>
        <v>0</v>
      </c>
      <c r="Z26" s="54">
        <f t="shared" si="17"/>
        <v>0</v>
      </c>
      <c r="AA26" s="54" t="e">
        <f t="shared" si="4"/>
        <v>#DIV/0!</v>
      </c>
      <c r="AB26" s="55"/>
      <c r="AC26" s="54">
        <f t="shared" si="9"/>
        <v>0</v>
      </c>
      <c r="AD26" s="54" t="e">
        <f t="shared" si="5"/>
        <v>#DIV/0!</v>
      </c>
      <c r="AE26" s="54">
        <v>0</v>
      </c>
      <c r="AF26" s="54" t="e">
        <f t="shared" si="10"/>
        <v>#DIV/0!</v>
      </c>
      <c r="AG26" s="54">
        <v>0</v>
      </c>
      <c r="AH26" s="54">
        <v>0</v>
      </c>
      <c r="AI26" s="56">
        <f t="shared" si="11"/>
        <v>0</v>
      </c>
      <c r="AJ26" s="54" t="e">
        <f t="shared" si="6"/>
        <v>#DIV/0!</v>
      </c>
      <c r="AL26" s="147"/>
    </row>
    <row r="27" spans="1:38" s="140" customFormat="1" ht="17.45" customHeight="1">
      <c r="A27" s="144" t="s">
        <v>160</v>
      </c>
      <c r="B27" s="54">
        <v>1600000</v>
      </c>
      <c r="C27" s="54">
        <v>802649.95</v>
      </c>
      <c r="D27" s="54">
        <f t="shared" si="7"/>
        <v>50.165621874999999</v>
      </c>
      <c r="E27" s="54">
        <v>802649.95</v>
      </c>
      <c r="F27" s="54">
        <f t="shared" si="12"/>
        <v>100</v>
      </c>
      <c r="G27" s="54">
        <f t="shared" si="20"/>
        <v>0</v>
      </c>
      <c r="H27" s="54">
        <v>600000</v>
      </c>
      <c r="I27" s="54">
        <v>600000</v>
      </c>
      <c r="J27" s="54">
        <v>157441.9</v>
      </c>
      <c r="K27" s="54">
        <f t="shared" si="21"/>
        <v>757441.9</v>
      </c>
      <c r="L27" s="54">
        <f t="shared" si="0"/>
        <v>126.24031666666667</v>
      </c>
      <c r="M27" s="54">
        <v>704678.3</v>
      </c>
      <c r="N27" s="54">
        <f t="shared" si="1"/>
        <v>117.44638333333333</v>
      </c>
      <c r="O27" s="54">
        <v>666474.89999999991</v>
      </c>
      <c r="P27" s="54">
        <f t="shared" si="2"/>
        <v>94.578604165900927</v>
      </c>
      <c r="Q27" s="54">
        <f t="shared" si="22"/>
        <v>38203.40000000014</v>
      </c>
      <c r="R27" s="54">
        <v>1000000</v>
      </c>
      <c r="S27" s="54">
        <v>0</v>
      </c>
      <c r="T27" s="54"/>
      <c r="U27" s="54"/>
      <c r="V27" s="54">
        <v>70142.600000000006</v>
      </c>
      <c r="W27" s="54"/>
      <c r="X27" s="54">
        <f t="shared" si="15"/>
        <v>70142.600000000006</v>
      </c>
      <c r="Y27" s="54">
        <f t="shared" si="23"/>
        <v>0</v>
      </c>
      <c r="Z27" s="54">
        <f t="shared" si="17"/>
        <v>70142.600000000006</v>
      </c>
      <c r="AA27" s="54">
        <f t="shared" si="4"/>
        <v>7.014260000000001</v>
      </c>
      <c r="AB27" s="55"/>
      <c r="AC27" s="54">
        <f t="shared" si="9"/>
        <v>929857.4</v>
      </c>
      <c r="AD27" s="54">
        <f t="shared" si="5"/>
        <v>92.985740000000007</v>
      </c>
      <c r="AE27" s="54">
        <v>8025</v>
      </c>
      <c r="AF27" s="54">
        <f t="shared" si="10"/>
        <v>11.440978806032282</v>
      </c>
      <c r="AG27" s="54">
        <v>0</v>
      </c>
      <c r="AH27" s="54">
        <v>0</v>
      </c>
      <c r="AI27" s="56">
        <f t="shared" si="11"/>
        <v>0</v>
      </c>
      <c r="AJ27" s="54">
        <f t="shared" si="6"/>
        <v>0</v>
      </c>
      <c r="AL27" s="147"/>
    </row>
    <row r="28" spans="1:38" s="140" customFormat="1" ht="17.45" customHeight="1">
      <c r="A28" s="144" t="s">
        <v>161</v>
      </c>
      <c r="B28" s="54">
        <v>450877.25</v>
      </c>
      <c r="C28" s="54">
        <v>124450</v>
      </c>
      <c r="D28" s="54">
        <f t="shared" si="7"/>
        <v>27.601747482269289</v>
      </c>
      <c r="E28" s="54">
        <v>124450</v>
      </c>
      <c r="F28" s="54">
        <f t="shared" si="12"/>
        <v>100</v>
      </c>
      <c r="G28" s="54">
        <f t="shared" si="20"/>
        <v>0</v>
      </c>
      <c r="H28" s="54">
        <v>0</v>
      </c>
      <c r="I28" s="54">
        <v>0</v>
      </c>
      <c r="J28" s="54">
        <v>0</v>
      </c>
      <c r="K28" s="54">
        <f t="shared" si="21"/>
        <v>0</v>
      </c>
      <c r="L28" s="54" t="e">
        <f t="shared" si="0"/>
        <v>#DIV/0!</v>
      </c>
      <c r="M28" s="54">
        <v>0</v>
      </c>
      <c r="N28" s="54" t="e">
        <f t="shared" si="1"/>
        <v>#DIV/0!</v>
      </c>
      <c r="O28" s="54">
        <v>0</v>
      </c>
      <c r="P28" s="54" t="e">
        <f t="shared" si="2"/>
        <v>#DIV/0!</v>
      </c>
      <c r="Q28" s="54">
        <f t="shared" si="22"/>
        <v>0</v>
      </c>
      <c r="R28" s="54">
        <v>1500000</v>
      </c>
      <c r="S28" s="54">
        <v>0</v>
      </c>
      <c r="T28" s="54"/>
      <c r="U28" s="54"/>
      <c r="V28" s="54">
        <v>52615</v>
      </c>
      <c r="W28" s="54"/>
      <c r="X28" s="54">
        <f t="shared" si="15"/>
        <v>52615</v>
      </c>
      <c r="Y28" s="54">
        <f t="shared" si="23"/>
        <v>0</v>
      </c>
      <c r="Z28" s="54">
        <f t="shared" si="17"/>
        <v>52615</v>
      </c>
      <c r="AA28" s="54">
        <f t="shared" si="4"/>
        <v>3.5076666666666667</v>
      </c>
      <c r="AB28" s="55"/>
      <c r="AC28" s="54">
        <f t="shared" si="9"/>
        <v>1447385</v>
      </c>
      <c r="AD28" s="54">
        <f t="shared" si="5"/>
        <v>96.492333333333335</v>
      </c>
      <c r="AE28" s="54">
        <v>26193</v>
      </c>
      <c r="AF28" s="54">
        <f t="shared" si="10"/>
        <v>49.782381450156798</v>
      </c>
      <c r="AG28" s="54">
        <v>0</v>
      </c>
      <c r="AH28" s="54">
        <v>0</v>
      </c>
      <c r="AI28" s="56">
        <f t="shared" si="11"/>
        <v>0</v>
      </c>
      <c r="AJ28" s="54">
        <f t="shared" si="6"/>
        <v>0</v>
      </c>
      <c r="AL28" s="147"/>
    </row>
    <row r="29" spans="1:38" s="143" customFormat="1" ht="17.45" customHeight="1">
      <c r="A29" s="148" t="s">
        <v>33</v>
      </c>
      <c r="B29" s="49">
        <f>B9+B16</f>
        <v>215967973.47999999</v>
      </c>
      <c r="C29" s="49">
        <f>C9+C16</f>
        <v>222167829.08999997</v>
      </c>
      <c r="D29" s="49">
        <f t="shared" si="7"/>
        <v>102.87072916882008</v>
      </c>
      <c r="E29" s="49">
        <f>E9+E16</f>
        <v>222126705.08999997</v>
      </c>
      <c r="F29" s="49">
        <f t="shared" si="12"/>
        <v>99.981489669243089</v>
      </c>
      <c r="G29" s="49">
        <f>G9+G16</f>
        <v>41124</v>
      </c>
      <c r="H29" s="49">
        <f>H9+H16</f>
        <v>226619886.84999999</v>
      </c>
      <c r="I29" s="49">
        <f>I9+I16</f>
        <v>196855144.01500002</v>
      </c>
      <c r="J29" s="49">
        <f>J9+J16</f>
        <v>3186942.4499999997</v>
      </c>
      <c r="K29" s="49">
        <f>K9+K16</f>
        <v>200042086.465</v>
      </c>
      <c r="L29" s="49">
        <f t="shared" si="0"/>
        <v>88.272079403785128</v>
      </c>
      <c r="M29" s="49">
        <f>M9+M16</f>
        <v>218374522.95999998</v>
      </c>
      <c r="N29" s="49">
        <f t="shared" si="1"/>
        <v>96.36158855932284</v>
      </c>
      <c r="O29" s="49">
        <f>O9+O16</f>
        <v>181459891.08000001</v>
      </c>
      <c r="P29" s="49">
        <f t="shared" si="2"/>
        <v>83.09572408922368</v>
      </c>
      <c r="Q29" s="49">
        <f>Q9+Q16</f>
        <v>36914631.879999988</v>
      </c>
      <c r="R29" s="49">
        <f t="shared" ref="R29:W29" si="26">R9+R16</f>
        <v>236060000</v>
      </c>
      <c r="S29" s="49">
        <f t="shared" si="26"/>
        <v>44269120.669999994</v>
      </c>
      <c r="T29" s="49">
        <f t="shared" si="26"/>
        <v>0</v>
      </c>
      <c r="U29" s="49">
        <f t="shared" si="26"/>
        <v>0</v>
      </c>
      <c r="V29" s="49">
        <f t="shared" si="26"/>
        <v>21705156.859999996</v>
      </c>
      <c r="W29" s="49">
        <f t="shared" si="26"/>
        <v>0</v>
      </c>
      <c r="X29" s="49">
        <f>T29+V29</f>
        <v>21705156.859999996</v>
      </c>
      <c r="Y29" s="49">
        <f>U29+W29</f>
        <v>0</v>
      </c>
      <c r="Z29" s="49">
        <f>X29+Y29</f>
        <v>21705156.859999996</v>
      </c>
      <c r="AA29" s="49">
        <f t="shared" si="4"/>
        <v>9.1947627128696077</v>
      </c>
      <c r="AB29" s="60"/>
      <c r="AC29" s="49">
        <f t="shared" si="9"/>
        <v>214354843.14000002</v>
      </c>
      <c r="AD29" s="49">
        <f t="shared" si="5"/>
        <v>90.805237287130396</v>
      </c>
      <c r="AE29" s="49">
        <f>AE9+AE16</f>
        <v>17815113.149999999</v>
      </c>
      <c r="AF29" s="49">
        <f t="shared" si="10"/>
        <v>82.077790383681204</v>
      </c>
      <c r="AG29" s="49">
        <f>AG9+AG16</f>
        <v>110050</v>
      </c>
      <c r="AH29" s="49">
        <f>AH9+AH16</f>
        <v>0</v>
      </c>
      <c r="AI29" s="48">
        <f>AG29+AH29</f>
        <v>110050</v>
      </c>
      <c r="AJ29" s="49">
        <f t="shared" si="6"/>
        <v>0.61773393788408248</v>
      </c>
      <c r="AL29" s="147"/>
    </row>
    <row r="30" spans="1:38" ht="17.45" customHeight="1">
      <c r="H30" s="65"/>
      <c r="I30" s="65"/>
      <c r="J30" s="65"/>
      <c r="K30" s="65"/>
      <c r="L30" s="65"/>
      <c r="R30" s="65"/>
      <c r="AF30" s="67"/>
    </row>
    <row r="32" spans="1:38" s="129" customFormat="1" ht="17.45" customHeight="1">
      <c r="A32" s="128" t="s">
        <v>58</v>
      </c>
      <c r="C32" s="202"/>
      <c r="D32" s="202"/>
      <c r="M32" s="202"/>
      <c r="N32" s="202"/>
      <c r="T32" s="130"/>
      <c r="U32" s="130"/>
      <c r="V32" s="130"/>
      <c r="AA32" s="131"/>
      <c r="AB32" s="132"/>
      <c r="AC32" s="203" t="s">
        <v>37</v>
      </c>
      <c r="AD32" s="203"/>
      <c r="AE32" s="202" t="s">
        <v>38</v>
      </c>
      <c r="AF32" s="202"/>
    </row>
    <row r="33" spans="1:49" s="129" customFormat="1" ht="21" customHeight="1">
      <c r="A33" s="133" t="s">
        <v>120</v>
      </c>
      <c r="C33" s="131"/>
      <c r="D33" s="131"/>
      <c r="M33" s="174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K33" s="130"/>
      <c r="AL33" s="130"/>
      <c r="AQ33" s="131"/>
      <c r="AR33" s="132"/>
      <c r="AS33" s="132"/>
      <c r="AT33" s="132"/>
      <c r="AU33" s="131"/>
      <c r="AV33" s="131"/>
    </row>
    <row r="34" spans="1:49" s="129" customFormat="1" ht="21" customHeight="1">
      <c r="A34" s="133" t="s">
        <v>119</v>
      </c>
      <c r="C34" s="131"/>
      <c r="D34" s="131"/>
      <c r="M34" s="174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</row>
    <row r="35" spans="1:49" s="129" customFormat="1" ht="21" customHeight="1">
      <c r="A35" s="133" t="s">
        <v>162</v>
      </c>
      <c r="C35" s="131"/>
      <c r="D35" s="131"/>
      <c r="M35" s="174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</row>
    <row r="36" spans="1:49" s="129" customFormat="1" ht="21" customHeight="1">
      <c r="A36" s="134" t="s">
        <v>130</v>
      </c>
      <c r="C36" s="131"/>
      <c r="D36" s="131"/>
      <c r="H36" s="176"/>
      <c r="M36" s="174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</row>
    <row r="37" spans="1:49" s="129" customFormat="1" ht="21" customHeight="1">
      <c r="A37" s="134" t="s">
        <v>131</v>
      </c>
      <c r="C37" s="131"/>
      <c r="D37" s="131"/>
      <c r="H37" s="176"/>
      <c r="M37" s="174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</row>
    <row r="38" spans="1:49" s="129" customFormat="1" ht="21" customHeight="1">
      <c r="A38" s="134" t="s">
        <v>132</v>
      </c>
      <c r="C38" s="131"/>
      <c r="D38" s="131"/>
      <c r="H38" s="176"/>
      <c r="M38" s="174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</row>
    <row r="39" spans="1:49" s="129" customFormat="1" ht="21" customHeight="1">
      <c r="A39" s="134" t="s">
        <v>70</v>
      </c>
      <c r="C39" s="131"/>
      <c r="D39" s="131"/>
      <c r="H39" s="176"/>
      <c r="M39" s="174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</row>
    <row r="40" spans="1:49" s="129" customFormat="1" ht="21" customHeight="1">
      <c r="A40" s="134" t="s">
        <v>71</v>
      </c>
      <c r="C40" s="131"/>
      <c r="D40" s="131"/>
      <c r="H40" s="176"/>
      <c r="M40" s="174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</row>
    <row r="41" spans="1:49" s="129" customFormat="1" ht="21" customHeight="1">
      <c r="A41" s="134" t="s">
        <v>133</v>
      </c>
      <c r="C41" s="131"/>
      <c r="D41" s="131"/>
      <c r="H41" s="176"/>
      <c r="M41" s="174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</row>
    <row r="42" spans="1:49" s="129" customFormat="1" ht="21" customHeight="1">
      <c r="A42" s="134" t="s">
        <v>134</v>
      </c>
      <c r="C42" s="131"/>
      <c r="D42" s="131"/>
      <c r="H42" s="176"/>
      <c r="M42" s="174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</row>
    <row r="43" spans="1:49" s="129" customFormat="1" ht="21" customHeight="1">
      <c r="A43" s="134" t="s">
        <v>135</v>
      </c>
      <c r="C43" s="131"/>
      <c r="D43" s="131"/>
      <c r="H43" s="176"/>
      <c r="M43" s="174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</row>
    <row r="44" spans="1:49" s="129" customFormat="1" ht="21" customHeight="1">
      <c r="A44" s="134" t="s">
        <v>136</v>
      </c>
      <c r="C44" s="131"/>
      <c r="D44" s="131"/>
      <c r="H44" s="176"/>
      <c r="M44" s="174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</row>
    <row r="45" spans="1:49" s="129" customFormat="1" ht="21" customHeight="1">
      <c r="A45" s="134" t="s">
        <v>142</v>
      </c>
      <c r="C45" s="131"/>
      <c r="D45" s="131"/>
      <c r="H45" s="176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</row>
    <row r="46" spans="1:49" s="129" customFormat="1" ht="21" customHeight="1">
      <c r="A46" s="134" t="s">
        <v>143</v>
      </c>
      <c r="C46" s="131"/>
      <c r="D46" s="131"/>
      <c r="H46" s="176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</row>
    <row r="47" spans="1:49" s="129" customFormat="1" ht="21" customHeight="1">
      <c r="A47" s="136" t="s">
        <v>144</v>
      </c>
      <c r="C47" s="131"/>
      <c r="D47" s="131"/>
      <c r="H47" s="176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</row>
    <row r="48" spans="1:49" ht="21" customHeight="1">
      <c r="A48" s="112" t="s">
        <v>76</v>
      </c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70"/>
      <c r="AL48" s="70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19:49" s="71" customFormat="1" ht="15.75"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</row>
    <row r="50" spans="19:49" ht="15.75">
      <c r="S50" s="64"/>
      <c r="T50" s="64"/>
      <c r="U50" s="57"/>
      <c r="V50" s="57"/>
      <c r="AA50" s="57"/>
      <c r="AB50" s="57"/>
      <c r="AC50" s="64"/>
      <c r="AE50" s="57"/>
      <c r="AF50" s="57"/>
      <c r="AJ50" s="66"/>
      <c r="AK50" s="66"/>
      <c r="AL50" s="66"/>
      <c r="AQ50" s="64"/>
      <c r="AR50" s="44"/>
      <c r="AT50" s="64"/>
      <c r="AU50" s="64"/>
      <c r="AV50" s="64"/>
    </row>
  </sheetData>
  <sheetProtection selectLockedCells="1" selectUnlockedCells="1"/>
  <mergeCells count="43">
    <mergeCell ref="AG8:AJ8"/>
    <mergeCell ref="AC8:AD8"/>
    <mergeCell ref="AE8:AF8"/>
    <mergeCell ref="AI6:AJ6"/>
    <mergeCell ref="A4:A8"/>
    <mergeCell ref="R4:AJ4"/>
    <mergeCell ref="C5:D5"/>
    <mergeCell ref="E5:F5"/>
    <mergeCell ref="T5:U5"/>
    <mergeCell ref="V5:W5"/>
    <mergeCell ref="X5:AA5"/>
    <mergeCell ref="AB5:AB6"/>
    <mergeCell ref="AC5:AD5"/>
    <mergeCell ref="AE5:AF5"/>
    <mergeCell ref="AG5:AJ5"/>
    <mergeCell ref="C6:D6"/>
    <mergeCell ref="C32:D32"/>
    <mergeCell ref="AC32:AD32"/>
    <mergeCell ref="AE32:AF32"/>
    <mergeCell ref="M32:N32"/>
    <mergeCell ref="Z6:Z7"/>
    <mergeCell ref="AE6:AF6"/>
    <mergeCell ref="T6:U6"/>
    <mergeCell ref="E6:F6"/>
    <mergeCell ref="V6:W6"/>
    <mergeCell ref="X6:Y6"/>
    <mergeCell ref="C8:D8"/>
    <mergeCell ref="E8:F8"/>
    <mergeCell ref="T8:U8"/>
    <mergeCell ref="V8:W8"/>
    <mergeCell ref="X8:AA8"/>
    <mergeCell ref="M8:N8"/>
    <mergeCell ref="O8:P8"/>
    <mergeCell ref="K8:L8"/>
    <mergeCell ref="B4:G4"/>
    <mergeCell ref="H4:Q4"/>
    <mergeCell ref="I5:L5"/>
    <mergeCell ref="I6:J6"/>
    <mergeCell ref="K6:K7"/>
    <mergeCell ref="M5:N5"/>
    <mergeCell ref="O5:P5"/>
    <mergeCell ref="M6:N6"/>
    <mergeCell ref="O6:P6"/>
  </mergeCells>
  <pageMargins left="0.19685039370078741" right="0.19685039370078741" top="0.31496062992125984" bottom="0.31496062992125984" header="0.31496062992125984" footer="0.15748031496062992"/>
  <pageSetup paperSize="9" scale="8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48"/>
  <sheetViews>
    <sheetView topLeftCell="A28" zoomScale="80" zoomScaleNormal="80" workbookViewId="0">
      <selection activeCell="A47" sqref="A47:XFD48"/>
    </sheetView>
  </sheetViews>
  <sheetFormatPr defaultColWidth="9" defaultRowHeight="17.45" customHeight="1"/>
  <cols>
    <col min="1" max="1" width="28.625" style="6" bestFit="1" customWidth="1"/>
    <col min="2" max="2" width="16.875" style="6" customWidth="1"/>
    <col min="3" max="3" width="16.375" style="29" customWidth="1"/>
    <col min="4" max="4" width="9.125" style="29" bestFit="1" customWidth="1"/>
    <col min="5" max="5" width="15.625" style="6" customWidth="1"/>
    <col min="6" max="6" width="9.125" style="6" bestFit="1" customWidth="1"/>
    <col min="7" max="7" width="16.875" style="6" bestFit="1" customWidth="1"/>
    <col min="8" max="8" width="15.5" style="6" bestFit="1" customWidth="1"/>
    <col min="9" max="10" width="12.625" style="6" customWidth="1"/>
    <col min="11" max="11" width="14.375" style="6" bestFit="1" customWidth="1"/>
    <col min="12" max="12" width="13.25" style="6" customWidth="1"/>
    <col min="13" max="13" width="14.375" style="6" bestFit="1" customWidth="1"/>
    <col min="14" max="14" width="12.375" style="6" bestFit="1" customWidth="1"/>
    <col min="15" max="15" width="14.375" style="6" bestFit="1" customWidth="1"/>
    <col min="16" max="16" width="12.25" style="29" customWidth="1"/>
    <col min="17" max="17" width="14.625" style="15" customWidth="1"/>
    <col min="18" max="18" width="16.875" style="6" bestFit="1" customWidth="1"/>
    <col min="19" max="19" width="11.25" style="29" customWidth="1"/>
    <col min="20" max="20" width="13.625" style="29" customWidth="1"/>
    <col min="21" max="21" width="9.125" style="29" bestFit="1" customWidth="1"/>
    <col min="22" max="22" width="17.125" style="6" customWidth="1"/>
    <col min="23" max="24" width="17.25" style="6" customWidth="1"/>
    <col min="25" max="25" width="15.375" style="6" customWidth="1"/>
    <col min="26" max="16384" width="9" style="6"/>
  </cols>
  <sheetData>
    <row r="1" spans="1:25" s="11" customFormat="1" ht="17.45" customHeight="1">
      <c r="A1" s="11" t="s">
        <v>39</v>
      </c>
    </row>
    <row r="2" spans="1:25" s="11" customFormat="1" ht="17.45" customHeight="1">
      <c r="A2" s="11" t="s">
        <v>82</v>
      </c>
    </row>
    <row r="3" spans="1:25" s="11" customFormat="1" ht="17.45" customHeight="1">
      <c r="A3" s="16" t="s">
        <v>40</v>
      </c>
      <c r="B3" s="16"/>
      <c r="C3" s="16"/>
      <c r="D3" s="16"/>
      <c r="E3" s="16"/>
      <c r="F3" s="16"/>
    </row>
    <row r="4" spans="1:25" s="11" customFormat="1" ht="17.45" customHeight="1">
      <c r="A4" s="256" t="s">
        <v>0</v>
      </c>
      <c r="B4" s="266" t="s">
        <v>56</v>
      </c>
      <c r="C4" s="266"/>
      <c r="D4" s="266"/>
      <c r="E4" s="266"/>
      <c r="F4" s="266"/>
      <c r="G4" s="266" t="s">
        <v>55</v>
      </c>
      <c r="H4" s="266"/>
      <c r="I4" s="267"/>
      <c r="J4" s="267"/>
      <c r="K4" s="267"/>
      <c r="L4" s="267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</row>
    <row r="5" spans="1:25" s="15" customFormat="1" ht="17.45" customHeight="1">
      <c r="A5" s="256"/>
      <c r="B5" s="17" t="s">
        <v>1</v>
      </c>
      <c r="C5" s="261" t="s">
        <v>5</v>
      </c>
      <c r="D5" s="268"/>
      <c r="E5" s="268" t="s">
        <v>50</v>
      </c>
      <c r="F5" s="269"/>
      <c r="G5" s="17" t="s">
        <v>1</v>
      </c>
      <c r="H5" s="18" t="s">
        <v>4</v>
      </c>
      <c r="I5" s="268" t="s">
        <v>2</v>
      </c>
      <c r="J5" s="270"/>
      <c r="K5" s="268" t="s">
        <v>2</v>
      </c>
      <c r="L5" s="269"/>
      <c r="M5" s="251" t="s">
        <v>46</v>
      </c>
      <c r="N5" s="251"/>
      <c r="O5" s="251"/>
      <c r="P5" s="252"/>
      <c r="Q5" s="271" t="s">
        <v>3</v>
      </c>
      <c r="R5" s="256" t="s">
        <v>48</v>
      </c>
      <c r="S5" s="256"/>
      <c r="T5" s="261" t="s">
        <v>5</v>
      </c>
      <c r="U5" s="268"/>
      <c r="V5" s="256" t="s">
        <v>50</v>
      </c>
      <c r="W5" s="256"/>
      <c r="X5" s="256"/>
      <c r="Y5" s="256"/>
    </row>
    <row r="6" spans="1:25" s="22" customFormat="1" ht="17.45" customHeight="1">
      <c r="A6" s="256"/>
      <c r="B6" s="19" t="s">
        <v>6</v>
      </c>
      <c r="C6" s="257" t="s">
        <v>49</v>
      </c>
      <c r="D6" s="263"/>
      <c r="E6" s="257" t="s">
        <v>74</v>
      </c>
      <c r="F6" s="258"/>
      <c r="G6" s="19" t="s">
        <v>41</v>
      </c>
      <c r="H6" s="20" t="s">
        <v>42</v>
      </c>
      <c r="I6" s="257" t="s">
        <v>67</v>
      </c>
      <c r="J6" s="263"/>
      <c r="K6" s="257" t="s">
        <v>51</v>
      </c>
      <c r="L6" s="258"/>
      <c r="M6" s="259" t="s">
        <v>45</v>
      </c>
      <c r="N6" s="260"/>
      <c r="O6" s="261" t="s">
        <v>47</v>
      </c>
      <c r="P6" s="21" t="s">
        <v>44</v>
      </c>
      <c r="Q6" s="272"/>
      <c r="R6" s="19" t="s">
        <v>45</v>
      </c>
      <c r="S6" s="21" t="s">
        <v>44</v>
      </c>
      <c r="T6" s="257" t="s">
        <v>54</v>
      </c>
      <c r="U6" s="263"/>
      <c r="V6" s="37" t="s">
        <v>77</v>
      </c>
      <c r="W6" s="37" t="s">
        <v>78</v>
      </c>
      <c r="X6" s="264" t="s">
        <v>79</v>
      </c>
      <c r="Y6" s="264"/>
    </row>
    <row r="7" spans="1:25" s="15" customFormat="1" ht="17.45" customHeight="1">
      <c r="A7" s="256"/>
      <c r="B7" s="23"/>
      <c r="C7" s="18" t="s">
        <v>8</v>
      </c>
      <c r="D7" s="17" t="s">
        <v>44</v>
      </c>
      <c r="E7" s="18" t="s">
        <v>8</v>
      </c>
      <c r="F7" s="24" t="s">
        <v>44</v>
      </c>
      <c r="G7" s="23"/>
      <c r="H7" s="23"/>
      <c r="I7" s="25" t="s">
        <v>35</v>
      </c>
      <c r="J7" s="25" t="s">
        <v>34</v>
      </c>
      <c r="K7" s="25" t="s">
        <v>35</v>
      </c>
      <c r="L7" s="25" t="s">
        <v>34</v>
      </c>
      <c r="M7" s="14" t="s">
        <v>35</v>
      </c>
      <c r="N7" s="14" t="s">
        <v>34</v>
      </c>
      <c r="O7" s="262"/>
      <c r="P7" s="26"/>
      <c r="Q7" s="27" t="s">
        <v>34</v>
      </c>
      <c r="R7" s="23"/>
      <c r="S7" s="28"/>
      <c r="T7" s="18" t="s">
        <v>8</v>
      </c>
      <c r="U7" s="17" t="s">
        <v>44</v>
      </c>
      <c r="V7" s="14" t="s">
        <v>8</v>
      </c>
      <c r="W7" s="14" t="s">
        <v>8</v>
      </c>
      <c r="X7" s="14" t="s">
        <v>7</v>
      </c>
      <c r="Y7" s="14" t="s">
        <v>44</v>
      </c>
    </row>
    <row r="8" spans="1:25" s="15" customFormat="1" ht="17.45" customHeight="1">
      <c r="A8" s="256"/>
      <c r="B8" s="14" t="s">
        <v>9</v>
      </c>
      <c r="C8" s="256" t="s">
        <v>10</v>
      </c>
      <c r="D8" s="256"/>
      <c r="E8" s="256" t="s">
        <v>11</v>
      </c>
      <c r="F8" s="256"/>
      <c r="G8" s="14" t="s">
        <v>43</v>
      </c>
      <c r="H8" s="14" t="s">
        <v>12</v>
      </c>
      <c r="I8" s="250" t="s">
        <v>13</v>
      </c>
      <c r="J8" s="252"/>
      <c r="K8" s="250" t="s">
        <v>52</v>
      </c>
      <c r="L8" s="252"/>
      <c r="M8" s="250" t="s">
        <v>53</v>
      </c>
      <c r="N8" s="251"/>
      <c r="O8" s="251"/>
      <c r="P8" s="252"/>
      <c r="Q8" s="14" t="s">
        <v>36</v>
      </c>
      <c r="R8" s="250" t="s">
        <v>57</v>
      </c>
      <c r="S8" s="252"/>
      <c r="T8" s="256" t="s">
        <v>65</v>
      </c>
      <c r="U8" s="256"/>
      <c r="V8" s="250" t="s">
        <v>66</v>
      </c>
      <c r="W8" s="251"/>
      <c r="X8" s="251"/>
      <c r="Y8" s="252"/>
    </row>
    <row r="9" spans="1:25" s="3" customFormat="1" ht="17.45" customHeight="1">
      <c r="A9" s="38" t="s">
        <v>14</v>
      </c>
      <c r="B9" s="13">
        <f>SUM(B10:B16)</f>
        <v>0</v>
      </c>
      <c r="C9" s="13">
        <f>SUM(C10:C16)</f>
        <v>0</v>
      </c>
      <c r="D9" s="9" t="e">
        <f t="shared" ref="D9:D29" si="0">C9*100/B9</f>
        <v>#DIV/0!</v>
      </c>
      <c r="E9" s="13">
        <f>SUM(E10:E16)</f>
        <v>0</v>
      </c>
      <c r="F9" s="9" t="e">
        <f>E9*100/C9</f>
        <v>#DIV/0!</v>
      </c>
      <c r="G9" s="13">
        <f t="shared" ref="G9:L9" si="1">SUM(G10:G16)</f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9">
        <f>I9+K9</f>
        <v>0</v>
      </c>
      <c r="N9" s="9">
        <f>J9+L9</f>
        <v>0</v>
      </c>
      <c r="O9" s="9">
        <f>M9+N9</f>
        <v>0</v>
      </c>
      <c r="P9" s="9" t="e">
        <f>O9*100/G9</f>
        <v>#DIV/0!</v>
      </c>
      <c r="Q9" s="2"/>
      <c r="R9" s="9">
        <f>G9-O9</f>
        <v>0</v>
      </c>
      <c r="S9" s="9" t="e">
        <f>R9*100/G9</f>
        <v>#DIV/0!</v>
      </c>
      <c r="T9" s="13">
        <f>SUM(T10:T16)</f>
        <v>0</v>
      </c>
      <c r="U9" s="9" t="e">
        <f>T9*100/O9</f>
        <v>#DIV/0!</v>
      </c>
      <c r="V9" s="13">
        <f>SUM(V10:V16)</f>
        <v>0</v>
      </c>
      <c r="W9" s="13">
        <f>SUM(W10:W16)</f>
        <v>0</v>
      </c>
      <c r="X9" s="13">
        <f>V9+W9</f>
        <v>0</v>
      </c>
      <c r="Y9" s="9" t="e">
        <f t="shared" ref="Y9:Y29" si="2">W9*100/T9</f>
        <v>#DIV/0!</v>
      </c>
    </row>
    <row r="10" spans="1:25" ht="17.45" customHeight="1">
      <c r="A10" s="4" t="s">
        <v>15</v>
      </c>
      <c r="B10" s="1"/>
      <c r="C10" s="1"/>
      <c r="D10" s="1" t="e">
        <f t="shared" si="0"/>
        <v>#DIV/0!</v>
      </c>
      <c r="E10" s="1"/>
      <c r="F10" s="1" t="e">
        <f>E10*100/C10</f>
        <v>#DIV/0!</v>
      </c>
      <c r="G10" s="1"/>
      <c r="H10" s="1"/>
      <c r="I10" s="1"/>
      <c r="J10" s="1"/>
      <c r="K10" s="1"/>
      <c r="L10" s="1"/>
      <c r="M10" s="1">
        <f>I10+K10</f>
        <v>0</v>
      </c>
      <c r="N10" s="1">
        <f>J10+L10</f>
        <v>0</v>
      </c>
      <c r="O10" s="1">
        <f>M10+N10</f>
        <v>0</v>
      </c>
      <c r="P10" s="1" t="e">
        <f>O10*100/G10</f>
        <v>#DIV/0!</v>
      </c>
      <c r="Q10" s="5"/>
      <c r="R10" s="1">
        <f t="shared" ref="R10:R29" si="3">G10-O10</f>
        <v>0</v>
      </c>
      <c r="S10" s="1" t="e">
        <f t="shared" ref="S10:S29" si="4">R10*100/G10</f>
        <v>#DIV/0!</v>
      </c>
      <c r="T10" s="1"/>
      <c r="U10" s="1" t="e">
        <f t="shared" ref="U10:U29" si="5">T10*100/O10</f>
        <v>#DIV/0!</v>
      </c>
      <c r="V10" s="1"/>
      <c r="W10" s="1"/>
      <c r="X10" s="1"/>
      <c r="Y10" s="1" t="e">
        <f t="shared" si="2"/>
        <v>#DIV/0!</v>
      </c>
    </row>
    <row r="11" spans="1:25" ht="17.45" customHeight="1">
      <c r="A11" s="4" t="s">
        <v>16</v>
      </c>
      <c r="B11" s="1"/>
      <c r="C11" s="1"/>
      <c r="D11" s="1" t="e">
        <f t="shared" si="0"/>
        <v>#DIV/0!</v>
      </c>
      <c r="E11" s="1"/>
      <c r="F11" s="1" t="e">
        <f t="shared" ref="F11:F29" si="6">E11*100/C11</f>
        <v>#DIV/0!</v>
      </c>
      <c r="G11" s="1"/>
      <c r="H11" s="1"/>
      <c r="I11" s="1"/>
      <c r="J11" s="1"/>
      <c r="K11" s="1"/>
      <c r="L11" s="1"/>
      <c r="M11" s="1">
        <f t="shared" ref="M11:N29" si="7">I11+K11</f>
        <v>0</v>
      </c>
      <c r="N11" s="1">
        <f t="shared" si="7"/>
        <v>0</v>
      </c>
      <c r="O11" s="1">
        <f t="shared" ref="O11:O28" si="8">M11+N11</f>
        <v>0</v>
      </c>
      <c r="P11" s="1" t="e">
        <f t="shared" ref="P11:P29" si="9">O11*100/G11</f>
        <v>#DIV/0!</v>
      </c>
      <c r="Q11" s="5"/>
      <c r="R11" s="1">
        <f t="shared" si="3"/>
        <v>0</v>
      </c>
      <c r="S11" s="1" t="e">
        <f t="shared" si="4"/>
        <v>#DIV/0!</v>
      </c>
      <c r="T11" s="1"/>
      <c r="U11" s="1" t="e">
        <f t="shared" si="5"/>
        <v>#DIV/0!</v>
      </c>
      <c r="V11" s="1"/>
      <c r="W11" s="1"/>
      <c r="X11" s="1"/>
      <c r="Y11" s="1" t="e">
        <f t="shared" si="2"/>
        <v>#DIV/0!</v>
      </c>
    </row>
    <row r="12" spans="1:25" ht="17.45" customHeight="1">
      <c r="A12" s="4" t="s">
        <v>17</v>
      </c>
      <c r="B12" s="1"/>
      <c r="C12" s="1"/>
      <c r="D12" s="1" t="e">
        <f t="shared" si="0"/>
        <v>#DIV/0!</v>
      </c>
      <c r="E12" s="1"/>
      <c r="F12" s="1" t="e">
        <f t="shared" si="6"/>
        <v>#DIV/0!</v>
      </c>
      <c r="H12" s="1"/>
      <c r="I12" s="1"/>
      <c r="J12" s="1"/>
      <c r="K12" s="1"/>
      <c r="L12" s="1"/>
      <c r="M12" s="1">
        <f t="shared" si="7"/>
        <v>0</v>
      </c>
      <c r="N12" s="1">
        <f t="shared" si="7"/>
        <v>0</v>
      </c>
      <c r="O12" s="1">
        <f t="shared" si="8"/>
        <v>0</v>
      </c>
      <c r="P12" s="1" t="e">
        <f t="shared" si="9"/>
        <v>#DIV/0!</v>
      </c>
      <c r="Q12" s="5"/>
      <c r="R12" s="1">
        <f t="shared" si="3"/>
        <v>0</v>
      </c>
      <c r="S12" s="1" t="e">
        <f t="shared" si="4"/>
        <v>#DIV/0!</v>
      </c>
      <c r="T12" s="1"/>
      <c r="U12" s="1" t="e">
        <f t="shared" si="5"/>
        <v>#DIV/0!</v>
      </c>
      <c r="V12" s="1"/>
      <c r="W12" s="1"/>
      <c r="X12" s="1"/>
      <c r="Y12" s="1" t="e">
        <f t="shared" si="2"/>
        <v>#DIV/0!</v>
      </c>
    </row>
    <row r="13" spans="1:25" ht="30">
      <c r="A13" s="7" t="s">
        <v>18</v>
      </c>
      <c r="B13" s="1"/>
      <c r="C13" s="1"/>
      <c r="D13" s="1" t="e">
        <f t="shared" si="0"/>
        <v>#DIV/0!</v>
      </c>
      <c r="E13" s="1"/>
      <c r="F13" s="1" t="e">
        <f t="shared" si="6"/>
        <v>#DIV/0!</v>
      </c>
      <c r="G13" s="1"/>
      <c r="H13" s="1"/>
      <c r="I13" s="1"/>
      <c r="J13" s="1"/>
      <c r="K13" s="1"/>
      <c r="L13" s="1"/>
      <c r="M13" s="1">
        <f t="shared" si="7"/>
        <v>0</v>
      </c>
      <c r="N13" s="1">
        <f t="shared" si="7"/>
        <v>0</v>
      </c>
      <c r="O13" s="1">
        <f t="shared" si="8"/>
        <v>0</v>
      </c>
      <c r="P13" s="1" t="e">
        <f t="shared" si="9"/>
        <v>#DIV/0!</v>
      </c>
      <c r="Q13" s="5"/>
      <c r="R13" s="1">
        <f t="shared" si="3"/>
        <v>0</v>
      </c>
      <c r="S13" s="1" t="e">
        <f t="shared" si="4"/>
        <v>#DIV/0!</v>
      </c>
      <c r="T13" s="1"/>
      <c r="U13" s="1" t="e">
        <f t="shared" si="5"/>
        <v>#DIV/0!</v>
      </c>
      <c r="V13" s="1"/>
      <c r="W13" s="1"/>
      <c r="X13" s="1"/>
      <c r="Y13" s="1" t="e">
        <f t="shared" si="2"/>
        <v>#DIV/0!</v>
      </c>
    </row>
    <row r="14" spans="1:25" ht="17.45" customHeight="1">
      <c r="A14" s="4" t="s">
        <v>19</v>
      </c>
      <c r="B14" s="1"/>
      <c r="C14" s="1"/>
      <c r="D14" s="1" t="e">
        <f t="shared" si="0"/>
        <v>#DIV/0!</v>
      </c>
      <c r="E14" s="1"/>
      <c r="F14" s="1" t="e">
        <f t="shared" si="6"/>
        <v>#DIV/0!</v>
      </c>
      <c r="G14" s="1"/>
      <c r="H14" s="1"/>
      <c r="I14" s="1"/>
      <c r="J14" s="1"/>
      <c r="K14" s="1"/>
      <c r="L14" s="1"/>
      <c r="M14" s="1">
        <f t="shared" si="7"/>
        <v>0</v>
      </c>
      <c r="N14" s="1">
        <f t="shared" si="7"/>
        <v>0</v>
      </c>
      <c r="O14" s="1">
        <f t="shared" si="8"/>
        <v>0</v>
      </c>
      <c r="P14" s="1" t="e">
        <f t="shared" si="9"/>
        <v>#DIV/0!</v>
      </c>
      <c r="Q14" s="5"/>
      <c r="R14" s="1">
        <f t="shared" si="3"/>
        <v>0</v>
      </c>
      <c r="S14" s="1" t="e">
        <f t="shared" si="4"/>
        <v>#DIV/0!</v>
      </c>
      <c r="T14" s="1"/>
      <c r="U14" s="1" t="e">
        <f t="shared" si="5"/>
        <v>#DIV/0!</v>
      </c>
      <c r="V14" s="1"/>
      <c r="W14" s="1"/>
      <c r="X14" s="1"/>
      <c r="Y14" s="1" t="e">
        <f t="shared" si="2"/>
        <v>#DIV/0!</v>
      </c>
    </row>
    <row r="15" spans="1:25" ht="17.45" customHeight="1">
      <c r="A15" s="4" t="s">
        <v>20</v>
      </c>
      <c r="B15" s="1"/>
      <c r="C15" s="1"/>
      <c r="D15" s="1" t="e">
        <f t="shared" si="0"/>
        <v>#DIV/0!</v>
      </c>
      <c r="E15" s="1"/>
      <c r="F15" s="1" t="e">
        <f t="shared" si="6"/>
        <v>#DIV/0!</v>
      </c>
      <c r="G15" s="1"/>
      <c r="H15" s="1"/>
      <c r="I15" s="1"/>
      <c r="J15" s="1"/>
      <c r="K15" s="1"/>
      <c r="L15" s="1"/>
      <c r="M15" s="1">
        <f t="shared" si="7"/>
        <v>0</v>
      </c>
      <c r="N15" s="1">
        <f t="shared" si="7"/>
        <v>0</v>
      </c>
      <c r="O15" s="1">
        <f t="shared" si="8"/>
        <v>0</v>
      </c>
      <c r="P15" s="1" t="e">
        <f t="shared" si="9"/>
        <v>#DIV/0!</v>
      </c>
      <c r="Q15" s="5"/>
      <c r="R15" s="1">
        <f t="shared" si="3"/>
        <v>0</v>
      </c>
      <c r="S15" s="1" t="e">
        <f t="shared" si="4"/>
        <v>#DIV/0!</v>
      </c>
      <c r="T15" s="1"/>
      <c r="U15" s="1" t="e">
        <f t="shared" si="5"/>
        <v>#DIV/0!</v>
      </c>
      <c r="V15" s="1"/>
      <c r="W15" s="1"/>
      <c r="X15" s="1"/>
      <c r="Y15" s="1" t="e">
        <f t="shared" si="2"/>
        <v>#DIV/0!</v>
      </c>
    </row>
    <row r="16" spans="1:25" ht="17.45" customHeight="1">
      <c r="A16" s="4" t="s">
        <v>21</v>
      </c>
      <c r="B16" s="1"/>
      <c r="C16" s="1"/>
      <c r="D16" s="1" t="e">
        <f t="shared" si="0"/>
        <v>#DIV/0!</v>
      </c>
      <c r="E16" s="1"/>
      <c r="F16" s="1" t="e">
        <f t="shared" si="6"/>
        <v>#DIV/0!</v>
      </c>
      <c r="G16" s="33"/>
      <c r="H16" s="1"/>
      <c r="I16" s="1"/>
      <c r="J16" s="1"/>
      <c r="K16" s="1"/>
      <c r="L16" s="1"/>
      <c r="M16" s="1">
        <f t="shared" si="7"/>
        <v>0</v>
      </c>
      <c r="N16" s="1">
        <f t="shared" si="7"/>
        <v>0</v>
      </c>
      <c r="O16" s="1">
        <f t="shared" si="8"/>
        <v>0</v>
      </c>
      <c r="P16" s="1" t="e">
        <f t="shared" si="9"/>
        <v>#DIV/0!</v>
      </c>
      <c r="Q16" s="5"/>
      <c r="R16" s="1">
        <f t="shared" si="3"/>
        <v>0</v>
      </c>
      <c r="S16" s="1" t="e">
        <f t="shared" si="4"/>
        <v>#DIV/0!</v>
      </c>
      <c r="T16" s="1"/>
      <c r="U16" s="1" t="e">
        <f t="shared" si="5"/>
        <v>#DIV/0!</v>
      </c>
      <c r="V16" s="1"/>
      <c r="W16" s="1"/>
      <c r="X16" s="1"/>
      <c r="Y16" s="1" t="e">
        <f t="shared" si="2"/>
        <v>#DIV/0!</v>
      </c>
    </row>
    <row r="17" spans="1:25" s="11" customFormat="1" ht="17.45" customHeight="1">
      <c r="A17" s="8" t="s">
        <v>22</v>
      </c>
      <c r="B17" s="9">
        <f>SUM(B18:B28)</f>
        <v>0</v>
      </c>
      <c r="C17" s="9">
        <f>SUM(C18:C28)</f>
        <v>0</v>
      </c>
      <c r="D17" s="9" t="e">
        <f t="shared" si="0"/>
        <v>#DIV/0!</v>
      </c>
      <c r="E17" s="9">
        <f>SUM(E18:E28)</f>
        <v>0</v>
      </c>
      <c r="F17" s="9" t="e">
        <f>E17*100/C17</f>
        <v>#DIV/0!</v>
      </c>
      <c r="G17" s="9">
        <f>SUM(G18:G28)</f>
        <v>0</v>
      </c>
      <c r="H17" s="9">
        <f>SUM(H18:H28)</f>
        <v>0</v>
      </c>
      <c r="I17" s="9">
        <f t="shared" ref="I17:L17" si="10">SUM(I18:I28)</f>
        <v>0</v>
      </c>
      <c r="J17" s="9">
        <f t="shared" si="10"/>
        <v>0</v>
      </c>
      <c r="K17" s="9">
        <f t="shared" si="10"/>
        <v>0</v>
      </c>
      <c r="L17" s="9">
        <f t="shared" si="10"/>
        <v>0</v>
      </c>
      <c r="M17" s="9">
        <f t="shared" si="7"/>
        <v>0</v>
      </c>
      <c r="N17" s="9">
        <f t="shared" si="7"/>
        <v>0</v>
      </c>
      <c r="O17" s="9">
        <f t="shared" si="8"/>
        <v>0</v>
      </c>
      <c r="P17" s="9" t="e">
        <f t="shared" si="9"/>
        <v>#DIV/0!</v>
      </c>
      <c r="Q17" s="10"/>
      <c r="R17" s="9">
        <f t="shared" si="3"/>
        <v>0</v>
      </c>
      <c r="S17" s="9" t="e">
        <f t="shared" si="4"/>
        <v>#DIV/0!</v>
      </c>
      <c r="T17" s="9">
        <f t="shared" ref="T17" si="11">SUM(T18:T28)</f>
        <v>0</v>
      </c>
      <c r="U17" s="9" t="e">
        <f t="shared" si="5"/>
        <v>#DIV/0!</v>
      </c>
      <c r="V17" s="9">
        <f t="shared" ref="V17:W17" si="12">SUM(V18:V28)</f>
        <v>0</v>
      </c>
      <c r="W17" s="9">
        <f t="shared" si="12"/>
        <v>0</v>
      </c>
      <c r="X17" s="9"/>
      <c r="Y17" s="9" t="e">
        <f t="shared" si="2"/>
        <v>#DIV/0!</v>
      </c>
    </row>
    <row r="18" spans="1:25" ht="17.45" customHeight="1">
      <c r="A18" s="12" t="s">
        <v>23</v>
      </c>
      <c r="B18" s="1"/>
      <c r="C18" s="1"/>
      <c r="D18" s="1" t="e">
        <f t="shared" si="0"/>
        <v>#DIV/0!</v>
      </c>
      <c r="E18" s="1"/>
      <c r="F18" s="1" t="e">
        <f t="shared" si="6"/>
        <v>#DIV/0!</v>
      </c>
      <c r="G18" s="33"/>
      <c r="H18" s="1"/>
      <c r="I18" s="1"/>
      <c r="J18" s="1"/>
      <c r="K18" s="1"/>
      <c r="L18" s="1"/>
      <c r="M18" s="1">
        <f t="shared" si="7"/>
        <v>0</v>
      </c>
      <c r="N18" s="1">
        <f t="shared" si="7"/>
        <v>0</v>
      </c>
      <c r="O18" s="1">
        <f t="shared" si="8"/>
        <v>0</v>
      </c>
      <c r="P18" s="1" t="e">
        <f t="shared" si="9"/>
        <v>#DIV/0!</v>
      </c>
      <c r="Q18" s="5"/>
      <c r="R18" s="1">
        <f t="shared" si="3"/>
        <v>0</v>
      </c>
      <c r="S18" s="1" t="e">
        <f t="shared" si="4"/>
        <v>#DIV/0!</v>
      </c>
      <c r="T18" s="1"/>
      <c r="U18" s="1" t="e">
        <f t="shared" si="5"/>
        <v>#DIV/0!</v>
      </c>
      <c r="V18" s="1"/>
      <c r="W18" s="1"/>
      <c r="X18" s="1"/>
      <c r="Y18" s="1" t="e">
        <f t="shared" si="2"/>
        <v>#DIV/0!</v>
      </c>
    </row>
    <row r="19" spans="1:25" ht="17.45" customHeight="1">
      <c r="A19" s="12" t="s">
        <v>24</v>
      </c>
      <c r="B19" s="1"/>
      <c r="C19" s="1"/>
      <c r="D19" s="1" t="e">
        <f t="shared" si="0"/>
        <v>#DIV/0!</v>
      </c>
      <c r="E19" s="1"/>
      <c r="F19" s="1" t="e">
        <f t="shared" si="6"/>
        <v>#DIV/0!</v>
      </c>
      <c r="G19" s="33"/>
      <c r="H19" s="1"/>
      <c r="I19" s="1"/>
      <c r="J19" s="1"/>
      <c r="K19" s="1"/>
      <c r="L19" s="1"/>
      <c r="M19" s="1">
        <f t="shared" si="7"/>
        <v>0</v>
      </c>
      <c r="N19" s="1">
        <f t="shared" si="7"/>
        <v>0</v>
      </c>
      <c r="O19" s="1">
        <f t="shared" si="8"/>
        <v>0</v>
      </c>
      <c r="P19" s="1" t="e">
        <f t="shared" si="9"/>
        <v>#DIV/0!</v>
      </c>
      <c r="Q19" s="5"/>
      <c r="R19" s="1">
        <f t="shared" si="3"/>
        <v>0</v>
      </c>
      <c r="S19" s="1" t="e">
        <f t="shared" si="4"/>
        <v>#DIV/0!</v>
      </c>
      <c r="T19" s="1"/>
      <c r="U19" s="1" t="e">
        <f t="shared" si="5"/>
        <v>#DIV/0!</v>
      </c>
      <c r="V19" s="1"/>
      <c r="W19" s="1"/>
      <c r="X19" s="1"/>
      <c r="Y19" s="1" t="e">
        <f t="shared" si="2"/>
        <v>#DIV/0!</v>
      </c>
    </row>
    <row r="20" spans="1:25" ht="17.45" customHeight="1">
      <c r="A20" s="12" t="s">
        <v>25</v>
      </c>
      <c r="B20" s="1"/>
      <c r="C20" s="1"/>
      <c r="D20" s="1" t="e">
        <f t="shared" si="0"/>
        <v>#DIV/0!</v>
      </c>
      <c r="E20" s="1"/>
      <c r="F20" s="1" t="e">
        <f t="shared" si="6"/>
        <v>#DIV/0!</v>
      </c>
      <c r="G20" s="33"/>
      <c r="H20" s="1"/>
      <c r="I20" s="1"/>
      <c r="J20" s="1"/>
      <c r="K20" s="1"/>
      <c r="L20" s="1"/>
      <c r="M20" s="1">
        <f t="shared" si="7"/>
        <v>0</v>
      </c>
      <c r="N20" s="1">
        <f t="shared" si="7"/>
        <v>0</v>
      </c>
      <c r="O20" s="1">
        <f t="shared" si="8"/>
        <v>0</v>
      </c>
      <c r="P20" s="1" t="e">
        <f t="shared" si="9"/>
        <v>#DIV/0!</v>
      </c>
      <c r="Q20" s="5"/>
      <c r="R20" s="1">
        <f t="shared" si="3"/>
        <v>0</v>
      </c>
      <c r="S20" s="1" t="e">
        <f t="shared" si="4"/>
        <v>#DIV/0!</v>
      </c>
      <c r="T20" s="1"/>
      <c r="U20" s="1" t="e">
        <f t="shared" si="5"/>
        <v>#DIV/0!</v>
      </c>
      <c r="V20" s="1"/>
      <c r="W20" s="1"/>
      <c r="X20" s="1"/>
      <c r="Y20" s="1" t="e">
        <f t="shared" si="2"/>
        <v>#DIV/0!</v>
      </c>
    </row>
    <row r="21" spans="1:25" ht="17.45" customHeight="1">
      <c r="A21" s="12" t="s">
        <v>26</v>
      </c>
      <c r="B21" s="1"/>
      <c r="C21" s="1"/>
      <c r="D21" s="1" t="e">
        <f t="shared" si="0"/>
        <v>#DIV/0!</v>
      </c>
      <c r="E21" s="1"/>
      <c r="F21" s="1" t="e">
        <f t="shared" si="6"/>
        <v>#DIV/0!</v>
      </c>
      <c r="G21" s="33"/>
      <c r="H21" s="1"/>
      <c r="I21" s="1"/>
      <c r="J21" s="1"/>
      <c r="K21" s="1"/>
      <c r="L21" s="1"/>
      <c r="M21" s="1">
        <f t="shared" si="7"/>
        <v>0</v>
      </c>
      <c r="N21" s="1">
        <f t="shared" si="7"/>
        <v>0</v>
      </c>
      <c r="O21" s="1">
        <f t="shared" si="8"/>
        <v>0</v>
      </c>
      <c r="P21" s="1" t="e">
        <f t="shared" si="9"/>
        <v>#DIV/0!</v>
      </c>
      <c r="Q21" s="5"/>
      <c r="R21" s="1">
        <f t="shared" si="3"/>
        <v>0</v>
      </c>
      <c r="S21" s="1" t="e">
        <f t="shared" si="4"/>
        <v>#DIV/0!</v>
      </c>
      <c r="T21" s="1"/>
      <c r="U21" s="1" t="e">
        <f t="shared" si="5"/>
        <v>#DIV/0!</v>
      </c>
      <c r="V21" s="1"/>
      <c r="W21" s="1"/>
      <c r="X21" s="1"/>
      <c r="Y21" s="1" t="e">
        <f t="shared" si="2"/>
        <v>#DIV/0!</v>
      </c>
    </row>
    <row r="22" spans="1:25" ht="17.45" customHeight="1">
      <c r="A22" s="12" t="s">
        <v>27</v>
      </c>
      <c r="B22" s="1"/>
      <c r="C22" s="1"/>
      <c r="D22" s="1" t="e">
        <f t="shared" si="0"/>
        <v>#DIV/0!</v>
      </c>
      <c r="E22" s="1"/>
      <c r="F22" s="1" t="e">
        <f t="shared" si="6"/>
        <v>#DIV/0!</v>
      </c>
      <c r="G22" s="33"/>
      <c r="H22" s="1"/>
      <c r="I22" s="1"/>
      <c r="J22" s="1"/>
      <c r="K22" s="1"/>
      <c r="L22" s="1"/>
      <c r="M22" s="1">
        <f t="shared" si="7"/>
        <v>0</v>
      </c>
      <c r="N22" s="1">
        <f t="shared" si="7"/>
        <v>0</v>
      </c>
      <c r="O22" s="1">
        <f t="shared" si="8"/>
        <v>0</v>
      </c>
      <c r="P22" s="1" t="e">
        <f t="shared" si="9"/>
        <v>#DIV/0!</v>
      </c>
      <c r="Q22" s="5"/>
      <c r="R22" s="1">
        <f t="shared" si="3"/>
        <v>0</v>
      </c>
      <c r="S22" s="1" t="e">
        <f t="shared" si="4"/>
        <v>#DIV/0!</v>
      </c>
      <c r="T22" s="1"/>
      <c r="U22" s="1" t="e">
        <f t="shared" si="5"/>
        <v>#DIV/0!</v>
      </c>
      <c r="V22" s="1"/>
      <c r="W22" s="1"/>
      <c r="X22" s="1"/>
      <c r="Y22" s="1" t="e">
        <f t="shared" si="2"/>
        <v>#DIV/0!</v>
      </c>
    </row>
    <row r="23" spans="1:25" ht="17.45" customHeight="1">
      <c r="A23" s="12" t="s">
        <v>28</v>
      </c>
      <c r="B23" s="1"/>
      <c r="C23" s="1"/>
      <c r="D23" s="1" t="e">
        <f t="shared" si="0"/>
        <v>#DIV/0!</v>
      </c>
      <c r="E23" s="1"/>
      <c r="F23" s="1" t="e">
        <f t="shared" si="6"/>
        <v>#DIV/0!</v>
      </c>
      <c r="G23" s="33"/>
      <c r="H23" s="1"/>
      <c r="I23" s="1"/>
      <c r="J23" s="1"/>
      <c r="K23" s="1"/>
      <c r="L23" s="1"/>
      <c r="M23" s="1">
        <f t="shared" si="7"/>
        <v>0</v>
      </c>
      <c r="N23" s="1">
        <f t="shared" si="7"/>
        <v>0</v>
      </c>
      <c r="O23" s="1">
        <f>M23+N23</f>
        <v>0</v>
      </c>
      <c r="P23" s="1" t="e">
        <f t="shared" si="9"/>
        <v>#DIV/0!</v>
      </c>
      <c r="Q23" s="5"/>
      <c r="R23" s="1">
        <f t="shared" si="3"/>
        <v>0</v>
      </c>
      <c r="S23" s="1" t="e">
        <f t="shared" si="4"/>
        <v>#DIV/0!</v>
      </c>
      <c r="T23" s="1"/>
      <c r="U23" s="1" t="e">
        <f t="shared" si="5"/>
        <v>#DIV/0!</v>
      </c>
      <c r="V23" s="1"/>
      <c r="W23" s="1"/>
      <c r="X23" s="1"/>
      <c r="Y23" s="1" t="e">
        <f t="shared" si="2"/>
        <v>#DIV/0!</v>
      </c>
    </row>
    <row r="24" spans="1:25" ht="17.45" customHeight="1">
      <c r="A24" s="12" t="s">
        <v>29</v>
      </c>
      <c r="B24" s="1"/>
      <c r="C24" s="1"/>
      <c r="D24" s="1" t="e">
        <f t="shared" si="0"/>
        <v>#DIV/0!</v>
      </c>
      <c r="E24" s="1"/>
      <c r="F24" s="1" t="e">
        <f t="shared" si="6"/>
        <v>#DIV/0!</v>
      </c>
      <c r="G24" s="33"/>
      <c r="H24" s="1"/>
      <c r="I24" s="1"/>
      <c r="J24" s="1"/>
      <c r="K24" s="1"/>
      <c r="L24" s="1"/>
      <c r="M24" s="1">
        <f t="shared" si="7"/>
        <v>0</v>
      </c>
      <c r="N24" s="1">
        <f t="shared" si="7"/>
        <v>0</v>
      </c>
      <c r="O24" s="1">
        <f t="shared" si="8"/>
        <v>0</v>
      </c>
      <c r="P24" s="1" t="e">
        <f t="shared" si="9"/>
        <v>#DIV/0!</v>
      </c>
      <c r="Q24" s="5"/>
      <c r="R24" s="1">
        <f t="shared" si="3"/>
        <v>0</v>
      </c>
      <c r="S24" s="1" t="e">
        <f t="shared" si="4"/>
        <v>#DIV/0!</v>
      </c>
      <c r="T24" s="1"/>
      <c r="U24" s="1" t="e">
        <f t="shared" si="5"/>
        <v>#DIV/0!</v>
      </c>
      <c r="V24" s="1"/>
      <c r="W24" s="1"/>
      <c r="X24" s="1"/>
      <c r="Y24" s="1" t="e">
        <f t="shared" si="2"/>
        <v>#DIV/0!</v>
      </c>
    </row>
    <row r="25" spans="1:25" ht="17.45" customHeight="1">
      <c r="A25" s="12" t="s">
        <v>30</v>
      </c>
      <c r="B25" s="1"/>
      <c r="C25" s="1"/>
      <c r="D25" s="1" t="e">
        <f t="shared" si="0"/>
        <v>#DIV/0!</v>
      </c>
      <c r="E25" s="1"/>
      <c r="F25" s="1" t="e">
        <f t="shared" si="6"/>
        <v>#DIV/0!</v>
      </c>
      <c r="G25" s="33"/>
      <c r="H25" s="1"/>
      <c r="I25" s="1"/>
      <c r="J25" s="1"/>
      <c r="K25" s="1"/>
      <c r="L25" s="1"/>
      <c r="M25" s="1">
        <f t="shared" si="7"/>
        <v>0</v>
      </c>
      <c r="N25" s="1">
        <f t="shared" si="7"/>
        <v>0</v>
      </c>
      <c r="O25" s="1">
        <f t="shared" si="8"/>
        <v>0</v>
      </c>
      <c r="P25" s="1" t="e">
        <f t="shared" si="9"/>
        <v>#DIV/0!</v>
      </c>
      <c r="Q25" s="5"/>
      <c r="R25" s="1">
        <f t="shared" si="3"/>
        <v>0</v>
      </c>
      <c r="S25" s="1" t="e">
        <f t="shared" si="4"/>
        <v>#DIV/0!</v>
      </c>
      <c r="T25" s="1"/>
      <c r="U25" s="1" t="e">
        <f t="shared" si="5"/>
        <v>#DIV/0!</v>
      </c>
      <c r="V25" s="1"/>
      <c r="W25" s="1"/>
      <c r="X25" s="1"/>
      <c r="Y25" s="1" t="e">
        <f t="shared" si="2"/>
        <v>#DIV/0!</v>
      </c>
    </row>
    <row r="26" spans="1:25" ht="17.45" customHeight="1">
      <c r="A26" s="12" t="s">
        <v>31</v>
      </c>
      <c r="B26" s="1"/>
      <c r="C26" s="1"/>
      <c r="D26" s="1" t="e">
        <f t="shared" si="0"/>
        <v>#DIV/0!</v>
      </c>
      <c r="E26" s="1"/>
      <c r="F26" s="1" t="e">
        <f t="shared" si="6"/>
        <v>#DIV/0!</v>
      </c>
      <c r="G26" s="33"/>
      <c r="H26" s="1"/>
      <c r="I26" s="1"/>
      <c r="J26" s="1"/>
      <c r="K26" s="1"/>
      <c r="L26" s="1"/>
      <c r="M26" s="1">
        <f t="shared" si="7"/>
        <v>0</v>
      </c>
      <c r="N26" s="1">
        <f t="shared" si="7"/>
        <v>0</v>
      </c>
      <c r="O26" s="1">
        <f t="shared" si="8"/>
        <v>0</v>
      </c>
      <c r="P26" s="1" t="e">
        <f t="shared" si="9"/>
        <v>#DIV/0!</v>
      </c>
      <c r="Q26" s="5"/>
      <c r="R26" s="1">
        <f t="shared" si="3"/>
        <v>0</v>
      </c>
      <c r="S26" s="1" t="e">
        <f t="shared" si="4"/>
        <v>#DIV/0!</v>
      </c>
      <c r="T26" s="1"/>
      <c r="U26" s="1" t="e">
        <f t="shared" si="5"/>
        <v>#DIV/0!</v>
      </c>
      <c r="V26" s="1"/>
      <c r="W26" s="1"/>
      <c r="X26" s="1"/>
      <c r="Y26" s="1" t="e">
        <f t="shared" si="2"/>
        <v>#DIV/0!</v>
      </c>
    </row>
    <row r="27" spans="1:25" ht="17.45" customHeight="1">
      <c r="A27" s="12" t="s">
        <v>32</v>
      </c>
      <c r="B27" s="1"/>
      <c r="C27" s="1"/>
      <c r="D27" s="1" t="e">
        <f t="shared" si="0"/>
        <v>#DIV/0!</v>
      </c>
      <c r="E27" s="1"/>
      <c r="F27" s="1" t="e">
        <f t="shared" si="6"/>
        <v>#DIV/0!</v>
      </c>
      <c r="G27" s="33"/>
      <c r="H27" s="1"/>
      <c r="I27" s="1"/>
      <c r="J27" s="1"/>
      <c r="K27" s="1"/>
      <c r="L27" s="1"/>
      <c r="M27" s="1">
        <f t="shared" si="7"/>
        <v>0</v>
      </c>
      <c r="N27" s="1">
        <f t="shared" si="7"/>
        <v>0</v>
      </c>
      <c r="O27" s="1">
        <f t="shared" si="8"/>
        <v>0</v>
      </c>
      <c r="P27" s="1" t="e">
        <f t="shared" si="9"/>
        <v>#DIV/0!</v>
      </c>
      <c r="Q27" s="5"/>
      <c r="R27" s="1">
        <f t="shared" si="3"/>
        <v>0</v>
      </c>
      <c r="S27" s="1" t="e">
        <f t="shared" si="4"/>
        <v>#DIV/0!</v>
      </c>
      <c r="T27" s="1"/>
      <c r="U27" s="1" t="e">
        <f t="shared" si="5"/>
        <v>#DIV/0!</v>
      </c>
      <c r="V27" s="1"/>
      <c r="W27" s="1"/>
      <c r="X27" s="1"/>
      <c r="Y27" s="1" t="e">
        <f t="shared" si="2"/>
        <v>#DIV/0!</v>
      </c>
    </row>
    <row r="28" spans="1:25" ht="17.45" customHeight="1">
      <c r="A28" s="12" t="s">
        <v>73</v>
      </c>
      <c r="B28" s="1"/>
      <c r="C28" s="1"/>
      <c r="D28" s="1" t="e">
        <f t="shared" si="0"/>
        <v>#DIV/0!</v>
      </c>
      <c r="E28" s="1"/>
      <c r="F28" s="1" t="e">
        <f t="shared" si="6"/>
        <v>#DIV/0!</v>
      </c>
      <c r="G28" s="1"/>
      <c r="H28" s="1"/>
      <c r="I28" s="1"/>
      <c r="J28" s="1"/>
      <c r="K28" s="1"/>
      <c r="L28" s="1"/>
      <c r="M28" s="1">
        <f t="shared" si="7"/>
        <v>0</v>
      </c>
      <c r="N28" s="1">
        <f t="shared" si="7"/>
        <v>0</v>
      </c>
      <c r="O28" s="1">
        <f t="shared" si="8"/>
        <v>0</v>
      </c>
      <c r="P28" s="1" t="e">
        <f t="shared" si="9"/>
        <v>#DIV/0!</v>
      </c>
      <c r="Q28" s="5"/>
      <c r="R28" s="1">
        <f t="shared" si="3"/>
        <v>0</v>
      </c>
      <c r="S28" s="1" t="e">
        <f t="shared" si="4"/>
        <v>#DIV/0!</v>
      </c>
      <c r="T28" s="1"/>
      <c r="U28" s="1" t="e">
        <f t="shared" si="5"/>
        <v>#DIV/0!</v>
      </c>
      <c r="V28" s="1"/>
      <c r="W28" s="1"/>
      <c r="X28" s="1"/>
      <c r="Y28" s="1" t="e">
        <f t="shared" si="2"/>
        <v>#DIV/0!</v>
      </c>
    </row>
    <row r="29" spans="1:25" s="11" customFormat="1" ht="17.45" customHeight="1">
      <c r="A29" s="2" t="s">
        <v>33</v>
      </c>
      <c r="B29" s="9">
        <f>B9+B17</f>
        <v>0</v>
      </c>
      <c r="C29" s="9">
        <f>C9+C17</f>
        <v>0</v>
      </c>
      <c r="D29" s="9" t="e">
        <f t="shared" si="0"/>
        <v>#DIV/0!</v>
      </c>
      <c r="E29" s="9">
        <f>E9+E17</f>
        <v>0</v>
      </c>
      <c r="F29" s="9" t="e">
        <f t="shared" si="6"/>
        <v>#DIV/0!</v>
      </c>
      <c r="G29" s="9">
        <f>G9+G17</f>
        <v>0</v>
      </c>
      <c r="H29" s="9">
        <f>H9+H17</f>
        <v>0</v>
      </c>
      <c r="I29" s="9">
        <f t="shared" ref="I29:L29" si="13">I9+I17</f>
        <v>0</v>
      </c>
      <c r="J29" s="9">
        <f t="shared" si="13"/>
        <v>0</v>
      </c>
      <c r="K29" s="9">
        <f t="shared" si="13"/>
        <v>0</v>
      </c>
      <c r="L29" s="9">
        <f t="shared" si="13"/>
        <v>0</v>
      </c>
      <c r="M29" s="9">
        <f t="shared" si="7"/>
        <v>0</v>
      </c>
      <c r="N29" s="9">
        <f t="shared" si="7"/>
        <v>0</v>
      </c>
      <c r="O29" s="9">
        <f>M29+N29</f>
        <v>0</v>
      </c>
      <c r="P29" s="9" t="e">
        <f t="shared" si="9"/>
        <v>#DIV/0!</v>
      </c>
      <c r="Q29" s="10"/>
      <c r="R29" s="9">
        <f t="shared" si="3"/>
        <v>0</v>
      </c>
      <c r="S29" s="9" t="e">
        <f t="shared" si="4"/>
        <v>#DIV/0!</v>
      </c>
      <c r="T29" s="9">
        <f>T9+T17</f>
        <v>0</v>
      </c>
      <c r="U29" s="9" t="e">
        <f t="shared" si="5"/>
        <v>#DIV/0!</v>
      </c>
      <c r="V29" s="9">
        <f>V9+V17</f>
        <v>0</v>
      </c>
      <c r="W29" s="9">
        <f>W9+W17</f>
        <v>0</v>
      </c>
      <c r="X29" s="9"/>
      <c r="Y29" s="9" t="e">
        <f t="shared" si="2"/>
        <v>#DIV/0!</v>
      </c>
    </row>
    <row r="32" spans="1:25" ht="17.45" customHeight="1">
      <c r="C32" s="253"/>
      <c r="D32" s="253"/>
      <c r="R32" s="254" t="s">
        <v>37</v>
      </c>
      <c r="S32" s="254"/>
      <c r="T32" s="253" t="s">
        <v>38</v>
      </c>
      <c r="U32" s="253"/>
    </row>
    <row r="33" spans="2:25" ht="17.45" customHeight="1">
      <c r="B33" s="30" t="s">
        <v>58</v>
      </c>
      <c r="R33" s="254" t="s">
        <v>37</v>
      </c>
      <c r="S33" s="254"/>
    </row>
    <row r="34" spans="2:25" ht="17.45" customHeight="1">
      <c r="B34" s="255" t="s">
        <v>69</v>
      </c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</row>
    <row r="35" spans="2:25" ht="17.45" customHeight="1">
      <c r="B35" s="255" t="s">
        <v>68</v>
      </c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34"/>
      <c r="X35" s="34"/>
    </row>
    <row r="36" spans="2:25" ht="17.45" customHeight="1">
      <c r="B36" s="247" t="s">
        <v>59</v>
      </c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34"/>
      <c r="X36" s="34"/>
    </row>
    <row r="37" spans="2:25" ht="21.2" customHeight="1">
      <c r="B37" s="249" t="s">
        <v>60</v>
      </c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34"/>
      <c r="X37" s="34"/>
    </row>
    <row r="38" spans="2:25" ht="17.45" customHeight="1">
      <c r="B38" s="247" t="s">
        <v>61</v>
      </c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34"/>
      <c r="X38" s="34"/>
      <c r="Y38" s="35"/>
    </row>
    <row r="39" spans="2:25" ht="17.45" customHeight="1">
      <c r="B39" s="248" t="s">
        <v>70</v>
      </c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34"/>
      <c r="X39" s="34"/>
      <c r="Y39" s="35"/>
    </row>
    <row r="40" spans="2:25" ht="17.45" customHeight="1">
      <c r="B40" s="248" t="s">
        <v>71</v>
      </c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34"/>
      <c r="X40" s="34"/>
      <c r="Y40" s="35"/>
    </row>
    <row r="41" spans="2:25" ht="17.45" customHeight="1">
      <c r="B41" s="247" t="s">
        <v>62</v>
      </c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34"/>
      <c r="X41" s="34"/>
      <c r="Y41" s="35"/>
    </row>
    <row r="42" spans="2:25" ht="17.45" customHeight="1">
      <c r="B42" s="249" t="s">
        <v>63</v>
      </c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34"/>
      <c r="X42" s="34"/>
      <c r="Y42" s="35"/>
    </row>
    <row r="43" spans="2:25" ht="17.45" customHeight="1">
      <c r="B43" s="247" t="s">
        <v>64</v>
      </c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34"/>
      <c r="X43" s="34"/>
      <c r="Y43" s="35"/>
    </row>
    <row r="44" spans="2:25" ht="17.45" customHeight="1">
      <c r="B44" s="247" t="s">
        <v>72</v>
      </c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34"/>
      <c r="X44" s="34"/>
      <c r="Y44" s="36"/>
    </row>
    <row r="45" spans="2:25" ht="17.45" customHeight="1">
      <c r="B45" s="247" t="s">
        <v>81</v>
      </c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34"/>
      <c r="X45" s="34"/>
      <c r="Y45" s="35"/>
    </row>
    <row r="46" spans="2:25" ht="17.45" customHeight="1">
      <c r="B46" s="247" t="s">
        <v>80</v>
      </c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</row>
    <row r="47" spans="2:25" ht="17.45" customHeight="1">
      <c r="B47" s="39" t="s">
        <v>91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2:25" s="32" customFormat="1" ht="17.45" customHeight="1">
      <c r="B48" s="265" t="s">
        <v>76</v>
      </c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</row>
  </sheetData>
  <mergeCells count="46">
    <mergeCell ref="X6:Y6"/>
    <mergeCell ref="B48:V48"/>
    <mergeCell ref="A4:A8"/>
    <mergeCell ref="B4:F4"/>
    <mergeCell ref="G4:Y4"/>
    <mergeCell ref="C5:D5"/>
    <mergeCell ref="E5:F5"/>
    <mergeCell ref="I5:J5"/>
    <mergeCell ref="K5:L5"/>
    <mergeCell ref="M5:P5"/>
    <mergeCell ref="Q5:Q6"/>
    <mergeCell ref="R5:S5"/>
    <mergeCell ref="T5:U5"/>
    <mergeCell ref="V5:Y5"/>
    <mergeCell ref="C6:D6"/>
    <mergeCell ref="E6:F6"/>
    <mergeCell ref="K6:L6"/>
    <mergeCell ref="M6:N6"/>
    <mergeCell ref="O6:O7"/>
    <mergeCell ref="T6:U6"/>
    <mergeCell ref="I6:J6"/>
    <mergeCell ref="V8:Y8"/>
    <mergeCell ref="C32:D32"/>
    <mergeCell ref="R32:S32"/>
    <mergeCell ref="T32:U32"/>
    <mergeCell ref="B37:V37"/>
    <mergeCell ref="B34:V34"/>
    <mergeCell ref="B35:V35"/>
    <mergeCell ref="B36:V36"/>
    <mergeCell ref="R33:S33"/>
    <mergeCell ref="C8:D8"/>
    <mergeCell ref="E8:F8"/>
    <mergeCell ref="I8:J8"/>
    <mergeCell ref="K8:L8"/>
    <mergeCell ref="M8:P8"/>
    <mergeCell ref="R8:S8"/>
    <mergeCell ref="T8:U8"/>
    <mergeCell ref="B38:V38"/>
    <mergeCell ref="B46:V46"/>
    <mergeCell ref="B40:V40"/>
    <mergeCell ref="B41:V41"/>
    <mergeCell ref="B42:V42"/>
    <mergeCell ref="B43:V43"/>
    <mergeCell ref="B44:V44"/>
    <mergeCell ref="B45:V45"/>
    <mergeCell ref="B39:V39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BE50"/>
  <sheetViews>
    <sheetView zoomScale="70" zoomScaleNormal="70" workbookViewId="0">
      <pane xSplit="1" ySplit="8" topLeftCell="R9" activePane="bottomRight" state="frozen"/>
      <selection pane="topRight" activeCell="B1" sqref="B1"/>
      <selection pane="bottomLeft" activeCell="A9" sqref="A9"/>
      <selection pane="bottomRight" activeCell="AI17" sqref="AI17:AI28"/>
    </sheetView>
  </sheetViews>
  <sheetFormatPr defaultColWidth="9" defaultRowHeight="15.75"/>
  <cols>
    <col min="1" max="1" width="37.5" style="57" customWidth="1"/>
    <col min="2" max="2" width="18" style="57" bestFit="1" customWidth="1"/>
    <col min="3" max="3" width="18" style="64" bestFit="1" customWidth="1"/>
    <col min="4" max="4" width="9.25" style="64" bestFit="1" customWidth="1"/>
    <col min="5" max="5" width="18" style="71" bestFit="1" customWidth="1"/>
    <col min="6" max="6" width="9.25" style="57" bestFit="1" customWidth="1"/>
    <col min="7" max="7" width="11.75" style="57" customWidth="1"/>
    <col min="8" max="8" width="20.375" style="57" bestFit="1" customWidth="1"/>
    <col min="9" max="9" width="18" style="57" bestFit="1" customWidth="1"/>
    <col min="10" max="10" width="14.5" style="57" bestFit="1" customWidth="1"/>
    <col min="11" max="11" width="18" style="57" bestFit="1" customWidth="1"/>
    <col min="12" max="12" width="8.625" style="57" bestFit="1" customWidth="1"/>
    <col min="13" max="13" width="18" style="64" bestFit="1" customWidth="1"/>
    <col min="14" max="14" width="9.5" style="64" bestFit="1" customWidth="1"/>
    <col min="15" max="15" width="18" style="57" bestFit="1" customWidth="1"/>
    <col min="16" max="16" width="9.5" style="57" customWidth="1"/>
    <col min="17" max="17" width="16.625" style="57" bestFit="1" customWidth="1"/>
    <col min="18" max="18" width="18.75" style="57" bestFit="1" customWidth="1"/>
    <col min="19" max="19" width="18.25" style="57" bestFit="1" customWidth="1"/>
    <col min="20" max="20" width="14.5" style="66" bestFit="1" customWidth="1"/>
    <col min="21" max="21" width="9.75" style="66" bestFit="1" customWidth="1"/>
    <col min="22" max="22" width="14.5" style="66" bestFit="1" customWidth="1"/>
    <col min="23" max="23" width="9.75" style="57" bestFit="1" customWidth="1"/>
    <col min="24" max="24" width="16.625" style="57" bestFit="1" customWidth="1"/>
    <col min="25" max="25" width="9.75" style="57" bestFit="1" customWidth="1"/>
    <col min="26" max="26" width="16.625" style="57" bestFit="1" customWidth="1"/>
    <col min="27" max="27" width="8.625" style="64" bestFit="1" customWidth="1"/>
    <col min="28" max="28" width="13.5" style="44" bestFit="1" customWidth="1"/>
    <col min="29" max="29" width="18" style="57" bestFit="1" customWidth="1"/>
    <col min="30" max="30" width="9.875" style="64" bestFit="1" customWidth="1"/>
    <col min="31" max="32" width="19.125" style="64" customWidth="1"/>
    <col min="33" max="33" width="19.625" style="57" customWidth="1"/>
    <col min="34" max="34" width="16.125" style="57" bestFit="1" customWidth="1"/>
    <col min="35" max="35" width="18.875" style="57" customWidth="1"/>
    <col min="36" max="36" width="9.875" style="57" bestFit="1" customWidth="1"/>
    <col min="37" max="16384" width="9" style="57"/>
  </cols>
  <sheetData>
    <row r="1" spans="1:36" s="40" customFormat="1">
      <c r="A1" s="40" t="s">
        <v>106</v>
      </c>
      <c r="E1" s="113"/>
      <c r="T1" s="41"/>
      <c r="U1" s="41"/>
      <c r="V1" s="41"/>
    </row>
    <row r="2" spans="1:36" s="40" customFormat="1">
      <c r="A2" s="40" t="s">
        <v>83</v>
      </c>
      <c r="E2" s="113"/>
      <c r="T2" s="41"/>
      <c r="U2" s="41"/>
      <c r="V2" s="41"/>
    </row>
    <row r="3" spans="1:36" s="40" customFormat="1">
      <c r="A3" s="42" t="s">
        <v>110</v>
      </c>
      <c r="B3" s="42"/>
      <c r="C3" s="42"/>
      <c r="D3" s="42"/>
      <c r="E3" s="115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>
      <c r="A4" s="221" t="s">
        <v>0</v>
      </c>
      <c r="B4" s="185" t="s">
        <v>56</v>
      </c>
      <c r="C4" s="186"/>
      <c r="D4" s="186"/>
      <c r="E4" s="186"/>
      <c r="F4" s="186"/>
      <c r="G4" s="161"/>
      <c r="H4" s="188" t="s">
        <v>55</v>
      </c>
      <c r="I4" s="189"/>
      <c r="J4" s="189"/>
      <c r="K4" s="189"/>
      <c r="L4" s="189"/>
      <c r="M4" s="189"/>
      <c r="N4" s="189"/>
      <c r="O4" s="189"/>
      <c r="P4" s="189"/>
      <c r="Q4" s="190"/>
      <c r="R4" s="222"/>
      <c r="S4" s="222"/>
      <c r="T4" s="204"/>
      <c r="U4" s="204"/>
      <c r="V4" s="204"/>
      <c r="W4" s="204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</row>
    <row r="5" spans="1:36" s="51" customFormat="1">
      <c r="A5" s="221"/>
      <c r="B5" s="72" t="s">
        <v>1</v>
      </c>
      <c r="C5" s="234" t="s">
        <v>5</v>
      </c>
      <c r="D5" s="235"/>
      <c r="E5" s="235" t="s">
        <v>50</v>
      </c>
      <c r="F5" s="236"/>
      <c r="G5" s="107" t="s">
        <v>95</v>
      </c>
      <c r="H5" s="108" t="s">
        <v>1</v>
      </c>
      <c r="I5" s="191" t="s">
        <v>46</v>
      </c>
      <c r="J5" s="191"/>
      <c r="K5" s="191"/>
      <c r="L5" s="192"/>
      <c r="M5" s="197" t="s">
        <v>5</v>
      </c>
      <c r="N5" s="198"/>
      <c r="O5" s="198" t="s">
        <v>50</v>
      </c>
      <c r="P5" s="194"/>
      <c r="Q5" s="109" t="s">
        <v>95</v>
      </c>
      <c r="R5" s="110" t="s">
        <v>1</v>
      </c>
      <c r="S5" s="111" t="s">
        <v>4</v>
      </c>
      <c r="T5" s="226" t="s">
        <v>2</v>
      </c>
      <c r="U5" s="213"/>
      <c r="V5" s="226" t="s">
        <v>2</v>
      </c>
      <c r="W5" s="214"/>
      <c r="X5" s="227" t="s">
        <v>46</v>
      </c>
      <c r="Y5" s="227"/>
      <c r="Z5" s="227"/>
      <c r="AA5" s="228"/>
      <c r="AB5" s="229" t="s">
        <v>3</v>
      </c>
      <c r="AC5" s="220" t="s">
        <v>48</v>
      </c>
      <c r="AD5" s="220"/>
      <c r="AE5" s="231" t="s">
        <v>118</v>
      </c>
      <c r="AF5" s="226"/>
      <c r="AG5" s="220" t="s">
        <v>117</v>
      </c>
      <c r="AH5" s="220"/>
      <c r="AI5" s="220"/>
      <c r="AJ5" s="220"/>
    </row>
    <row r="6" spans="1:36" s="81" customFormat="1">
      <c r="A6" s="221"/>
      <c r="B6" s="76" t="s">
        <v>6</v>
      </c>
      <c r="C6" s="210" t="s">
        <v>49</v>
      </c>
      <c r="D6" s="232"/>
      <c r="E6" s="210" t="s">
        <v>100</v>
      </c>
      <c r="F6" s="211"/>
      <c r="G6" s="77" t="s">
        <v>94</v>
      </c>
      <c r="H6" s="78" t="s">
        <v>108</v>
      </c>
      <c r="I6" s="193" t="s">
        <v>45</v>
      </c>
      <c r="J6" s="194"/>
      <c r="K6" s="195" t="s">
        <v>47</v>
      </c>
      <c r="L6" s="79" t="s">
        <v>44</v>
      </c>
      <c r="M6" s="199" t="s">
        <v>111</v>
      </c>
      <c r="N6" s="200"/>
      <c r="O6" s="199" t="s">
        <v>145</v>
      </c>
      <c r="P6" s="201"/>
      <c r="Q6" s="80" t="s">
        <v>94</v>
      </c>
      <c r="R6" s="95" t="s">
        <v>114</v>
      </c>
      <c r="S6" s="96" t="s">
        <v>115</v>
      </c>
      <c r="T6" s="206" t="s">
        <v>137</v>
      </c>
      <c r="U6" s="237"/>
      <c r="V6" s="206" t="s">
        <v>138</v>
      </c>
      <c r="W6" s="207"/>
      <c r="X6" s="213" t="s">
        <v>45</v>
      </c>
      <c r="Y6" s="214"/>
      <c r="Z6" s="204" t="s">
        <v>47</v>
      </c>
      <c r="AA6" s="97" t="s">
        <v>44</v>
      </c>
      <c r="AB6" s="230"/>
      <c r="AC6" s="95" t="s">
        <v>45</v>
      </c>
      <c r="AD6" s="97" t="s">
        <v>44</v>
      </c>
      <c r="AE6" s="206" t="s">
        <v>139</v>
      </c>
      <c r="AF6" s="207"/>
      <c r="AG6" s="98" t="s">
        <v>141</v>
      </c>
      <c r="AH6" s="98" t="s">
        <v>140</v>
      </c>
      <c r="AI6" s="220" t="s">
        <v>116</v>
      </c>
      <c r="AJ6" s="220"/>
    </row>
    <row r="7" spans="1:36" s="51" customFormat="1">
      <c r="A7" s="221"/>
      <c r="B7" s="82"/>
      <c r="C7" s="83" t="s">
        <v>8</v>
      </c>
      <c r="D7" s="72" t="s">
        <v>44</v>
      </c>
      <c r="E7" s="162" t="s">
        <v>8</v>
      </c>
      <c r="F7" s="73" t="s">
        <v>44</v>
      </c>
      <c r="G7" s="84" t="s">
        <v>107</v>
      </c>
      <c r="H7" s="85"/>
      <c r="I7" s="86" t="s">
        <v>35</v>
      </c>
      <c r="J7" s="86" t="s">
        <v>34</v>
      </c>
      <c r="K7" s="196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107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205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51" customFormat="1">
      <c r="A8" s="221"/>
      <c r="B8" s="163" t="s">
        <v>9</v>
      </c>
      <c r="C8" s="233" t="s">
        <v>10</v>
      </c>
      <c r="D8" s="233"/>
      <c r="E8" s="233" t="s">
        <v>11</v>
      </c>
      <c r="F8" s="233"/>
      <c r="G8" s="90" t="s">
        <v>43</v>
      </c>
      <c r="H8" s="91" t="s">
        <v>12</v>
      </c>
      <c r="I8" s="91" t="s">
        <v>13</v>
      </c>
      <c r="J8" s="91" t="s">
        <v>52</v>
      </c>
      <c r="K8" s="183" t="s">
        <v>112</v>
      </c>
      <c r="L8" s="184"/>
      <c r="M8" s="183" t="s">
        <v>36</v>
      </c>
      <c r="N8" s="184"/>
      <c r="O8" s="183" t="s">
        <v>121</v>
      </c>
      <c r="P8" s="184"/>
      <c r="Q8" s="91" t="s">
        <v>65</v>
      </c>
      <c r="R8" s="105" t="s">
        <v>66</v>
      </c>
      <c r="S8" s="105" t="s">
        <v>122</v>
      </c>
      <c r="T8" s="216" t="s">
        <v>123</v>
      </c>
      <c r="U8" s="217"/>
      <c r="V8" s="216" t="s">
        <v>124</v>
      </c>
      <c r="W8" s="217"/>
      <c r="X8" s="216" t="s">
        <v>125</v>
      </c>
      <c r="Y8" s="218"/>
      <c r="Z8" s="218"/>
      <c r="AA8" s="217"/>
      <c r="AB8" s="105" t="s">
        <v>126</v>
      </c>
      <c r="AC8" s="216" t="s">
        <v>127</v>
      </c>
      <c r="AD8" s="217"/>
      <c r="AE8" s="219" t="s">
        <v>128</v>
      </c>
      <c r="AF8" s="219"/>
      <c r="AG8" s="216" t="s">
        <v>129</v>
      </c>
      <c r="AH8" s="218"/>
      <c r="AI8" s="218"/>
      <c r="AJ8" s="217"/>
    </row>
    <row r="9" spans="1:36" s="138" customFormat="1">
      <c r="A9" s="137" t="s">
        <v>14</v>
      </c>
      <c r="B9" s="118">
        <f>SUM(B10:B15)</f>
        <v>12287518.800000001</v>
      </c>
      <c r="C9" s="118">
        <f>SUM(C10:C15)</f>
        <v>11677297.76</v>
      </c>
      <c r="D9" s="119">
        <f t="shared" ref="D9:D29" si="0">C9*100/B9</f>
        <v>95.033813986921416</v>
      </c>
      <c r="E9" s="118">
        <f>SUM(E10:E15)</f>
        <v>11677297.76</v>
      </c>
      <c r="F9" s="119">
        <f>E9*100/C9</f>
        <v>100</v>
      </c>
      <c r="G9" s="48">
        <f>SUM(G10:G15)</f>
        <v>0</v>
      </c>
      <c r="H9" s="48">
        <f>SUM(H10:H15)</f>
        <v>11166078.82</v>
      </c>
      <c r="I9" s="48">
        <f>SUM(I10:I15)</f>
        <v>10197439.210000001</v>
      </c>
      <c r="J9" s="48">
        <f>SUM(J10:J15)</f>
        <v>48462.2</v>
      </c>
      <c r="K9" s="48">
        <f>SUM(K10:K15)</f>
        <v>10245901.410000002</v>
      </c>
      <c r="L9" s="49">
        <f>K9*100/H9</f>
        <v>91.759171461768361</v>
      </c>
      <c r="M9" s="48">
        <f>SUM(M10:M15)</f>
        <v>10245901.410000002</v>
      </c>
      <c r="N9" s="49">
        <f>M9*100/H9</f>
        <v>91.759171461768361</v>
      </c>
      <c r="O9" s="48">
        <f>SUM(O10:O15)</f>
        <v>8489255.5700000003</v>
      </c>
      <c r="P9" s="49">
        <f>O9*100/M9</f>
        <v>82.855136217829354</v>
      </c>
      <c r="Q9" s="48">
        <f t="shared" ref="Q9:W9" si="1">SUM(Q10:Q15)</f>
        <v>1756645.8399999999</v>
      </c>
      <c r="R9" s="48">
        <f t="shared" si="1"/>
        <v>12131956.15</v>
      </c>
      <c r="S9" s="48">
        <f t="shared" si="1"/>
        <v>1366658.5199999998</v>
      </c>
      <c r="T9" s="50">
        <f t="shared" si="1"/>
        <v>48462.2</v>
      </c>
      <c r="U9" s="50">
        <f t="shared" si="1"/>
        <v>0</v>
      </c>
      <c r="V9" s="50">
        <f t="shared" si="1"/>
        <v>805518.04999999993</v>
      </c>
      <c r="W9" s="50">
        <f t="shared" si="1"/>
        <v>0</v>
      </c>
      <c r="X9" s="49">
        <f>T9+V9</f>
        <v>853980.24999999988</v>
      </c>
      <c r="Y9" s="49">
        <f>U9+W9</f>
        <v>0</v>
      </c>
      <c r="Z9" s="49">
        <f>X9+Y9</f>
        <v>853980.24999999988</v>
      </c>
      <c r="AA9" s="49">
        <f t="shared" ref="AA9:AA29" si="2">Z9*100/R9</f>
        <v>7.0390977303359259</v>
      </c>
      <c r="AB9" s="48">
        <v>0</v>
      </c>
      <c r="AC9" s="49">
        <f>R9-Z9</f>
        <v>11277975.9</v>
      </c>
      <c r="AD9" s="49">
        <f t="shared" ref="AD9:AD29" si="3">AC9*100/R9</f>
        <v>92.960902269664075</v>
      </c>
      <c r="AE9" s="48">
        <f>SUM(AE10:AE15)</f>
        <v>853980.25</v>
      </c>
      <c r="AF9" s="49">
        <f>AE9*100/Z9</f>
        <v>100.00000000000001</v>
      </c>
      <c r="AG9" s="48">
        <f>SUM(AG10:AG15)</f>
        <v>1300</v>
      </c>
      <c r="AH9" s="48">
        <f>SUM(AH10:AH15)</f>
        <v>0</v>
      </c>
      <c r="AI9" s="48">
        <f>SUM(AI10:AI15)</f>
        <v>1300</v>
      </c>
      <c r="AJ9" s="49">
        <f t="shared" ref="AJ9:AJ29" si="4">AI9*100/AE9</f>
        <v>0.15222834485926343</v>
      </c>
    </row>
    <row r="10" spans="1:36" s="140" customFormat="1">
      <c r="A10" s="139" t="s">
        <v>15</v>
      </c>
      <c r="B10" s="122">
        <v>6506544</v>
      </c>
      <c r="C10" s="122">
        <v>6431547.709999999</v>
      </c>
      <c r="D10" s="122">
        <f t="shared" si="0"/>
        <v>98.847371354132065</v>
      </c>
      <c r="E10" s="122">
        <v>6431547.709999999</v>
      </c>
      <c r="F10" s="122">
        <f>E10*100/C10</f>
        <v>100</v>
      </c>
      <c r="G10" s="54">
        <f>C10-E10</f>
        <v>0</v>
      </c>
      <c r="H10" s="54">
        <v>6034125</v>
      </c>
      <c r="I10" s="54">
        <v>5624728.6600000001</v>
      </c>
      <c r="J10" s="54">
        <v>0</v>
      </c>
      <c r="K10" s="54">
        <f>I10+J10</f>
        <v>5624728.6600000001</v>
      </c>
      <c r="L10" s="54">
        <f>K10*100/H10</f>
        <v>93.21531555942245</v>
      </c>
      <c r="M10" s="54">
        <v>5624728.6600000001</v>
      </c>
      <c r="N10" s="54">
        <f>M10*100/H10</f>
        <v>93.21531555942245</v>
      </c>
      <c r="O10" s="54">
        <v>4608931.9000000004</v>
      </c>
      <c r="P10" s="54">
        <f>O10*100/M10</f>
        <v>81.940519776113078</v>
      </c>
      <c r="Q10" s="54">
        <f>M10-O10</f>
        <v>1015796.7599999998</v>
      </c>
      <c r="R10" s="54">
        <v>7874341.8499999996</v>
      </c>
      <c r="S10" s="54">
        <v>619175.19999999995</v>
      </c>
      <c r="T10" s="181">
        <v>0</v>
      </c>
      <c r="U10" s="181">
        <v>0</v>
      </c>
      <c r="V10" s="54">
        <v>775463.75</v>
      </c>
      <c r="W10" s="54">
        <v>0</v>
      </c>
      <c r="X10" s="54">
        <f>T10+V10</f>
        <v>775463.75</v>
      </c>
      <c r="Y10" s="54">
        <f>U10+W10</f>
        <v>0</v>
      </c>
      <c r="Z10" s="54">
        <f>X10+Y10</f>
        <v>775463.75</v>
      </c>
      <c r="AA10" s="54">
        <f t="shared" si="2"/>
        <v>9.8479817713273405</v>
      </c>
      <c r="AB10" s="55">
        <v>0</v>
      </c>
      <c r="AC10" s="54">
        <f t="shared" ref="AC10:AC29" si="5">R10-Z10</f>
        <v>7098878.0999999996</v>
      </c>
      <c r="AD10" s="54">
        <f t="shared" si="3"/>
        <v>90.152018228672659</v>
      </c>
      <c r="AE10" s="54">
        <f>+Z10</f>
        <v>775463.75</v>
      </c>
      <c r="AF10" s="54">
        <f t="shared" ref="AF10:AF29" si="6">AE10*100/Z10</f>
        <v>100</v>
      </c>
      <c r="AG10" s="54">
        <v>1300</v>
      </c>
      <c r="AH10" s="54">
        <v>0</v>
      </c>
      <c r="AI10" s="56">
        <f t="shared" ref="AI10:AI29" si="7">AG10+AH10</f>
        <v>1300</v>
      </c>
      <c r="AJ10" s="54">
        <f t="shared" si="4"/>
        <v>0.16764162090104148</v>
      </c>
    </row>
    <row r="11" spans="1:36" s="140" customFormat="1">
      <c r="A11" s="139" t="s">
        <v>16</v>
      </c>
      <c r="B11" s="122">
        <v>0</v>
      </c>
      <c r="C11" s="122">
        <v>0</v>
      </c>
      <c r="D11" s="122" t="e">
        <f t="shared" si="0"/>
        <v>#DIV/0!</v>
      </c>
      <c r="E11" s="122">
        <v>0</v>
      </c>
      <c r="F11" s="122" t="e">
        <f t="shared" ref="F11:F29" si="8">E11*100/C11</f>
        <v>#DIV/0!</v>
      </c>
      <c r="G11" s="54">
        <f t="shared" ref="G11:G15" si="9">C11-E11</f>
        <v>0</v>
      </c>
      <c r="H11" s="54">
        <v>81710</v>
      </c>
      <c r="I11" s="54">
        <v>48750</v>
      </c>
      <c r="J11" s="54">
        <v>0</v>
      </c>
      <c r="K11" s="54">
        <f t="shared" ref="K11:K15" si="10">I11+J11</f>
        <v>48750</v>
      </c>
      <c r="L11" s="54">
        <f t="shared" ref="L11:L29" si="11">K11*100/H11</f>
        <v>59.662220046505936</v>
      </c>
      <c r="M11" s="54">
        <v>48750</v>
      </c>
      <c r="N11" s="54">
        <f t="shared" ref="N11:N29" si="12">M11*100/H11</f>
        <v>59.662220046505936</v>
      </c>
      <c r="O11" s="54">
        <v>0</v>
      </c>
      <c r="P11" s="54">
        <f t="shared" ref="P11:P15" si="13">O11*100/M11</f>
        <v>0</v>
      </c>
      <c r="Q11" s="54">
        <f t="shared" ref="Q11:Q15" si="14">M11-O11</f>
        <v>48750</v>
      </c>
      <c r="R11" s="54">
        <v>131833</v>
      </c>
      <c r="S11" s="54">
        <f t="shared" ref="S11" si="15">O11+Q11</f>
        <v>48750</v>
      </c>
      <c r="T11" s="181">
        <v>0</v>
      </c>
      <c r="U11" s="181">
        <v>0</v>
      </c>
      <c r="V11" s="54">
        <v>0</v>
      </c>
      <c r="W11" s="54">
        <v>0</v>
      </c>
      <c r="X11" s="54">
        <f t="shared" ref="X11:Y15" si="16">T11+V11</f>
        <v>0</v>
      </c>
      <c r="Y11" s="54">
        <f t="shared" si="16"/>
        <v>0</v>
      </c>
      <c r="Z11" s="54">
        <f t="shared" ref="Z11:Z28" si="17">X11+Y11</f>
        <v>0</v>
      </c>
      <c r="AA11" s="54">
        <f t="shared" si="2"/>
        <v>0</v>
      </c>
      <c r="AB11" s="55">
        <v>0</v>
      </c>
      <c r="AC11" s="54">
        <f t="shared" si="5"/>
        <v>131833</v>
      </c>
      <c r="AD11" s="54">
        <f t="shared" si="3"/>
        <v>100</v>
      </c>
      <c r="AE11" s="54">
        <f t="shared" ref="AE11:AE28" si="18">+Z11</f>
        <v>0</v>
      </c>
      <c r="AF11" s="54" t="e">
        <f t="shared" si="6"/>
        <v>#DIV/0!</v>
      </c>
      <c r="AG11" s="54">
        <v>0</v>
      </c>
      <c r="AH11" s="54">
        <v>0</v>
      </c>
      <c r="AI11" s="56">
        <f t="shared" si="7"/>
        <v>0</v>
      </c>
      <c r="AJ11" s="54" t="e">
        <f t="shared" si="4"/>
        <v>#DIV/0!</v>
      </c>
    </row>
    <row r="12" spans="1:36" s="140" customFormat="1">
      <c r="A12" s="139" t="s">
        <v>17</v>
      </c>
      <c r="B12" s="122">
        <v>2317019.7999999998</v>
      </c>
      <c r="C12" s="122">
        <v>2022828.5</v>
      </c>
      <c r="D12" s="122">
        <f t="shared" si="0"/>
        <v>87.30303038411671</v>
      </c>
      <c r="E12" s="122">
        <v>2022828.5</v>
      </c>
      <c r="F12" s="54">
        <f t="shared" si="8"/>
        <v>100</v>
      </c>
      <c r="G12" s="54">
        <f t="shared" si="9"/>
        <v>0</v>
      </c>
      <c r="H12" s="54">
        <v>2112639.54</v>
      </c>
      <c r="I12" s="54">
        <v>1937370.54</v>
      </c>
      <c r="J12" s="54">
        <v>0</v>
      </c>
      <c r="K12" s="54">
        <f t="shared" si="10"/>
        <v>1937370.54</v>
      </c>
      <c r="L12" s="54">
        <f t="shared" si="11"/>
        <v>91.703790604998332</v>
      </c>
      <c r="M12" s="54">
        <v>1937370.54</v>
      </c>
      <c r="N12" s="54">
        <f t="shared" si="12"/>
        <v>91.703790604998332</v>
      </c>
      <c r="O12" s="54">
        <v>1857342.09</v>
      </c>
      <c r="P12" s="54">
        <f t="shared" si="13"/>
        <v>95.869223344337627</v>
      </c>
      <c r="Q12" s="54">
        <f t="shared" si="14"/>
        <v>80028.449999999953</v>
      </c>
      <c r="R12" s="54">
        <v>2336404</v>
      </c>
      <c r="S12" s="54">
        <v>624565.1</v>
      </c>
      <c r="T12" s="181">
        <v>0</v>
      </c>
      <c r="U12" s="181">
        <v>0</v>
      </c>
      <c r="V12" s="54">
        <v>3850</v>
      </c>
      <c r="W12" s="54">
        <v>0</v>
      </c>
      <c r="X12" s="54">
        <f t="shared" si="16"/>
        <v>3850</v>
      </c>
      <c r="Y12" s="54">
        <f t="shared" si="16"/>
        <v>0</v>
      </c>
      <c r="Z12" s="54">
        <f t="shared" si="17"/>
        <v>3850</v>
      </c>
      <c r="AA12" s="54">
        <f t="shared" si="2"/>
        <v>0.16478314538067904</v>
      </c>
      <c r="AB12" s="55">
        <v>0</v>
      </c>
      <c r="AC12" s="54">
        <f t="shared" si="5"/>
        <v>2332554</v>
      </c>
      <c r="AD12" s="54">
        <f t="shared" si="3"/>
        <v>99.835216854619318</v>
      </c>
      <c r="AE12" s="54">
        <f t="shared" si="18"/>
        <v>3850</v>
      </c>
      <c r="AF12" s="54">
        <f t="shared" si="6"/>
        <v>100</v>
      </c>
      <c r="AG12" s="54">
        <v>0</v>
      </c>
      <c r="AH12" s="54">
        <v>0</v>
      </c>
      <c r="AI12" s="56">
        <f t="shared" si="7"/>
        <v>0</v>
      </c>
      <c r="AJ12" s="54">
        <f t="shared" si="4"/>
        <v>0</v>
      </c>
    </row>
    <row r="13" spans="1:36" s="140" customFormat="1">
      <c r="A13" s="141" t="s">
        <v>18</v>
      </c>
      <c r="B13" s="122">
        <v>3036340</v>
      </c>
      <c r="C13" s="54">
        <v>2941200.4200000004</v>
      </c>
      <c r="D13" s="54">
        <f t="shared" si="0"/>
        <v>96.866636147467034</v>
      </c>
      <c r="E13" s="122">
        <v>2941200.4200000009</v>
      </c>
      <c r="F13" s="54">
        <f t="shared" si="8"/>
        <v>100</v>
      </c>
      <c r="G13" s="54">
        <f t="shared" si="9"/>
        <v>0</v>
      </c>
      <c r="H13" s="54">
        <v>2545478.2799999998</v>
      </c>
      <c r="I13" s="54">
        <v>2304051.38</v>
      </c>
      <c r="J13" s="54">
        <v>48462.2</v>
      </c>
      <c r="K13" s="54">
        <f t="shared" si="10"/>
        <v>2352513.58</v>
      </c>
      <c r="L13" s="54">
        <f t="shared" si="11"/>
        <v>92.419314613047888</v>
      </c>
      <c r="M13" s="54">
        <v>2352513.58</v>
      </c>
      <c r="N13" s="54">
        <f t="shared" si="12"/>
        <v>92.419314613047888</v>
      </c>
      <c r="O13" s="54">
        <v>1846737.88</v>
      </c>
      <c r="P13" s="54">
        <f t="shared" si="13"/>
        <v>78.500625700957698</v>
      </c>
      <c r="Q13" s="54">
        <f t="shared" si="14"/>
        <v>505775.70000000019</v>
      </c>
      <c r="R13" s="54">
        <v>1406624</v>
      </c>
      <c r="S13" s="54">
        <v>22313.46</v>
      </c>
      <c r="T13" s="181">
        <v>48462.2</v>
      </c>
      <c r="U13" s="181">
        <v>0</v>
      </c>
      <c r="V13" s="54">
        <v>5307.2</v>
      </c>
      <c r="W13" s="54">
        <v>0</v>
      </c>
      <c r="X13" s="54">
        <f t="shared" si="16"/>
        <v>53769.399999999994</v>
      </c>
      <c r="Y13" s="54">
        <f t="shared" si="16"/>
        <v>0</v>
      </c>
      <c r="Z13" s="54">
        <f t="shared" si="17"/>
        <v>53769.399999999994</v>
      </c>
      <c r="AA13" s="54">
        <f t="shared" si="2"/>
        <v>3.8225851400232038</v>
      </c>
      <c r="AB13" s="55">
        <v>0</v>
      </c>
      <c r="AC13" s="54">
        <f t="shared" si="5"/>
        <v>1352854.6</v>
      </c>
      <c r="AD13" s="54">
        <f t="shared" si="3"/>
        <v>96.177414859976793</v>
      </c>
      <c r="AE13" s="54">
        <f t="shared" si="18"/>
        <v>53769.399999999994</v>
      </c>
      <c r="AF13" s="54">
        <f t="shared" si="6"/>
        <v>100</v>
      </c>
      <c r="AG13" s="54">
        <v>0</v>
      </c>
      <c r="AH13" s="54">
        <v>0</v>
      </c>
      <c r="AI13" s="56">
        <f t="shared" si="7"/>
        <v>0</v>
      </c>
      <c r="AJ13" s="54">
        <f t="shared" si="4"/>
        <v>0</v>
      </c>
    </row>
    <row r="14" spans="1:36" s="140" customFormat="1">
      <c r="A14" s="139" t="s">
        <v>19</v>
      </c>
      <c r="B14" s="122">
        <v>0</v>
      </c>
      <c r="C14" s="54">
        <v>0</v>
      </c>
      <c r="D14" s="54" t="e">
        <f t="shared" si="0"/>
        <v>#DIV/0!</v>
      </c>
      <c r="E14" s="122">
        <v>0</v>
      </c>
      <c r="F14" s="54" t="e">
        <f t="shared" si="8"/>
        <v>#DIV/0!</v>
      </c>
      <c r="G14" s="54">
        <f t="shared" si="9"/>
        <v>0</v>
      </c>
      <c r="H14" s="54">
        <v>11450</v>
      </c>
      <c r="I14" s="54">
        <v>1350</v>
      </c>
      <c r="J14" s="54">
        <v>0</v>
      </c>
      <c r="K14" s="54">
        <f t="shared" si="10"/>
        <v>1350</v>
      </c>
      <c r="L14" s="54">
        <f t="shared" si="11"/>
        <v>11.790393013100436</v>
      </c>
      <c r="M14" s="54">
        <v>1350</v>
      </c>
      <c r="N14" s="54">
        <f t="shared" si="12"/>
        <v>11.790393013100436</v>
      </c>
      <c r="O14" s="54">
        <v>0</v>
      </c>
      <c r="P14" s="54">
        <f t="shared" si="13"/>
        <v>0</v>
      </c>
      <c r="Q14" s="54">
        <f t="shared" si="14"/>
        <v>1350</v>
      </c>
      <c r="R14" s="54">
        <v>10075</v>
      </c>
      <c r="S14" s="54">
        <v>450</v>
      </c>
      <c r="T14" s="54">
        <v>0</v>
      </c>
      <c r="U14" s="181">
        <v>0</v>
      </c>
      <c r="V14" s="54">
        <v>0</v>
      </c>
      <c r="W14" s="54">
        <v>0</v>
      </c>
      <c r="X14" s="54">
        <f t="shared" si="16"/>
        <v>0</v>
      </c>
      <c r="Y14" s="54">
        <f t="shared" si="16"/>
        <v>0</v>
      </c>
      <c r="Z14" s="54">
        <f t="shared" si="17"/>
        <v>0</v>
      </c>
      <c r="AA14" s="54">
        <f t="shared" si="2"/>
        <v>0</v>
      </c>
      <c r="AB14" s="55">
        <v>0</v>
      </c>
      <c r="AC14" s="54">
        <f t="shared" si="5"/>
        <v>10075</v>
      </c>
      <c r="AD14" s="54">
        <f t="shared" si="3"/>
        <v>100</v>
      </c>
      <c r="AE14" s="54">
        <f t="shared" si="18"/>
        <v>0</v>
      </c>
      <c r="AF14" s="54" t="e">
        <f t="shared" si="6"/>
        <v>#DIV/0!</v>
      </c>
      <c r="AG14" s="54">
        <v>0</v>
      </c>
      <c r="AH14" s="54">
        <v>0</v>
      </c>
      <c r="AI14" s="56">
        <f t="shared" si="7"/>
        <v>0</v>
      </c>
      <c r="AJ14" s="54" t="e">
        <f t="shared" si="4"/>
        <v>#DIV/0!</v>
      </c>
    </row>
    <row r="15" spans="1:36" s="140" customFormat="1">
      <c r="A15" s="139" t="s">
        <v>20</v>
      </c>
      <c r="B15" s="122">
        <v>427615</v>
      </c>
      <c r="C15" s="54">
        <v>281721.13</v>
      </c>
      <c r="D15" s="54">
        <f t="shared" si="0"/>
        <v>65.881956900482905</v>
      </c>
      <c r="E15" s="122">
        <v>281721.13</v>
      </c>
      <c r="F15" s="54">
        <f t="shared" si="8"/>
        <v>100</v>
      </c>
      <c r="G15" s="54">
        <f t="shared" si="9"/>
        <v>0</v>
      </c>
      <c r="H15" s="54">
        <v>380676</v>
      </c>
      <c r="I15" s="54">
        <v>281188.63</v>
      </c>
      <c r="J15" s="54">
        <v>0</v>
      </c>
      <c r="K15" s="54">
        <f t="shared" si="10"/>
        <v>281188.63</v>
      </c>
      <c r="L15" s="54">
        <f t="shared" si="11"/>
        <v>73.865604871334156</v>
      </c>
      <c r="M15" s="54">
        <v>281188.63</v>
      </c>
      <c r="N15" s="54">
        <f t="shared" si="12"/>
        <v>73.865604871334156</v>
      </c>
      <c r="O15" s="54">
        <v>176243.7</v>
      </c>
      <c r="P15" s="54">
        <f t="shared" si="13"/>
        <v>62.678103307377683</v>
      </c>
      <c r="Q15" s="54">
        <f t="shared" si="14"/>
        <v>104944.93</v>
      </c>
      <c r="R15" s="54">
        <v>372678.3</v>
      </c>
      <c r="S15" s="54">
        <v>51404.76</v>
      </c>
      <c r="T15" s="54">
        <v>0</v>
      </c>
      <c r="U15" s="181">
        <v>0</v>
      </c>
      <c r="V15" s="54">
        <v>20897.099999999999</v>
      </c>
      <c r="W15" s="54">
        <v>0</v>
      </c>
      <c r="X15" s="54">
        <f t="shared" si="16"/>
        <v>20897.099999999999</v>
      </c>
      <c r="Y15" s="54">
        <f t="shared" si="16"/>
        <v>0</v>
      </c>
      <c r="Z15" s="54">
        <f t="shared" si="17"/>
        <v>20897.099999999999</v>
      </c>
      <c r="AA15" s="54">
        <f t="shared" si="2"/>
        <v>5.6072757657207299</v>
      </c>
      <c r="AB15" s="55">
        <v>0</v>
      </c>
      <c r="AC15" s="54">
        <f t="shared" si="5"/>
        <v>351781.2</v>
      </c>
      <c r="AD15" s="54">
        <f t="shared" si="3"/>
        <v>94.392724234279271</v>
      </c>
      <c r="AE15" s="54">
        <f t="shared" si="18"/>
        <v>20897.099999999999</v>
      </c>
      <c r="AF15" s="54">
        <f t="shared" si="6"/>
        <v>100</v>
      </c>
      <c r="AG15" s="54">
        <v>0</v>
      </c>
      <c r="AH15" s="54">
        <v>0</v>
      </c>
      <c r="AI15" s="56">
        <f t="shared" si="7"/>
        <v>0</v>
      </c>
      <c r="AJ15" s="54">
        <f t="shared" si="4"/>
        <v>0</v>
      </c>
    </row>
    <row r="16" spans="1:36" s="143" customFormat="1">
      <c r="A16" s="142" t="s">
        <v>22</v>
      </c>
      <c r="B16" s="119">
        <f>SUM(B17:B28)</f>
        <v>2308120</v>
      </c>
      <c r="C16" s="49">
        <f>SUM(C17:C28)</f>
        <v>2430262.62</v>
      </c>
      <c r="D16" s="49">
        <f t="shared" si="0"/>
        <v>105.29186610748141</v>
      </c>
      <c r="E16" s="119">
        <f>SUM(E17:E28)</f>
        <v>2430262.62</v>
      </c>
      <c r="F16" s="49">
        <f>E16*100/C16</f>
        <v>100</v>
      </c>
      <c r="G16" s="49">
        <f>SUM(G17:G28)</f>
        <v>0</v>
      </c>
      <c r="H16" s="49">
        <f>SUM(H17:H28)</f>
        <v>2719077</v>
      </c>
      <c r="I16" s="49">
        <f>SUM(I17:I28)</f>
        <v>2135917.4300000002</v>
      </c>
      <c r="J16" s="49">
        <f>SUM(J17:J28)</f>
        <v>117361.15</v>
      </c>
      <c r="K16" s="49">
        <f>SUM(K17:K28)</f>
        <v>2253278.58</v>
      </c>
      <c r="L16" s="49">
        <f t="shared" si="11"/>
        <v>82.869244968053493</v>
      </c>
      <c r="M16" s="49">
        <f>SUM(M17:M28)</f>
        <v>2253278.58</v>
      </c>
      <c r="N16" s="49">
        <f t="shared" si="12"/>
        <v>82.869244968053493</v>
      </c>
      <c r="O16" s="49">
        <f>SUM(O17:O28)</f>
        <v>1610610.1</v>
      </c>
      <c r="P16" s="49">
        <f>O16*100/M16</f>
        <v>71.478516429158077</v>
      </c>
      <c r="Q16" s="49">
        <f>SUM(Q17:Q28)</f>
        <v>642668.48</v>
      </c>
      <c r="R16" s="49">
        <f>SUM(R17:R28)</f>
        <v>2439628</v>
      </c>
      <c r="S16" s="49">
        <f>SUM(S17:S28)</f>
        <v>468422.5</v>
      </c>
      <c r="T16" s="49">
        <f t="shared" ref="T16:V16" si="19">SUM(T17:T28)</f>
        <v>77641</v>
      </c>
      <c r="U16" s="49">
        <f t="shared" si="19"/>
        <v>0</v>
      </c>
      <c r="V16" s="49">
        <f t="shared" si="19"/>
        <v>70851</v>
      </c>
      <c r="W16" s="49">
        <f>SUM(W17:W28)</f>
        <v>0</v>
      </c>
      <c r="X16" s="49">
        <f>T16+V16</f>
        <v>148492</v>
      </c>
      <c r="Y16" s="49">
        <f>U16+W16</f>
        <v>0</v>
      </c>
      <c r="Z16" s="49">
        <f t="shared" si="17"/>
        <v>148492</v>
      </c>
      <c r="AA16" s="49">
        <f t="shared" si="2"/>
        <v>6.0866656719794987</v>
      </c>
      <c r="AB16" s="60">
        <v>0</v>
      </c>
      <c r="AC16" s="49">
        <f t="shared" si="5"/>
        <v>2291136</v>
      </c>
      <c r="AD16" s="49">
        <f t="shared" si="3"/>
        <v>93.913334328020497</v>
      </c>
      <c r="AE16" s="49">
        <f t="shared" ref="AE16" si="20">SUM(AE17:AE28)</f>
        <v>148492</v>
      </c>
      <c r="AF16" s="49">
        <f t="shared" si="6"/>
        <v>100</v>
      </c>
      <c r="AG16" s="49">
        <f>SUM(AG17:AG28)</f>
        <v>124675.65</v>
      </c>
      <c r="AH16" s="49">
        <f>SUM(AH17:AH28)</f>
        <v>0</v>
      </c>
      <c r="AI16" s="49">
        <f>SUM(AI17:AI28)</f>
        <v>124675.65</v>
      </c>
      <c r="AJ16" s="49">
        <f t="shared" si="4"/>
        <v>83.961189828408266</v>
      </c>
    </row>
    <row r="17" spans="1:40" s="140" customFormat="1">
      <c r="A17" s="144" t="s">
        <v>23</v>
      </c>
      <c r="B17" s="122">
        <v>266231</v>
      </c>
      <c r="C17" s="54">
        <v>246315</v>
      </c>
      <c r="D17" s="54">
        <f t="shared" si="0"/>
        <v>92.519278371038681</v>
      </c>
      <c r="E17" s="122">
        <v>246315</v>
      </c>
      <c r="F17" s="54">
        <f t="shared" si="8"/>
        <v>100</v>
      </c>
      <c r="G17" s="54">
        <f t="shared" ref="G17:G28" si="21">C17-E17</f>
        <v>0</v>
      </c>
      <c r="H17" s="54">
        <v>408572</v>
      </c>
      <c r="I17" s="54">
        <v>260875</v>
      </c>
      <c r="J17" s="54">
        <v>0</v>
      </c>
      <c r="K17" s="54">
        <f t="shared" ref="K17:K28" si="22">I17+J17</f>
        <v>260875</v>
      </c>
      <c r="L17" s="54">
        <f t="shared" si="11"/>
        <v>63.850435174216543</v>
      </c>
      <c r="M17" s="54">
        <v>260875</v>
      </c>
      <c r="N17" s="54">
        <f t="shared" si="12"/>
        <v>63.850435174216543</v>
      </c>
      <c r="O17" s="54">
        <v>164832</v>
      </c>
      <c r="P17" s="54">
        <f t="shared" ref="P17:P29" si="23">O17*100/M17</f>
        <v>63.184283660757067</v>
      </c>
      <c r="Q17" s="54">
        <f t="shared" ref="Q17:Q28" si="24">M17-O17</f>
        <v>96043</v>
      </c>
      <c r="R17" s="54">
        <v>257942</v>
      </c>
      <c r="S17" s="54">
        <v>136889</v>
      </c>
      <c r="T17" s="54">
        <v>0</v>
      </c>
      <c r="U17" s="181">
        <v>0</v>
      </c>
      <c r="V17" s="54">
        <v>0</v>
      </c>
      <c r="W17" s="54">
        <v>0</v>
      </c>
      <c r="X17" s="54">
        <f t="shared" ref="X17:Y28" si="25">T17+V17</f>
        <v>0</v>
      </c>
      <c r="Y17" s="54">
        <f t="shared" si="25"/>
        <v>0</v>
      </c>
      <c r="Z17" s="54">
        <f t="shared" si="17"/>
        <v>0</v>
      </c>
      <c r="AA17" s="54">
        <f t="shared" si="2"/>
        <v>0</v>
      </c>
      <c r="AB17" s="55">
        <v>0</v>
      </c>
      <c r="AC17" s="54">
        <f t="shared" si="5"/>
        <v>257942</v>
      </c>
      <c r="AD17" s="54">
        <f t="shared" si="3"/>
        <v>100</v>
      </c>
      <c r="AE17" s="54">
        <f t="shared" si="18"/>
        <v>0</v>
      </c>
      <c r="AF17" s="54" t="e">
        <f t="shared" si="6"/>
        <v>#DIV/0!</v>
      </c>
      <c r="AG17" s="54">
        <v>30981</v>
      </c>
      <c r="AH17" s="54">
        <v>0</v>
      </c>
      <c r="AI17" s="56">
        <f t="shared" si="7"/>
        <v>30981</v>
      </c>
      <c r="AJ17" s="54" t="e">
        <f t="shared" si="4"/>
        <v>#DIV/0!</v>
      </c>
    </row>
    <row r="18" spans="1:40" s="140" customFormat="1">
      <c r="A18" s="144" t="s">
        <v>24</v>
      </c>
      <c r="B18" s="122">
        <v>50000</v>
      </c>
      <c r="C18" s="54">
        <v>13599.02</v>
      </c>
      <c r="D18" s="54">
        <f t="shared" si="0"/>
        <v>27.198039999999999</v>
      </c>
      <c r="E18" s="122">
        <v>13599.02</v>
      </c>
      <c r="F18" s="54">
        <f t="shared" si="8"/>
        <v>100</v>
      </c>
      <c r="G18" s="54">
        <f t="shared" si="21"/>
        <v>0</v>
      </c>
      <c r="H18" s="54">
        <v>0</v>
      </c>
      <c r="I18" s="54">
        <v>0</v>
      </c>
      <c r="J18" s="54">
        <v>27000</v>
      </c>
      <c r="K18" s="54">
        <f t="shared" si="22"/>
        <v>27000</v>
      </c>
      <c r="L18" s="54" t="e">
        <f t="shared" si="11"/>
        <v>#DIV/0!</v>
      </c>
      <c r="M18" s="54">
        <v>27000</v>
      </c>
      <c r="N18" s="54" t="e">
        <f t="shared" si="12"/>
        <v>#DIV/0!</v>
      </c>
      <c r="O18" s="54">
        <v>27000</v>
      </c>
      <c r="P18" s="54">
        <f t="shared" si="23"/>
        <v>100</v>
      </c>
      <c r="Q18" s="54">
        <f t="shared" si="24"/>
        <v>0</v>
      </c>
      <c r="R18" s="54">
        <v>0</v>
      </c>
      <c r="S18" s="182">
        <v>0</v>
      </c>
      <c r="T18" s="54">
        <v>0</v>
      </c>
      <c r="U18" s="182">
        <v>0</v>
      </c>
      <c r="V18" s="54">
        <v>0</v>
      </c>
      <c r="W18" s="54">
        <v>0</v>
      </c>
      <c r="X18" s="54">
        <f t="shared" si="25"/>
        <v>0</v>
      </c>
      <c r="Y18" s="54">
        <f t="shared" si="25"/>
        <v>0</v>
      </c>
      <c r="Z18" s="54">
        <f t="shared" si="17"/>
        <v>0</v>
      </c>
      <c r="AA18" s="54" t="e">
        <f t="shared" si="2"/>
        <v>#DIV/0!</v>
      </c>
      <c r="AB18" s="55">
        <v>0</v>
      </c>
      <c r="AC18" s="54">
        <f t="shared" si="5"/>
        <v>0</v>
      </c>
      <c r="AD18" s="54" t="e">
        <f t="shared" si="3"/>
        <v>#DIV/0!</v>
      </c>
      <c r="AE18" s="54">
        <f t="shared" si="18"/>
        <v>0</v>
      </c>
      <c r="AF18" s="54" t="e">
        <f t="shared" si="6"/>
        <v>#DIV/0!</v>
      </c>
      <c r="AG18" s="54">
        <v>0</v>
      </c>
      <c r="AH18" s="54">
        <v>0</v>
      </c>
      <c r="AI18" s="56">
        <f t="shared" si="7"/>
        <v>0</v>
      </c>
      <c r="AJ18" s="54" t="e">
        <f t="shared" si="4"/>
        <v>#DIV/0!</v>
      </c>
    </row>
    <row r="19" spans="1:40" s="140" customFormat="1" ht="17.45" customHeight="1">
      <c r="A19" s="175" t="s">
        <v>152</v>
      </c>
      <c r="B19" s="122">
        <v>500000</v>
      </c>
      <c r="C19" s="54">
        <v>556969.19999999995</v>
      </c>
      <c r="D19" s="54">
        <f t="shared" ref="D19" si="26">C19*100/B19</f>
        <v>111.39383999999998</v>
      </c>
      <c r="E19" s="122">
        <v>556969.19999999995</v>
      </c>
      <c r="F19" s="54">
        <f t="shared" ref="F19" si="27">E19*100/C19</f>
        <v>100</v>
      </c>
      <c r="G19" s="54">
        <f t="shared" si="21"/>
        <v>0</v>
      </c>
      <c r="H19" s="54">
        <v>520000</v>
      </c>
      <c r="I19" s="54">
        <v>460038.8</v>
      </c>
      <c r="J19" s="54">
        <v>37760</v>
      </c>
      <c r="K19" s="54">
        <f t="shared" si="22"/>
        <v>497798.8</v>
      </c>
      <c r="L19" s="54">
        <f t="shared" ref="L19" si="28">K19*100/H19</f>
        <v>95.730538461538458</v>
      </c>
      <c r="M19" s="54">
        <v>497798.8</v>
      </c>
      <c r="N19" s="54">
        <f t="shared" ref="N19" si="29">M19*100/H19</f>
        <v>95.730538461538458</v>
      </c>
      <c r="O19" s="54">
        <v>378978.8</v>
      </c>
      <c r="P19" s="54">
        <f t="shared" si="23"/>
        <v>76.130918756734644</v>
      </c>
      <c r="Q19" s="54">
        <f t="shared" si="24"/>
        <v>118820</v>
      </c>
      <c r="R19" s="54">
        <v>480000</v>
      </c>
      <c r="S19" s="181">
        <v>0</v>
      </c>
      <c r="T19" s="54">
        <v>37760</v>
      </c>
      <c r="U19" s="181">
        <v>0</v>
      </c>
      <c r="V19" s="54">
        <v>30610</v>
      </c>
      <c r="W19" s="54">
        <v>0</v>
      </c>
      <c r="X19" s="54">
        <f t="shared" ref="X19" si="30">T19+V19</f>
        <v>68370</v>
      </c>
      <c r="Y19" s="54">
        <f t="shared" ref="Y19" si="31">U19+W19</f>
        <v>0</v>
      </c>
      <c r="Z19" s="54">
        <f t="shared" si="17"/>
        <v>68370</v>
      </c>
      <c r="AA19" s="54">
        <f t="shared" si="2"/>
        <v>14.24375</v>
      </c>
      <c r="AB19" s="55">
        <v>0</v>
      </c>
      <c r="AC19" s="54">
        <v>0</v>
      </c>
      <c r="AD19" s="54">
        <f t="shared" si="3"/>
        <v>0</v>
      </c>
      <c r="AE19" s="54">
        <f t="shared" si="18"/>
        <v>68370</v>
      </c>
      <c r="AF19" s="54">
        <f t="shared" si="6"/>
        <v>100</v>
      </c>
      <c r="AG19" s="54">
        <v>35200</v>
      </c>
      <c r="AH19" s="54">
        <v>0</v>
      </c>
      <c r="AI19" s="56">
        <f t="shared" si="7"/>
        <v>35200</v>
      </c>
      <c r="AJ19" s="54">
        <f t="shared" si="4"/>
        <v>51.484569255521428</v>
      </c>
      <c r="AL19" s="147"/>
    </row>
    <row r="20" spans="1:40" s="140" customFormat="1">
      <c r="A20" s="144" t="s">
        <v>153</v>
      </c>
      <c r="B20" s="122">
        <v>48200</v>
      </c>
      <c r="C20" s="54">
        <v>53706.6</v>
      </c>
      <c r="D20" s="54">
        <f t="shared" si="0"/>
        <v>111.42448132780083</v>
      </c>
      <c r="E20" s="122">
        <v>53706.6</v>
      </c>
      <c r="F20" s="54">
        <f t="shared" si="8"/>
        <v>100</v>
      </c>
      <c r="G20" s="54">
        <f t="shared" si="21"/>
        <v>0</v>
      </c>
      <c r="H20" s="54">
        <v>70000</v>
      </c>
      <c r="I20" s="54">
        <v>49505.4</v>
      </c>
      <c r="J20" s="54">
        <v>0</v>
      </c>
      <c r="K20" s="54">
        <f t="shared" si="22"/>
        <v>49505.4</v>
      </c>
      <c r="L20" s="54">
        <f t="shared" si="11"/>
        <v>70.721999999999994</v>
      </c>
      <c r="M20" s="54">
        <v>49505.4</v>
      </c>
      <c r="N20" s="54">
        <f t="shared" si="12"/>
        <v>70.721999999999994</v>
      </c>
      <c r="O20" s="54">
        <v>40522.75</v>
      </c>
      <c r="P20" s="54">
        <f t="shared" si="23"/>
        <v>81.855211754677271</v>
      </c>
      <c r="Q20" s="54">
        <f t="shared" si="24"/>
        <v>8982.6500000000015</v>
      </c>
      <c r="R20" s="54">
        <v>42500</v>
      </c>
      <c r="S20" s="54">
        <v>8016</v>
      </c>
      <c r="T20" s="54">
        <v>0</v>
      </c>
      <c r="U20" s="181">
        <v>0</v>
      </c>
      <c r="V20" s="181">
        <v>0</v>
      </c>
      <c r="W20" s="54">
        <v>0</v>
      </c>
      <c r="X20" s="54">
        <f t="shared" si="25"/>
        <v>0</v>
      </c>
      <c r="Y20" s="54">
        <f t="shared" si="25"/>
        <v>0</v>
      </c>
      <c r="Z20" s="54">
        <f t="shared" si="17"/>
        <v>0</v>
      </c>
      <c r="AA20" s="54">
        <f t="shared" si="2"/>
        <v>0</v>
      </c>
      <c r="AB20" s="55">
        <v>0</v>
      </c>
      <c r="AC20" s="54">
        <f t="shared" si="5"/>
        <v>42500</v>
      </c>
      <c r="AD20" s="54">
        <f t="shared" si="3"/>
        <v>100</v>
      </c>
      <c r="AE20" s="54">
        <f t="shared" si="18"/>
        <v>0</v>
      </c>
      <c r="AF20" s="54" t="e">
        <f t="shared" si="6"/>
        <v>#DIV/0!</v>
      </c>
      <c r="AG20" s="54">
        <v>8982.65</v>
      </c>
      <c r="AH20" s="54">
        <v>0</v>
      </c>
      <c r="AI20" s="56">
        <f t="shared" si="7"/>
        <v>8982.65</v>
      </c>
      <c r="AJ20" s="54" t="e">
        <f t="shared" si="4"/>
        <v>#DIV/0!</v>
      </c>
    </row>
    <row r="21" spans="1:40" s="140" customFormat="1">
      <c r="A21" s="144" t="s">
        <v>154</v>
      </c>
      <c r="B21" s="122">
        <v>0</v>
      </c>
      <c r="C21" s="54">
        <v>0</v>
      </c>
      <c r="D21" s="54" t="e">
        <f t="shared" si="0"/>
        <v>#DIV/0!</v>
      </c>
      <c r="E21" s="122">
        <v>0</v>
      </c>
      <c r="F21" s="54" t="e">
        <f t="shared" si="8"/>
        <v>#DIV/0!</v>
      </c>
      <c r="G21" s="54">
        <f t="shared" si="21"/>
        <v>0</v>
      </c>
      <c r="H21" s="54">
        <v>0</v>
      </c>
      <c r="I21" s="54">
        <v>0</v>
      </c>
      <c r="J21" s="54">
        <v>0</v>
      </c>
      <c r="K21" s="54">
        <f t="shared" si="22"/>
        <v>0</v>
      </c>
      <c r="L21" s="54" t="e">
        <f t="shared" si="11"/>
        <v>#DIV/0!</v>
      </c>
      <c r="M21" s="54">
        <v>0</v>
      </c>
      <c r="N21" s="54" t="e">
        <f t="shared" si="12"/>
        <v>#DIV/0!</v>
      </c>
      <c r="O21" s="54">
        <v>0</v>
      </c>
      <c r="P21" s="54" t="e">
        <f t="shared" si="23"/>
        <v>#DIV/0!</v>
      </c>
      <c r="Q21" s="54">
        <f t="shared" si="24"/>
        <v>0</v>
      </c>
      <c r="R21" s="54">
        <v>0</v>
      </c>
      <c r="S21" s="181">
        <v>0</v>
      </c>
      <c r="T21" s="54">
        <v>0</v>
      </c>
      <c r="U21" s="181">
        <v>0</v>
      </c>
      <c r="V21" s="181">
        <v>0</v>
      </c>
      <c r="W21" s="54">
        <v>0</v>
      </c>
      <c r="X21" s="54">
        <f t="shared" si="25"/>
        <v>0</v>
      </c>
      <c r="Y21" s="54">
        <f t="shared" si="25"/>
        <v>0</v>
      </c>
      <c r="Z21" s="54">
        <f t="shared" si="17"/>
        <v>0</v>
      </c>
      <c r="AA21" s="54" t="e">
        <f>Z21*100/R21</f>
        <v>#DIV/0!</v>
      </c>
      <c r="AB21" s="55">
        <v>0</v>
      </c>
      <c r="AC21" s="54">
        <f t="shared" si="5"/>
        <v>0</v>
      </c>
      <c r="AD21" s="54" t="e">
        <f t="shared" si="3"/>
        <v>#DIV/0!</v>
      </c>
      <c r="AE21" s="54">
        <f t="shared" si="18"/>
        <v>0</v>
      </c>
      <c r="AF21" s="54" t="e">
        <f t="shared" si="6"/>
        <v>#DIV/0!</v>
      </c>
      <c r="AG21" s="54">
        <v>0</v>
      </c>
      <c r="AH21" s="54">
        <v>0</v>
      </c>
      <c r="AI21" s="56">
        <f t="shared" si="7"/>
        <v>0</v>
      </c>
      <c r="AJ21" s="54" t="e">
        <f t="shared" si="4"/>
        <v>#DIV/0!</v>
      </c>
    </row>
    <row r="22" spans="1:40" s="140" customFormat="1">
      <c r="A22" s="144" t="s">
        <v>155</v>
      </c>
      <c r="B22" s="122">
        <v>152870</v>
      </c>
      <c r="C22" s="54">
        <v>131362.15</v>
      </c>
      <c r="D22" s="54">
        <f t="shared" si="0"/>
        <v>85.930627330411454</v>
      </c>
      <c r="E22" s="122">
        <v>131362.15</v>
      </c>
      <c r="F22" s="54">
        <f t="shared" si="8"/>
        <v>100</v>
      </c>
      <c r="G22" s="54">
        <f t="shared" si="21"/>
        <v>0</v>
      </c>
      <c r="H22" s="54">
        <v>66654</v>
      </c>
      <c r="I22" s="54">
        <v>66653.53</v>
      </c>
      <c r="J22" s="54">
        <v>0</v>
      </c>
      <c r="K22" s="54">
        <f t="shared" si="22"/>
        <v>66653.53</v>
      </c>
      <c r="L22" s="54">
        <f t="shared" si="11"/>
        <v>99.999294866024542</v>
      </c>
      <c r="M22" s="54">
        <v>66653.53</v>
      </c>
      <c r="N22" s="54">
        <f t="shared" si="12"/>
        <v>99.999294866024542</v>
      </c>
      <c r="O22" s="54">
        <v>18169.5</v>
      </c>
      <c r="P22" s="54">
        <f t="shared" si="23"/>
        <v>27.259621508418235</v>
      </c>
      <c r="Q22" s="54">
        <f t="shared" si="24"/>
        <v>48484.03</v>
      </c>
      <c r="R22" s="54">
        <v>83486</v>
      </c>
      <c r="S22" s="54">
        <v>89187.5</v>
      </c>
      <c r="T22" s="54">
        <v>0</v>
      </c>
      <c r="U22" s="181">
        <v>0</v>
      </c>
      <c r="V22" s="181">
        <v>0</v>
      </c>
      <c r="W22" s="54">
        <v>0</v>
      </c>
      <c r="X22" s="54">
        <f t="shared" si="25"/>
        <v>0</v>
      </c>
      <c r="Y22" s="54">
        <f t="shared" si="25"/>
        <v>0</v>
      </c>
      <c r="Z22" s="54">
        <f t="shared" si="17"/>
        <v>0</v>
      </c>
      <c r="AA22" s="54">
        <f t="shared" si="2"/>
        <v>0</v>
      </c>
      <c r="AB22" s="55">
        <v>0</v>
      </c>
      <c r="AC22" s="54">
        <f t="shared" si="5"/>
        <v>83486</v>
      </c>
      <c r="AD22" s="54">
        <f t="shared" si="3"/>
        <v>100</v>
      </c>
      <c r="AE22" s="54">
        <f t="shared" si="18"/>
        <v>0</v>
      </c>
      <c r="AF22" s="54" t="e">
        <f t="shared" si="6"/>
        <v>#DIV/0!</v>
      </c>
      <c r="AG22" s="54">
        <v>0</v>
      </c>
      <c r="AH22" s="54">
        <v>0</v>
      </c>
      <c r="AI22" s="56">
        <f t="shared" si="7"/>
        <v>0</v>
      </c>
      <c r="AJ22" s="54" t="e">
        <f t="shared" si="4"/>
        <v>#DIV/0!</v>
      </c>
    </row>
    <row r="23" spans="1:40" s="140" customFormat="1">
      <c r="A23" s="144" t="s">
        <v>156</v>
      </c>
      <c r="B23" s="122">
        <v>443119</v>
      </c>
      <c r="C23" s="54">
        <v>625409.90000000014</v>
      </c>
      <c r="D23" s="54">
        <f t="shared" si="0"/>
        <v>141.13813670819806</v>
      </c>
      <c r="E23" s="122">
        <v>625409.90000000014</v>
      </c>
      <c r="F23" s="54">
        <f t="shared" si="8"/>
        <v>100</v>
      </c>
      <c r="G23" s="54">
        <f t="shared" si="21"/>
        <v>0</v>
      </c>
      <c r="H23" s="54">
        <v>649841</v>
      </c>
      <c r="I23" s="54">
        <v>649841</v>
      </c>
      <c r="J23" s="54">
        <v>12720.15</v>
      </c>
      <c r="K23" s="54">
        <f t="shared" si="22"/>
        <v>662561.15</v>
      </c>
      <c r="L23" s="54">
        <f t="shared" si="11"/>
        <v>101.95742497010808</v>
      </c>
      <c r="M23" s="54">
        <v>662561.15</v>
      </c>
      <c r="N23" s="54">
        <f t="shared" si="12"/>
        <v>101.95742497010808</v>
      </c>
      <c r="O23" s="54">
        <v>475912.35000000003</v>
      </c>
      <c r="P23" s="54">
        <f t="shared" si="23"/>
        <v>71.8291964447357</v>
      </c>
      <c r="Q23" s="54">
        <f t="shared" si="24"/>
        <v>186648.8</v>
      </c>
      <c r="R23" s="54">
        <v>516709</v>
      </c>
      <c r="S23" s="54">
        <v>204200</v>
      </c>
      <c r="T23" s="54">
        <v>0</v>
      </c>
      <c r="U23" s="181">
        <v>0</v>
      </c>
      <c r="V23" s="181">
        <v>0</v>
      </c>
      <c r="W23" s="54">
        <v>0</v>
      </c>
      <c r="X23" s="54">
        <f t="shared" si="25"/>
        <v>0</v>
      </c>
      <c r="Y23" s="54">
        <f t="shared" si="25"/>
        <v>0</v>
      </c>
      <c r="Z23" s="54">
        <f>X23+Y23</f>
        <v>0</v>
      </c>
      <c r="AA23" s="54">
        <f t="shared" si="2"/>
        <v>0</v>
      </c>
      <c r="AB23" s="55">
        <v>0</v>
      </c>
      <c r="AC23" s="54">
        <f t="shared" si="5"/>
        <v>516709</v>
      </c>
      <c r="AD23" s="54">
        <f t="shared" si="3"/>
        <v>100</v>
      </c>
      <c r="AE23" s="54">
        <f t="shared" si="18"/>
        <v>0</v>
      </c>
      <c r="AF23" s="54" t="e">
        <f t="shared" si="6"/>
        <v>#DIV/0!</v>
      </c>
      <c r="AG23" s="54">
        <v>6660</v>
      </c>
      <c r="AH23" s="54">
        <v>0</v>
      </c>
      <c r="AI23" s="56">
        <f t="shared" si="7"/>
        <v>6660</v>
      </c>
      <c r="AJ23" s="54" t="e">
        <f t="shared" si="4"/>
        <v>#DIV/0!</v>
      </c>
    </row>
    <row r="24" spans="1:40" s="140" customFormat="1">
      <c r="A24" s="144" t="s">
        <v>157</v>
      </c>
      <c r="B24" s="122">
        <v>500000</v>
      </c>
      <c r="C24" s="54">
        <v>570524</v>
      </c>
      <c r="D24" s="54">
        <f t="shared" si="0"/>
        <v>114.1048</v>
      </c>
      <c r="E24" s="122">
        <v>570524</v>
      </c>
      <c r="F24" s="54">
        <f t="shared" si="8"/>
        <v>100</v>
      </c>
      <c r="G24" s="54">
        <f t="shared" si="21"/>
        <v>0</v>
      </c>
      <c r="H24" s="54">
        <v>700000</v>
      </c>
      <c r="I24" s="54">
        <v>474391</v>
      </c>
      <c r="J24" s="54">
        <v>39881</v>
      </c>
      <c r="K24" s="54">
        <f t="shared" si="22"/>
        <v>514272</v>
      </c>
      <c r="L24" s="54">
        <f t="shared" si="11"/>
        <v>73.46742857142857</v>
      </c>
      <c r="M24" s="54">
        <v>514272</v>
      </c>
      <c r="N24" s="54">
        <f t="shared" si="12"/>
        <v>73.46742857142857</v>
      </c>
      <c r="O24" s="54">
        <v>430282</v>
      </c>
      <c r="P24" s="54">
        <f t="shared" si="23"/>
        <v>83.66817559579367</v>
      </c>
      <c r="Q24" s="54">
        <f t="shared" si="24"/>
        <v>83990</v>
      </c>
      <c r="R24" s="54">
        <v>580000</v>
      </c>
      <c r="S24" s="54">
        <v>0</v>
      </c>
      <c r="T24" s="54">
        <v>39881</v>
      </c>
      <c r="U24" s="181">
        <v>0</v>
      </c>
      <c r="V24" s="54">
        <v>40241</v>
      </c>
      <c r="W24" s="54">
        <v>0</v>
      </c>
      <c r="X24" s="54">
        <f t="shared" si="25"/>
        <v>80122</v>
      </c>
      <c r="Y24" s="54">
        <f t="shared" si="25"/>
        <v>0</v>
      </c>
      <c r="Z24" s="54">
        <f t="shared" si="17"/>
        <v>80122</v>
      </c>
      <c r="AA24" s="54">
        <f t="shared" si="2"/>
        <v>13.814137931034482</v>
      </c>
      <c r="AB24" s="55">
        <v>0</v>
      </c>
      <c r="AC24" s="54">
        <f t="shared" si="5"/>
        <v>499878</v>
      </c>
      <c r="AD24" s="54">
        <f t="shared" si="3"/>
        <v>86.18586206896552</v>
      </c>
      <c r="AE24" s="54">
        <f t="shared" si="18"/>
        <v>80122</v>
      </c>
      <c r="AF24" s="54">
        <f t="shared" si="6"/>
        <v>100</v>
      </c>
      <c r="AG24" s="54">
        <v>42852</v>
      </c>
      <c r="AH24" s="54">
        <v>0</v>
      </c>
      <c r="AI24" s="56">
        <f t="shared" si="7"/>
        <v>42852</v>
      </c>
      <c r="AJ24" s="54">
        <f t="shared" si="4"/>
        <v>53.483437757419935</v>
      </c>
    </row>
    <row r="25" spans="1:40" s="140" customFormat="1">
      <c r="A25" s="144" t="s">
        <v>158</v>
      </c>
      <c r="B25" s="122">
        <v>129500</v>
      </c>
      <c r="C25" s="54">
        <v>129500</v>
      </c>
      <c r="D25" s="54">
        <f t="shared" si="0"/>
        <v>100</v>
      </c>
      <c r="E25" s="122">
        <v>129500</v>
      </c>
      <c r="F25" s="54">
        <f t="shared" si="8"/>
        <v>100</v>
      </c>
      <c r="G25" s="54">
        <f t="shared" si="21"/>
        <v>0</v>
      </c>
      <c r="H25" s="54">
        <v>95900</v>
      </c>
      <c r="I25" s="54">
        <v>95750</v>
      </c>
      <c r="J25" s="54">
        <v>0</v>
      </c>
      <c r="K25" s="54">
        <f t="shared" si="22"/>
        <v>95750</v>
      </c>
      <c r="L25" s="54">
        <f t="shared" si="11"/>
        <v>99.843587069864441</v>
      </c>
      <c r="M25" s="54">
        <v>95750</v>
      </c>
      <c r="N25" s="54">
        <f t="shared" si="12"/>
        <v>99.843587069864441</v>
      </c>
      <c r="O25" s="54">
        <v>0</v>
      </c>
      <c r="P25" s="54">
        <f t="shared" si="23"/>
        <v>0</v>
      </c>
      <c r="Q25" s="54">
        <f t="shared" si="24"/>
        <v>95750</v>
      </c>
      <c r="R25" s="54">
        <v>120400</v>
      </c>
      <c r="S25" s="54">
        <v>24450</v>
      </c>
      <c r="T25" s="54">
        <v>0</v>
      </c>
      <c r="U25" s="181">
        <v>0</v>
      </c>
      <c r="V25" s="181">
        <v>0</v>
      </c>
      <c r="W25" s="54">
        <v>0</v>
      </c>
      <c r="X25" s="54">
        <f t="shared" si="25"/>
        <v>0</v>
      </c>
      <c r="Y25" s="54">
        <f t="shared" si="25"/>
        <v>0</v>
      </c>
      <c r="Z25" s="54">
        <f t="shared" si="17"/>
        <v>0</v>
      </c>
      <c r="AA25" s="54">
        <f t="shared" si="2"/>
        <v>0</v>
      </c>
      <c r="AB25" s="61">
        <v>0</v>
      </c>
      <c r="AC25" s="54">
        <f t="shared" si="5"/>
        <v>120400</v>
      </c>
      <c r="AD25" s="54">
        <f t="shared" si="3"/>
        <v>100</v>
      </c>
      <c r="AE25" s="54">
        <f t="shared" si="18"/>
        <v>0</v>
      </c>
      <c r="AF25" s="54" t="e">
        <f t="shared" si="6"/>
        <v>#DIV/0!</v>
      </c>
      <c r="AG25" s="54">
        <v>0</v>
      </c>
      <c r="AH25" s="54">
        <v>0</v>
      </c>
      <c r="AI25" s="56">
        <f t="shared" si="7"/>
        <v>0</v>
      </c>
      <c r="AJ25" s="54" t="e">
        <f t="shared" si="4"/>
        <v>#DIV/0!</v>
      </c>
    </row>
    <row r="26" spans="1:40" s="140" customFormat="1">
      <c r="A26" s="144" t="s">
        <v>159</v>
      </c>
      <c r="B26" s="122">
        <v>212200</v>
      </c>
      <c r="C26" s="122">
        <v>102876.75</v>
      </c>
      <c r="D26" s="122">
        <f t="shared" si="0"/>
        <v>48.48103204524034</v>
      </c>
      <c r="E26" s="122">
        <v>102876.75</v>
      </c>
      <c r="F26" s="54">
        <f t="shared" si="8"/>
        <v>100</v>
      </c>
      <c r="G26" s="54">
        <f t="shared" si="21"/>
        <v>0</v>
      </c>
      <c r="H26" s="54">
        <v>125000</v>
      </c>
      <c r="I26" s="54">
        <v>78212.7</v>
      </c>
      <c r="J26" s="54">
        <v>0</v>
      </c>
      <c r="K26" s="54">
        <f t="shared" si="22"/>
        <v>78212.7</v>
      </c>
      <c r="L26" s="54">
        <f t="shared" si="11"/>
        <v>62.570160000000001</v>
      </c>
      <c r="M26" s="54">
        <v>78212.7</v>
      </c>
      <c r="N26" s="54">
        <f t="shared" si="12"/>
        <v>62.570160000000001</v>
      </c>
      <c r="O26" s="54">
        <v>74262.7</v>
      </c>
      <c r="P26" s="54">
        <f t="shared" si="23"/>
        <v>94.949669299231459</v>
      </c>
      <c r="Q26" s="54">
        <f t="shared" si="24"/>
        <v>3950</v>
      </c>
      <c r="R26" s="54">
        <v>127600</v>
      </c>
      <c r="S26" s="54">
        <v>5680</v>
      </c>
      <c r="T26" s="54">
        <v>0</v>
      </c>
      <c r="U26" s="181">
        <v>0</v>
      </c>
      <c r="V26" s="181">
        <v>0</v>
      </c>
      <c r="W26" s="54">
        <v>0</v>
      </c>
      <c r="X26" s="54">
        <f t="shared" si="25"/>
        <v>0</v>
      </c>
      <c r="Y26" s="54">
        <f t="shared" si="25"/>
        <v>0</v>
      </c>
      <c r="Z26" s="54">
        <f t="shared" si="17"/>
        <v>0</v>
      </c>
      <c r="AA26" s="54">
        <f t="shared" si="2"/>
        <v>0</v>
      </c>
      <c r="AB26" s="55">
        <v>0</v>
      </c>
      <c r="AC26" s="54">
        <f t="shared" si="5"/>
        <v>127600</v>
      </c>
      <c r="AD26" s="54">
        <f t="shared" si="3"/>
        <v>100</v>
      </c>
      <c r="AE26" s="54">
        <f t="shared" si="18"/>
        <v>0</v>
      </c>
      <c r="AF26" s="54" t="e">
        <f t="shared" si="6"/>
        <v>#DIV/0!</v>
      </c>
      <c r="AG26" s="54">
        <v>0</v>
      </c>
      <c r="AH26" s="54">
        <v>0</v>
      </c>
      <c r="AI26" s="56">
        <f t="shared" si="7"/>
        <v>0</v>
      </c>
      <c r="AJ26" s="54" t="e">
        <f t="shared" si="4"/>
        <v>#DIV/0!</v>
      </c>
    </row>
    <row r="27" spans="1:40" s="140" customFormat="1">
      <c r="A27" s="144" t="s">
        <v>160</v>
      </c>
      <c r="B27" s="122">
        <v>6000</v>
      </c>
      <c r="C27" s="122">
        <v>0</v>
      </c>
      <c r="D27" s="122">
        <f t="shared" si="0"/>
        <v>0</v>
      </c>
      <c r="E27" s="122">
        <v>0</v>
      </c>
      <c r="F27" s="122" t="e">
        <f t="shared" si="8"/>
        <v>#DIV/0!</v>
      </c>
      <c r="G27" s="54">
        <f t="shared" si="21"/>
        <v>0</v>
      </c>
      <c r="H27" s="54">
        <v>83110</v>
      </c>
      <c r="I27" s="54">
        <v>650</v>
      </c>
      <c r="J27" s="54">
        <v>0</v>
      </c>
      <c r="K27" s="54">
        <f t="shared" si="22"/>
        <v>650</v>
      </c>
      <c r="L27" s="54">
        <f t="shared" si="11"/>
        <v>0.78209601732643486</v>
      </c>
      <c r="M27" s="54">
        <v>650</v>
      </c>
      <c r="N27" s="54">
        <f t="shared" si="12"/>
        <v>0.78209601732643486</v>
      </c>
      <c r="O27" s="54">
        <v>650</v>
      </c>
      <c r="P27" s="54">
        <f t="shared" si="23"/>
        <v>100</v>
      </c>
      <c r="Q27" s="54">
        <f t="shared" si="24"/>
        <v>0</v>
      </c>
      <c r="R27" s="54">
        <v>34700</v>
      </c>
      <c r="S27" s="181">
        <v>0</v>
      </c>
      <c r="T27" s="54">
        <v>0</v>
      </c>
      <c r="U27" s="181">
        <v>0</v>
      </c>
      <c r="V27" s="181">
        <v>0</v>
      </c>
      <c r="W27" s="54">
        <v>0</v>
      </c>
      <c r="X27" s="54">
        <f t="shared" si="25"/>
        <v>0</v>
      </c>
      <c r="Y27" s="54">
        <f t="shared" si="25"/>
        <v>0</v>
      </c>
      <c r="Z27" s="54">
        <f t="shared" si="17"/>
        <v>0</v>
      </c>
      <c r="AA27" s="54">
        <f t="shared" si="2"/>
        <v>0</v>
      </c>
      <c r="AB27" s="55">
        <v>0</v>
      </c>
      <c r="AC27" s="54">
        <f t="shared" si="5"/>
        <v>34700</v>
      </c>
      <c r="AD27" s="54">
        <f t="shared" si="3"/>
        <v>100</v>
      </c>
      <c r="AE27" s="54">
        <f t="shared" si="18"/>
        <v>0</v>
      </c>
      <c r="AF27" s="54" t="e">
        <f t="shared" si="6"/>
        <v>#DIV/0!</v>
      </c>
      <c r="AG27" s="54">
        <v>0</v>
      </c>
      <c r="AH27" s="54">
        <v>0</v>
      </c>
      <c r="AI27" s="56">
        <f t="shared" si="7"/>
        <v>0</v>
      </c>
      <c r="AJ27" s="54" t="e">
        <f t="shared" si="4"/>
        <v>#DIV/0!</v>
      </c>
    </row>
    <row r="28" spans="1:40" s="140" customFormat="1">
      <c r="A28" s="144" t="s">
        <v>161</v>
      </c>
      <c r="B28" s="122">
        <v>0</v>
      </c>
      <c r="C28" s="122">
        <v>0</v>
      </c>
      <c r="D28" s="122" t="e">
        <f t="shared" si="0"/>
        <v>#DIV/0!</v>
      </c>
      <c r="E28" s="122">
        <v>0</v>
      </c>
      <c r="F28" s="122" t="e">
        <f t="shared" si="8"/>
        <v>#DIV/0!</v>
      </c>
      <c r="G28" s="54">
        <f t="shared" si="21"/>
        <v>0</v>
      </c>
      <c r="H28" s="54">
        <v>0</v>
      </c>
      <c r="I28" s="54">
        <v>0</v>
      </c>
      <c r="J28" s="54">
        <v>0</v>
      </c>
      <c r="K28" s="54">
        <f t="shared" si="22"/>
        <v>0</v>
      </c>
      <c r="L28" s="54" t="e">
        <f t="shared" si="11"/>
        <v>#DIV/0!</v>
      </c>
      <c r="M28" s="54">
        <v>0</v>
      </c>
      <c r="N28" s="54" t="e">
        <f t="shared" si="12"/>
        <v>#DIV/0!</v>
      </c>
      <c r="O28" s="54">
        <v>0</v>
      </c>
      <c r="P28" s="54" t="e">
        <f t="shared" si="23"/>
        <v>#DIV/0!</v>
      </c>
      <c r="Q28" s="54">
        <f t="shared" si="24"/>
        <v>0</v>
      </c>
      <c r="R28" s="54">
        <v>196291</v>
      </c>
      <c r="S28" s="181">
        <v>0</v>
      </c>
      <c r="T28" s="54">
        <v>0</v>
      </c>
      <c r="U28" s="181">
        <v>0</v>
      </c>
      <c r="V28" s="181">
        <v>0</v>
      </c>
      <c r="W28" s="54">
        <v>0</v>
      </c>
      <c r="X28" s="54">
        <f t="shared" si="25"/>
        <v>0</v>
      </c>
      <c r="Y28" s="54">
        <f t="shared" si="25"/>
        <v>0</v>
      </c>
      <c r="Z28" s="54">
        <f t="shared" si="17"/>
        <v>0</v>
      </c>
      <c r="AA28" s="54">
        <f t="shared" si="2"/>
        <v>0</v>
      </c>
      <c r="AB28" s="55">
        <v>0</v>
      </c>
      <c r="AC28" s="54">
        <f t="shared" si="5"/>
        <v>196291</v>
      </c>
      <c r="AD28" s="54">
        <f t="shared" si="3"/>
        <v>100</v>
      </c>
      <c r="AE28" s="54">
        <f t="shared" si="18"/>
        <v>0</v>
      </c>
      <c r="AF28" s="54" t="e">
        <f t="shared" si="6"/>
        <v>#DIV/0!</v>
      </c>
      <c r="AG28" s="54">
        <v>0</v>
      </c>
      <c r="AH28" s="54">
        <v>0</v>
      </c>
      <c r="AI28" s="56">
        <f t="shared" si="7"/>
        <v>0</v>
      </c>
      <c r="AJ28" s="54" t="e">
        <f t="shared" si="4"/>
        <v>#DIV/0!</v>
      </c>
    </row>
    <row r="29" spans="1:40" s="143" customFormat="1">
      <c r="A29" s="145" t="s">
        <v>33</v>
      </c>
      <c r="B29" s="119">
        <f>B9+B16</f>
        <v>14595638.800000001</v>
      </c>
      <c r="C29" s="119">
        <f>C9+C16</f>
        <v>14107560.379999999</v>
      </c>
      <c r="D29" s="119">
        <f t="shared" si="0"/>
        <v>96.655998228731164</v>
      </c>
      <c r="E29" s="119">
        <f>E9+E16</f>
        <v>14107560.379999999</v>
      </c>
      <c r="F29" s="119">
        <f t="shared" si="8"/>
        <v>100.00000000000001</v>
      </c>
      <c r="G29" s="49">
        <f>G9+G16</f>
        <v>0</v>
      </c>
      <c r="H29" s="49">
        <f>H9+H16</f>
        <v>13885155.82</v>
      </c>
      <c r="I29" s="49">
        <f>I9+I16</f>
        <v>12333356.640000001</v>
      </c>
      <c r="J29" s="49">
        <f>J9+J16</f>
        <v>165823.34999999998</v>
      </c>
      <c r="K29" s="49">
        <f>K9+K16</f>
        <v>12499179.990000002</v>
      </c>
      <c r="L29" s="49">
        <f t="shared" si="11"/>
        <v>90.018291130707681</v>
      </c>
      <c r="M29" s="49">
        <f>M9+M16</f>
        <v>12499179.990000002</v>
      </c>
      <c r="N29" s="49">
        <f t="shared" si="12"/>
        <v>90.018291130707681</v>
      </c>
      <c r="O29" s="49">
        <f>O9+O16</f>
        <v>10099865.67</v>
      </c>
      <c r="P29" s="49">
        <f t="shared" si="23"/>
        <v>80.804226181880892</v>
      </c>
      <c r="Q29" s="49">
        <f t="shared" ref="Q29:W29" si="32">Q9+Q16</f>
        <v>2399314.3199999998</v>
      </c>
      <c r="R29" s="49">
        <f t="shared" si="32"/>
        <v>14571584.15</v>
      </c>
      <c r="S29" s="49">
        <f t="shared" si="32"/>
        <v>1835081.0199999998</v>
      </c>
      <c r="T29" s="49">
        <f t="shared" si="32"/>
        <v>126103.2</v>
      </c>
      <c r="U29" s="49">
        <f t="shared" si="32"/>
        <v>0</v>
      </c>
      <c r="V29" s="49">
        <f t="shared" si="32"/>
        <v>876369.04999999993</v>
      </c>
      <c r="W29" s="49">
        <f t="shared" si="32"/>
        <v>0</v>
      </c>
      <c r="X29" s="49">
        <f>T29+V29</f>
        <v>1002472.2499999999</v>
      </c>
      <c r="Y29" s="49">
        <f>U29+W29</f>
        <v>0</v>
      </c>
      <c r="Z29" s="49">
        <f>X29+Y29</f>
        <v>1002472.2499999999</v>
      </c>
      <c r="AA29" s="49">
        <f t="shared" si="2"/>
        <v>6.8796380659820011</v>
      </c>
      <c r="AB29" s="60"/>
      <c r="AC29" s="49">
        <f t="shared" si="5"/>
        <v>13569111.9</v>
      </c>
      <c r="AD29" s="49">
        <f t="shared" si="3"/>
        <v>93.120361934017993</v>
      </c>
      <c r="AE29" s="49">
        <f>AE9+AE16</f>
        <v>1002472.25</v>
      </c>
      <c r="AF29" s="49">
        <f t="shared" si="6"/>
        <v>100.00000000000001</v>
      </c>
      <c r="AG29" s="49">
        <f>AG9+AG16</f>
        <v>125975.65</v>
      </c>
      <c r="AH29" s="49">
        <f>AH9+AH16</f>
        <v>0</v>
      </c>
      <c r="AI29" s="48">
        <f t="shared" si="7"/>
        <v>125975.65</v>
      </c>
      <c r="AJ29" s="49">
        <f t="shared" si="4"/>
        <v>12.566497476613442</v>
      </c>
    </row>
    <row r="30" spans="1:40">
      <c r="H30" s="65"/>
      <c r="I30" s="65"/>
      <c r="J30" s="65"/>
      <c r="K30" s="65"/>
      <c r="L30" s="65"/>
      <c r="R30" s="65"/>
      <c r="AF30" s="67"/>
    </row>
    <row r="32" spans="1:40" s="129" customFormat="1" ht="17.45" customHeight="1">
      <c r="A32" s="128" t="s">
        <v>58</v>
      </c>
      <c r="C32" s="202"/>
      <c r="D32" s="202"/>
      <c r="M32" s="202"/>
      <c r="N32" s="202"/>
      <c r="T32" s="130"/>
      <c r="U32" s="130"/>
      <c r="V32" s="130"/>
      <c r="AA32" s="131"/>
      <c r="AB32" s="132"/>
      <c r="AC32" s="203" t="s">
        <v>37</v>
      </c>
      <c r="AD32" s="203"/>
      <c r="AE32" s="202" t="s">
        <v>38</v>
      </c>
      <c r="AF32" s="202"/>
      <c r="AK32" s="203"/>
      <c r="AL32" s="203"/>
      <c r="AM32" s="202"/>
      <c r="AN32" s="202"/>
    </row>
    <row r="33" spans="1:57" s="129" customFormat="1" ht="21" customHeight="1">
      <c r="A33" s="133" t="s">
        <v>120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K33" s="131"/>
      <c r="AL33" s="131"/>
      <c r="AR33" s="130"/>
      <c r="AS33" s="130"/>
      <c r="AT33" s="130"/>
      <c r="AY33" s="131"/>
      <c r="AZ33" s="132"/>
      <c r="BA33" s="132"/>
      <c r="BB33" s="132"/>
      <c r="BC33" s="131"/>
      <c r="BD33" s="131"/>
    </row>
    <row r="34" spans="1:57" s="129" customFormat="1" ht="21" customHeight="1">
      <c r="A34" s="133" t="s">
        <v>119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</row>
    <row r="35" spans="1:57" s="129" customFormat="1" ht="21" customHeight="1">
      <c r="A35" s="133" t="s">
        <v>162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</row>
    <row r="36" spans="1:57" s="129" customFormat="1" ht="21" customHeight="1">
      <c r="A36" s="134" t="s">
        <v>130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</row>
    <row r="37" spans="1:57" s="129" customFormat="1" ht="21" customHeight="1">
      <c r="A37" s="134" t="s">
        <v>131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</row>
    <row r="38" spans="1:57" s="129" customFormat="1" ht="21" customHeight="1">
      <c r="A38" s="134" t="s">
        <v>132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</row>
    <row r="39" spans="1:57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</row>
    <row r="40" spans="1:57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</row>
    <row r="41" spans="1:57" s="129" customFormat="1" ht="21" customHeight="1">
      <c r="A41" s="134" t="s">
        <v>133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</row>
    <row r="42" spans="1:57" s="129" customFormat="1" ht="21" customHeight="1">
      <c r="A42" s="134" t="s">
        <v>134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</row>
    <row r="43" spans="1:57" s="129" customFormat="1" ht="21" customHeight="1">
      <c r="A43" s="134" t="s">
        <v>135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</row>
    <row r="44" spans="1:57" s="129" customFormat="1" ht="21" customHeight="1">
      <c r="A44" s="134" t="s">
        <v>136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</row>
    <row r="45" spans="1:57" s="129" customFormat="1" ht="21" customHeight="1">
      <c r="A45" s="134" t="s">
        <v>142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</row>
    <row r="46" spans="1:57" s="129" customFormat="1" ht="21" customHeight="1">
      <c r="A46" s="134" t="s">
        <v>143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</row>
    <row r="47" spans="1:57" s="129" customFormat="1" ht="21" customHeight="1">
      <c r="A47" s="136" t="s">
        <v>144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</row>
    <row r="48" spans="1:57" ht="21" customHeight="1">
      <c r="A48" s="112" t="s">
        <v>76</v>
      </c>
      <c r="E48" s="57"/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69"/>
      <c r="AL48" s="69"/>
      <c r="AM48" s="69"/>
      <c r="AN48" s="69"/>
      <c r="AO48" s="69"/>
      <c r="AP48" s="69"/>
      <c r="AQ48" s="69"/>
      <c r="AR48" s="70"/>
      <c r="AS48" s="70"/>
      <c r="AT48" s="70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</row>
    <row r="49" spans="8:36"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8:36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5">
    <mergeCell ref="AG5:AJ5"/>
    <mergeCell ref="T6:U6"/>
    <mergeCell ref="V6:W6"/>
    <mergeCell ref="X6:Y6"/>
    <mergeCell ref="Z6:Z7"/>
    <mergeCell ref="AE6:AF6"/>
    <mergeCell ref="AI6:AJ6"/>
    <mergeCell ref="V5:W5"/>
    <mergeCell ref="X5:AA5"/>
    <mergeCell ref="AB5:AB6"/>
    <mergeCell ref="AC5:AD5"/>
    <mergeCell ref="AE5:AF5"/>
    <mergeCell ref="A4:A8"/>
    <mergeCell ref="C5:D5"/>
    <mergeCell ref="E5:F5"/>
    <mergeCell ref="C6:D6"/>
    <mergeCell ref="E6:F6"/>
    <mergeCell ref="B4:F4"/>
    <mergeCell ref="C32:D32"/>
    <mergeCell ref="C8:D8"/>
    <mergeCell ref="E8:F8"/>
    <mergeCell ref="T8:U8"/>
    <mergeCell ref="AK32:AL32"/>
    <mergeCell ref="AE32:AF32"/>
    <mergeCell ref="V8:W8"/>
    <mergeCell ref="X8:AA8"/>
    <mergeCell ref="AC8:AD8"/>
    <mergeCell ref="AE8:AF8"/>
    <mergeCell ref="AG8:AJ8"/>
    <mergeCell ref="AM32:AN32"/>
    <mergeCell ref="H4:Q4"/>
    <mergeCell ref="I5:L5"/>
    <mergeCell ref="M5:N5"/>
    <mergeCell ref="O5:P5"/>
    <mergeCell ref="I6:J6"/>
    <mergeCell ref="K6:K7"/>
    <mergeCell ref="M6:N6"/>
    <mergeCell ref="O6:P6"/>
    <mergeCell ref="K8:L8"/>
    <mergeCell ref="M8:N8"/>
    <mergeCell ref="O8:P8"/>
    <mergeCell ref="M32:N32"/>
    <mergeCell ref="R4:AJ4"/>
    <mergeCell ref="T5:U5"/>
    <mergeCell ref="AC32:AD32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AU50"/>
  <sheetViews>
    <sheetView zoomScale="70" zoomScaleNormal="70" workbookViewId="0">
      <pane xSplit="1" ySplit="3" topLeftCell="X4" activePane="bottomRight" state="frozen"/>
      <selection pane="topRight" activeCell="B1" sqref="B1"/>
      <selection pane="bottomLeft" activeCell="A4" sqref="A4"/>
      <selection pane="bottomRight" activeCell="R17" sqref="R17:R28"/>
    </sheetView>
  </sheetViews>
  <sheetFormatPr defaultColWidth="9" defaultRowHeight="17.45" customHeight="1"/>
  <cols>
    <col min="1" max="1" width="31.75" style="57" customWidth="1"/>
    <col min="2" max="2" width="16.875" style="57" customWidth="1"/>
    <col min="3" max="3" width="16.375" style="67" customWidth="1"/>
    <col min="4" max="4" width="9.25" style="67" bestFit="1" customWidth="1"/>
    <col min="5" max="5" width="15.625" style="127" customWidth="1"/>
    <col min="6" max="6" width="9.25" style="66" bestFit="1" customWidth="1"/>
    <col min="7" max="7" width="14.625" style="57" bestFit="1" customWidth="1"/>
    <col min="8" max="8" width="18.75" style="57" bestFit="1" customWidth="1"/>
    <col min="9" max="9" width="15.625" style="57" bestFit="1" customWidth="1"/>
    <col min="10" max="10" width="12.5" style="57" bestFit="1" customWidth="1"/>
    <col min="11" max="11" width="15.625" style="57" bestFit="1" customWidth="1"/>
    <col min="12" max="12" width="9.625" style="57" bestFit="1" customWidth="1"/>
    <col min="13" max="13" width="15.625" style="64" bestFit="1" customWidth="1"/>
    <col min="14" max="14" width="9.625" style="64" bestFit="1" customWidth="1"/>
    <col min="15" max="15" width="19.625" style="57" customWidth="1"/>
    <col min="16" max="16" width="9.625" style="57" bestFit="1" customWidth="1"/>
    <col min="17" max="17" width="14.375" style="57" bestFit="1" customWidth="1"/>
    <col min="18" max="18" width="20.5" style="57" customWidth="1"/>
    <col min="19" max="19" width="17.125" style="57" customWidth="1"/>
    <col min="20" max="20" width="23.375" style="66" customWidth="1"/>
    <col min="21" max="22" width="19.625" style="66" customWidth="1"/>
    <col min="23" max="26" width="19.625" style="57" customWidth="1"/>
    <col min="27" max="27" width="9.875" style="64" bestFit="1" customWidth="1"/>
    <col min="28" max="28" width="16.875" style="44" bestFit="1" customWidth="1"/>
    <col min="29" max="29" width="15.75" style="57" bestFit="1" customWidth="1"/>
    <col min="30" max="30" width="9.875" style="64" bestFit="1" customWidth="1"/>
    <col min="31" max="32" width="19.125" style="64" customWidth="1"/>
    <col min="33" max="33" width="19.625" style="57" customWidth="1"/>
    <col min="34" max="34" width="16.125" style="57" bestFit="1" customWidth="1"/>
    <col min="35" max="35" width="18.875" style="57" customWidth="1"/>
    <col min="36" max="36" width="9.875" style="57" bestFit="1" customWidth="1"/>
    <col min="37" max="16384" width="9" style="57"/>
  </cols>
  <sheetData>
    <row r="1" spans="1:36" s="40" customFormat="1" ht="17.45" customHeight="1">
      <c r="A1" s="40" t="s">
        <v>106</v>
      </c>
      <c r="C1" s="41"/>
      <c r="D1" s="41"/>
      <c r="E1" s="149"/>
      <c r="F1" s="41"/>
      <c r="T1" s="41"/>
      <c r="U1" s="41"/>
      <c r="V1" s="41"/>
    </row>
    <row r="2" spans="1:36" s="40" customFormat="1" ht="17.45" customHeight="1">
      <c r="A2" s="40" t="s">
        <v>84</v>
      </c>
      <c r="C2" s="41"/>
      <c r="D2" s="41"/>
      <c r="E2" s="149"/>
      <c r="F2" s="41"/>
      <c r="T2" s="41"/>
      <c r="U2" s="41"/>
      <c r="V2" s="41"/>
    </row>
    <row r="3" spans="1:36" s="40" customFormat="1" ht="17.45" customHeight="1">
      <c r="A3" s="42" t="s">
        <v>110</v>
      </c>
      <c r="B3" s="42"/>
      <c r="C3" s="150"/>
      <c r="D3" s="150"/>
      <c r="E3" s="151"/>
      <c r="F3" s="150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 ht="17.45" customHeight="1">
      <c r="A4" s="221" t="s">
        <v>0</v>
      </c>
      <c r="B4" s="233" t="s">
        <v>56</v>
      </c>
      <c r="C4" s="233"/>
      <c r="D4" s="233"/>
      <c r="E4" s="233"/>
      <c r="F4" s="233"/>
      <c r="G4" s="163"/>
      <c r="H4" s="188" t="s">
        <v>55</v>
      </c>
      <c r="I4" s="189"/>
      <c r="J4" s="189"/>
      <c r="K4" s="189"/>
      <c r="L4" s="189"/>
      <c r="M4" s="189"/>
      <c r="N4" s="189"/>
      <c r="O4" s="189"/>
      <c r="P4" s="189"/>
      <c r="Q4" s="190"/>
      <c r="R4" s="222"/>
      <c r="S4" s="222"/>
      <c r="T4" s="204"/>
      <c r="U4" s="204"/>
      <c r="V4" s="204"/>
      <c r="W4" s="204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</row>
    <row r="5" spans="1:36" s="51" customFormat="1" ht="17.45" customHeight="1">
      <c r="A5" s="221"/>
      <c r="B5" s="72" t="s">
        <v>1</v>
      </c>
      <c r="C5" s="234" t="s">
        <v>5</v>
      </c>
      <c r="D5" s="235"/>
      <c r="E5" s="235" t="s">
        <v>50</v>
      </c>
      <c r="F5" s="236"/>
      <c r="G5" s="107" t="s">
        <v>95</v>
      </c>
      <c r="H5" s="108" t="s">
        <v>1</v>
      </c>
      <c r="I5" s="191" t="s">
        <v>46</v>
      </c>
      <c r="J5" s="191"/>
      <c r="K5" s="191"/>
      <c r="L5" s="192"/>
      <c r="M5" s="197" t="s">
        <v>5</v>
      </c>
      <c r="N5" s="198"/>
      <c r="O5" s="198" t="s">
        <v>50</v>
      </c>
      <c r="P5" s="194"/>
      <c r="Q5" s="109" t="s">
        <v>95</v>
      </c>
      <c r="R5" s="110" t="s">
        <v>1</v>
      </c>
      <c r="S5" s="111" t="s">
        <v>4</v>
      </c>
      <c r="T5" s="226" t="s">
        <v>2</v>
      </c>
      <c r="U5" s="213"/>
      <c r="V5" s="226" t="s">
        <v>2</v>
      </c>
      <c r="W5" s="214"/>
      <c r="X5" s="227" t="s">
        <v>46</v>
      </c>
      <c r="Y5" s="227"/>
      <c r="Z5" s="227"/>
      <c r="AA5" s="228"/>
      <c r="AB5" s="229" t="s">
        <v>3</v>
      </c>
      <c r="AC5" s="220" t="s">
        <v>48</v>
      </c>
      <c r="AD5" s="220"/>
      <c r="AE5" s="231" t="s">
        <v>118</v>
      </c>
      <c r="AF5" s="226"/>
      <c r="AG5" s="220" t="s">
        <v>117</v>
      </c>
      <c r="AH5" s="220"/>
      <c r="AI5" s="220"/>
      <c r="AJ5" s="220"/>
    </row>
    <row r="6" spans="1:36" s="81" customFormat="1" ht="17.45" customHeight="1">
      <c r="A6" s="221"/>
      <c r="B6" s="76" t="s">
        <v>6</v>
      </c>
      <c r="C6" s="210" t="s">
        <v>49</v>
      </c>
      <c r="D6" s="232"/>
      <c r="E6" s="210" t="s">
        <v>92</v>
      </c>
      <c r="F6" s="211"/>
      <c r="G6" s="77" t="s">
        <v>94</v>
      </c>
      <c r="H6" s="78" t="s">
        <v>108</v>
      </c>
      <c r="I6" s="193" t="s">
        <v>45</v>
      </c>
      <c r="J6" s="194"/>
      <c r="K6" s="195" t="s">
        <v>47</v>
      </c>
      <c r="L6" s="79" t="s">
        <v>44</v>
      </c>
      <c r="M6" s="199" t="s">
        <v>111</v>
      </c>
      <c r="N6" s="200"/>
      <c r="O6" s="199" t="s">
        <v>164</v>
      </c>
      <c r="P6" s="201"/>
      <c r="Q6" s="80" t="s">
        <v>94</v>
      </c>
      <c r="R6" s="95" t="s">
        <v>114</v>
      </c>
      <c r="S6" s="96" t="s">
        <v>115</v>
      </c>
      <c r="T6" s="206" t="s">
        <v>137</v>
      </c>
      <c r="U6" s="237"/>
      <c r="V6" s="206" t="s">
        <v>138</v>
      </c>
      <c r="W6" s="207"/>
      <c r="X6" s="213" t="s">
        <v>45</v>
      </c>
      <c r="Y6" s="214"/>
      <c r="Z6" s="204" t="s">
        <v>47</v>
      </c>
      <c r="AA6" s="97" t="s">
        <v>44</v>
      </c>
      <c r="AB6" s="230"/>
      <c r="AC6" s="95" t="s">
        <v>45</v>
      </c>
      <c r="AD6" s="97" t="s">
        <v>44</v>
      </c>
      <c r="AE6" s="206" t="s">
        <v>139</v>
      </c>
      <c r="AF6" s="207"/>
      <c r="AG6" s="98" t="s">
        <v>141</v>
      </c>
      <c r="AH6" s="98" t="s">
        <v>140</v>
      </c>
      <c r="AI6" s="220" t="s">
        <v>116</v>
      </c>
      <c r="AJ6" s="220"/>
    </row>
    <row r="7" spans="1:36" s="51" customFormat="1" ht="17.45" customHeight="1">
      <c r="A7" s="221"/>
      <c r="B7" s="82"/>
      <c r="C7" s="83" t="s">
        <v>8</v>
      </c>
      <c r="D7" s="72" t="s">
        <v>44</v>
      </c>
      <c r="E7" s="165" t="s">
        <v>8</v>
      </c>
      <c r="F7" s="166" t="s">
        <v>44</v>
      </c>
      <c r="G7" s="84" t="s">
        <v>107</v>
      </c>
      <c r="H7" s="85"/>
      <c r="I7" s="86" t="s">
        <v>35</v>
      </c>
      <c r="J7" s="86" t="s">
        <v>34</v>
      </c>
      <c r="K7" s="196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107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205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51" customFormat="1" ht="17.45" customHeight="1">
      <c r="A8" s="221"/>
      <c r="B8" s="163" t="s">
        <v>9</v>
      </c>
      <c r="C8" s="233" t="s">
        <v>10</v>
      </c>
      <c r="D8" s="233"/>
      <c r="E8" s="238" t="s">
        <v>11</v>
      </c>
      <c r="F8" s="238"/>
      <c r="G8" s="90" t="s">
        <v>43</v>
      </c>
      <c r="H8" s="91" t="s">
        <v>12</v>
      </c>
      <c r="I8" s="91" t="s">
        <v>13</v>
      </c>
      <c r="J8" s="91" t="s">
        <v>52</v>
      </c>
      <c r="K8" s="183" t="s">
        <v>112</v>
      </c>
      <c r="L8" s="184"/>
      <c r="M8" s="183" t="s">
        <v>36</v>
      </c>
      <c r="N8" s="184"/>
      <c r="O8" s="183" t="s">
        <v>121</v>
      </c>
      <c r="P8" s="184"/>
      <c r="Q8" s="91" t="s">
        <v>65</v>
      </c>
      <c r="R8" s="105" t="s">
        <v>66</v>
      </c>
      <c r="S8" s="105" t="s">
        <v>122</v>
      </c>
      <c r="T8" s="216" t="s">
        <v>123</v>
      </c>
      <c r="U8" s="217"/>
      <c r="V8" s="216" t="s">
        <v>124</v>
      </c>
      <c r="W8" s="217"/>
      <c r="X8" s="216" t="s">
        <v>125</v>
      </c>
      <c r="Y8" s="218"/>
      <c r="Z8" s="218"/>
      <c r="AA8" s="217"/>
      <c r="AB8" s="105" t="s">
        <v>126</v>
      </c>
      <c r="AC8" s="216" t="s">
        <v>127</v>
      </c>
      <c r="AD8" s="217"/>
      <c r="AE8" s="219" t="s">
        <v>128</v>
      </c>
      <c r="AF8" s="219"/>
      <c r="AG8" s="216" t="s">
        <v>129</v>
      </c>
      <c r="AH8" s="218"/>
      <c r="AI8" s="218"/>
      <c r="AJ8" s="217"/>
    </row>
    <row r="9" spans="1:36" s="51" customFormat="1" ht="17.45" customHeight="1">
      <c r="A9" s="116" t="s">
        <v>14</v>
      </c>
      <c r="B9" s="46">
        <f>SUM(B10:B15)</f>
        <v>14069157.760000002</v>
      </c>
      <c r="C9" s="46">
        <f>SUM(C10:C15)</f>
        <v>11877319.9</v>
      </c>
      <c r="D9" s="47">
        <f t="shared" ref="D9:D29" si="0">C9*100/B9</f>
        <v>84.420973185533455</v>
      </c>
      <c r="E9" s="152">
        <f>SUM(E10:E15)</f>
        <v>11877319.9</v>
      </c>
      <c r="F9" s="153">
        <f>E9*100/C9</f>
        <v>100</v>
      </c>
      <c r="G9" s="48">
        <f>SUM(G10:G15)</f>
        <v>0</v>
      </c>
      <c r="H9" s="48">
        <f>SUM(H10:H15)</f>
        <v>12851704.530000001</v>
      </c>
      <c r="I9" s="48">
        <f>SUM(I10:I15)</f>
        <v>9657400.1500000004</v>
      </c>
      <c r="J9" s="48">
        <f>SUM(J10:J15)</f>
        <v>355785.6</v>
      </c>
      <c r="K9" s="48">
        <f>SUM(K10:K15)</f>
        <v>10013185.75</v>
      </c>
      <c r="L9" s="49">
        <f>K9*100/H9</f>
        <v>77.913289452196878</v>
      </c>
      <c r="M9" s="48">
        <f>SUM(M10:M15)</f>
        <v>10013185.75</v>
      </c>
      <c r="N9" s="49">
        <f>M9*100/H9</f>
        <v>77.913289452196878</v>
      </c>
      <c r="O9" s="48">
        <f>SUM(O10:O15)</f>
        <v>5492634.6700000009</v>
      </c>
      <c r="P9" s="49">
        <f>O9*100/M9</f>
        <v>54.854017563790833</v>
      </c>
      <c r="Q9" s="48">
        <f t="shared" ref="Q9:W9" si="1">SUM(Q10:Q15)</f>
        <v>4520551.08</v>
      </c>
      <c r="R9" s="48">
        <f t="shared" si="1"/>
        <v>13644536.380000001</v>
      </c>
      <c r="S9" s="48">
        <f t="shared" si="1"/>
        <v>0</v>
      </c>
      <c r="T9" s="48">
        <f t="shared" si="1"/>
        <v>0</v>
      </c>
      <c r="U9" s="50">
        <f t="shared" si="1"/>
        <v>0</v>
      </c>
      <c r="V9" s="48">
        <f t="shared" si="1"/>
        <v>0</v>
      </c>
      <c r="W9" s="48">
        <f t="shared" si="1"/>
        <v>0</v>
      </c>
      <c r="X9" s="49">
        <f>T9+V9</f>
        <v>0</v>
      </c>
      <c r="Y9" s="49">
        <f>U9+W9</f>
        <v>0</v>
      </c>
      <c r="Z9" s="49">
        <f>X9+Y9</f>
        <v>0</v>
      </c>
      <c r="AA9" s="49">
        <f t="shared" ref="AA9:AA29" si="2">Z9*100/R9</f>
        <v>0</v>
      </c>
      <c r="AB9" s="48"/>
      <c r="AC9" s="49">
        <f>R9-Z9</f>
        <v>13644536.380000001</v>
      </c>
      <c r="AD9" s="49">
        <f t="shared" ref="AD9:AD29" si="3">AC9*100/R9</f>
        <v>100</v>
      </c>
      <c r="AE9" s="48">
        <f>SUM(AE10:AE15)</f>
        <v>0</v>
      </c>
      <c r="AF9" s="49" t="e">
        <f>AE9*100/Z9</f>
        <v>#DIV/0!</v>
      </c>
      <c r="AG9" s="48">
        <f>SUM(AG10:AG15)</f>
        <v>0</v>
      </c>
      <c r="AH9" s="48">
        <f>SUM(AH10:AH15)</f>
        <v>0</v>
      </c>
      <c r="AI9" s="48">
        <f>SUM(AI10:AI15)</f>
        <v>0</v>
      </c>
      <c r="AJ9" s="49" t="e">
        <f t="shared" ref="AJ9:AJ29" si="4">AI9*100/AE9</f>
        <v>#DIV/0!</v>
      </c>
    </row>
    <row r="10" spans="1:36" ht="17.45" customHeight="1">
      <c r="A10" s="52" t="s">
        <v>15</v>
      </c>
      <c r="B10" s="53">
        <v>9077064.7300000004</v>
      </c>
      <c r="C10" s="53">
        <v>7806904.5</v>
      </c>
      <c r="D10" s="53">
        <f>C10*100/B10</f>
        <v>86.006927704260178</v>
      </c>
      <c r="E10" s="123">
        <v>7806904.5</v>
      </c>
      <c r="F10" s="123">
        <f>E10*100/C10</f>
        <v>100</v>
      </c>
      <c r="G10" s="54">
        <f>C10-E10</f>
        <v>0</v>
      </c>
      <c r="H10" s="54">
        <v>7579449.2599999998</v>
      </c>
      <c r="I10" s="54">
        <v>5927331.5800000001</v>
      </c>
      <c r="J10" s="54">
        <v>0</v>
      </c>
      <c r="K10" s="54">
        <f>I10+J10</f>
        <v>5927331.5800000001</v>
      </c>
      <c r="L10" s="54">
        <f>K10*100/H10</f>
        <v>78.202668514202841</v>
      </c>
      <c r="M10" s="54">
        <v>5927331.5800000001</v>
      </c>
      <c r="N10" s="54">
        <f>M10*100/H10</f>
        <v>78.202668514202841</v>
      </c>
      <c r="O10" s="54">
        <v>3036622.64</v>
      </c>
      <c r="P10" s="54">
        <f>O10*100/M10</f>
        <v>51.230854879895212</v>
      </c>
      <c r="Q10" s="54">
        <f>M10-O10</f>
        <v>2890708.94</v>
      </c>
      <c r="R10" s="54">
        <v>7854630.8600000003</v>
      </c>
      <c r="S10" s="54"/>
      <c r="T10" s="54"/>
      <c r="U10" s="54"/>
      <c r="V10" s="54"/>
      <c r="W10" s="54"/>
      <c r="X10" s="54">
        <f>T10+V10</f>
        <v>0</v>
      </c>
      <c r="Y10" s="54">
        <f>U10+W10</f>
        <v>0</v>
      </c>
      <c r="Z10" s="54">
        <f>X10+Y10</f>
        <v>0</v>
      </c>
      <c r="AA10" s="54">
        <f t="shared" si="2"/>
        <v>0</v>
      </c>
      <c r="AB10" s="55"/>
      <c r="AC10" s="54">
        <f t="shared" ref="AC10:AC29" si="5">R10-Z10</f>
        <v>7854630.8600000003</v>
      </c>
      <c r="AD10" s="54">
        <f t="shared" si="3"/>
        <v>100</v>
      </c>
      <c r="AE10" s="54"/>
      <c r="AF10" s="54" t="e">
        <f t="shared" ref="AF10:AF29" si="6">AE10*100/Z10</f>
        <v>#DIV/0!</v>
      </c>
      <c r="AG10" s="54"/>
      <c r="AH10" s="54"/>
      <c r="AI10" s="56">
        <f t="shared" ref="AI10:AI29" si="7">AG10+AH10</f>
        <v>0</v>
      </c>
      <c r="AJ10" s="54" t="e">
        <f t="shared" si="4"/>
        <v>#DIV/0!</v>
      </c>
    </row>
    <row r="11" spans="1:36" ht="17.45" customHeight="1">
      <c r="A11" s="52" t="s">
        <v>16</v>
      </c>
      <c r="B11" s="53">
        <v>116635</v>
      </c>
      <c r="C11" s="53">
        <v>44500</v>
      </c>
      <c r="D11" s="53">
        <f t="shared" si="0"/>
        <v>38.153213014961203</v>
      </c>
      <c r="E11" s="123">
        <v>44500</v>
      </c>
      <c r="F11" s="123">
        <f t="shared" ref="F11:F29" si="8">E11*100/C11</f>
        <v>100</v>
      </c>
      <c r="G11" s="54">
        <f t="shared" ref="G11:G15" si="9">C11-E11</f>
        <v>0</v>
      </c>
      <c r="H11" s="54">
        <v>109650</v>
      </c>
      <c r="I11" s="54">
        <v>48800</v>
      </c>
      <c r="J11" s="54">
        <v>0</v>
      </c>
      <c r="K11" s="54">
        <f t="shared" ref="K11:K15" si="10">I11+J11</f>
        <v>48800</v>
      </c>
      <c r="L11" s="54">
        <f t="shared" ref="L11:L29" si="11">K11*100/H11</f>
        <v>44.505243958048332</v>
      </c>
      <c r="M11" s="54">
        <v>48800</v>
      </c>
      <c r="N11" s="54">
        <f t="shared" ref="N11:N29" si="12">M11*100/H11</f>
        <v>44.505243958048332</v>
      </c>
      <c r="O11" s="54">
        <v>48800</v>
      </c>
      <c r="P11" s="54">
        <f t="shared" ref="P11:P15" si="13">O11*100/M11</f>
        <v>100</v>
      </c>
      <c r="Q11" s="54">
        <f t="shared" ref="Q11:Q15" si="14">M11-O11</f>
        <v>0</v>
      </c>
      <c r="R11" s="54">
        <v>99460</v>
      </c>
      <c r="S11" s="54"/>
      <c r="T11" s="54"/>
      <c r="U11" s="54"/>
      <c r="V11" s="54"/>
      <c r="W11" s="54"/>
      <c r="X11" s="54">
        <f t="shared" ref="X11:Y15" si="15">T11+V11</f>
        <v>0</v>
      </c>
      <c r="Y11" s="54">
        <f t="shared" si="15"/>
        <v>0</v>
      </c>
      <c r="Z11" s="54">
        <f t="shared" ref="Z11:Z28" si="16">X11+Y11</f>
        <v>0</v>
      </c>
      <c r="AA11" s="54">
        <f t="shared" si="2"/>
        <v>0</v>
      </c>
      <c r="AB11" s="55"/>
      <c r="AC11" s="54">
        <f t="shared" si="5"/>
        <v>99460</v>
      </c>
      <c r="AD11" s="54">
        <f t="shared" si="3"/>
        <v>100</v>
      </c>
      <c r="AE11" s="54"/>
      <c r="AF11" s="54" t="e">
        <f t="shared" si="6"/>
        <v>#DIV/0!</v>
      </c>
      <c r="AG11" s="54"/>
      <c r="AH11" s="54"/>
      <c r="AI11" s="56">
        <f t="shared" si="7"/>
        <v>0</v>
      </c>
      <c r="AJ11" s="54" t="e">
        <f t="shared" si="4"/>
        <v>#DIV/0!</v>
      </c>
    </row>
    <row r="12" spans="1:36" ht="17.45" customHeight="1">
      <c r="A12" s="52" t="s">
        <v>17</v>
      </c>
      <c r="B12" s="53">
        <v>3380998.6900000004</v>
      </c>
      <c r="C12" s="53">
        <v>2644575.2999999998</v>
      </c>
      <c r="D12" s="53">
        <f t="shared" si="0"/>
        <v>78.218761451220772</v>
      </c>
      <c r="E12" s="123">
        <v>2644575.2999999998</v>
      </c>
      <c r="F12" s="123">
        <f t="shared" si="8"/>
        <v>100</v>
      </c>
      <c r="G12" s="54">
        <f t="shared" si="9"/>
        <v>0</v>
      </c>
      <c r="H12" s="54">
        <v>3429868.7</v>
      </c>
      <c r="I12" s="54">
        <v>2381307.31</v>
      </c>
      <c r="J12" s="54">
        <v>125500</v>
      </c>
      <c r="K12" s="54">
        <f t="shared" si="10"/>
        <v>2506807.31</v>
      </c>
      <c r="L12" s="54">
        <f t="shared" si="11"/>
        <v>73.087559007725275</v>
      </c>
      <c r="M12" s="54">
        <v>2506807.31</v>
      </c>
      <c r="N12" s="54">
        <f t="shared" si="12"/>
        <v>73.087559007725275</v>
      </c>
      <c r="O12" s="54">
        <v>1217899.17</v>
      </c>
      <c r="P12" s="54">
        <f t="shared" si="13"/>
        <v>48.58367713950858</v>
      </c>
      <c r="Q12" s="54">
        <f t="shared" si="14"/>
        <v>1288908.1400000001</v>
      </c>
      <c r="R12" s="54">
        <v>3759080.49</v>
      </c>
      <c r="S12" s="54"/>
      <c r="T12" s="54"/>
      <c r="U12" s="54"/>
      <c r="V12" s="54"/>
      <c r="W12" s="54"/>
      <c r="X12" s="54">
        <f t="shared" si="15"/>
        <v>0</v>
      </c>
      <c r="Y12" s="54">
        <f t="shared" si="15"/>
        <v>0</v>
      </c>
      <c r="Z12" s="54">
        <f t="shared" si="16"/>
        <v>0</v>
      </c>
      <c r="AA12" s="54">
        <f t="shared" si="2"/>
        <v>0</v>
      </c>
      <c r="AB12" s="55"/>
      <c r="AC12" s="54">
        <f t="shared" si="5"/>
        <v>3759080.49</v>
      </c>
      <c r="AD12" s="54">
        <f t="shared" si="3"/>
        <v>100</v>
      </c>
      <c r="AE12" s="54"/>
      <c r="AF12" s="54" t="e">
        <f t="shared" si="6"/>
        <v>#DIV/0!</v>
      </c>
      <c r="AG12" s="54"/>
      <c r="AH12" s="54"/>
      <c r="AI12" s="56">
        <f t="shared" si="7"/>
        <v>0</v>
      </c>
      <c r="AJ12" s="54" t="e">
        <f t="shared" si="4"/>
        <v>#DIV/0!</v>
      </c>
    </row>
    <row r="13" spans="1:36" ht="31.5">
      <c r="A13" s="58" t="s">
        <v>18</v>
      </c>
      <c r="B13" s="53">
        <v>1013044.12</v>
      </c>
      <c r="C13" s="53">
        <v>990532.32</v>
      </c>
      <c r="D13" s="53">
        <f t="shared" si="0"/>
        <v>97.777806557921679</v>
      </c>
      <c r="E13" s="123">
        <v>990532.32</v>
      </c>
      <c r="F13" s="123">
        <f t="shared" si="8"/>
        <v>100</v>
      </c>
      <c r="G13" s="54">
        <f t="shared" si="9"/>
        <v>0</v>
      </c>
      <c r="H13" s="54">
        <v>1232453.3</v>
      </c>
      <c r="I13" s="54">
        <v>1010821.6</v>
      </c>
      <c r="J13" s="54">
        <v>230285.6</v>
      </c>
      <c r="K13" s="54">
        <f t="shared" si="10"/>
        <v>1241107.2</v>
      </c>
      <c r="L13" s="54">
        <f t="shared" si="11"/>
        <v>100.7021685933252</v>
      </c>
      <c r="M13" s="54">
        <v>1241107.2</v>
      </c>
      <c r="N13" s="54">
        <f t="shared" si="12"/>
        <v>100.7021685933252</v>
      </c>
      <c r="O13" s="54">
        <v>912053.2</v>
      </c>
      <c r="P13" s="54">
        <f t="shared" si="13"/>
        <v>73.487060585902654</v>
      </c>
      <c r="Q13" s="54">
        <f t="shared" si="14"/>
        <v>329054</v>
      </c>
      <c r="R13" s="54">
        <v>1389432</v>
      </c>
      <c r="S13" s="54"/>
      <c r="T13" s="54"/>
      <c r="U13" s="54"/>
      <c r="V13" s="54"/>
      <c r="W13" s="54"/>
      <c r="X13" s="54">
        <f t="shared" si="15"/>
        <v>0</v>
      </c>
      <c r="Y13" s="54">
        <f t="shared" si="15"/>
        <v>0</v>
      </c>
      <c r="Z13" s="54">
        <f t="shared" si="16"/>
        <v>0</v>
      </c>
      <c r="AA13" s="54">
        <f t="shared" si="2"/>
        <v>0</v>
      </c>
      <c r="AB13" s="55"/>
      <c r="AC13" s="54">
        <f t="shared" si="5"/>
        <v>1389432</v>
      </c>
      <c r="AD13" s="54">
        <f t="shared" si="3"/>
        <v>100</v>
      </c>
      <c r="AE13" s="54"/>
      <c r="AF13" s="54" t="e">
        <f t="shared" si="6"/>
        <v>#DIV/0!</v>
      </c>
      <c r="AG13" s="54"/>
      <c r="AH13" s="54"/>
      <c r="AI13" s="56">
        <f t="shared" si="7"/>
        <v>0</v>
      </c>
      <c r="AJ13" s="54" t="e">
        <f t="shared" si="4"/>
        <v>#DIV/0!</v>
      </c>
    </row>
    <row r="14" spans="1:36" ht="17.45" customHeight="1">
      <c r="A14" s="52" t="s">
        <v>19</v>
      </c>
      <c r="B14" s="53">
        <v>0</v>
      </c>
      <c r="C14" s="53">
        <v>0</v>
      </c>
      <c r="D14" s="53" t="e">
        <f t="shared" si="0"/>
        <v>#DIV/0!</v>
      </c>
      <c r="E14" s="123">
        <v>0</v>
      </c>
      <c r="F14" s="123" t="e">
        <f t="shared" si="8"/>
        <v>#DIV/0!</v>
      </c>
      <c r="G14" s="54">
        <f t="shared" si="9"/>
        <v>0</v>
      </c>
      <c r="H14" s="54">
        <v>0</v>
      </c>
      <c r="I14" s="54">
        <v>0</v>
      </c>
      <c r="J14" s="54">
        <v>0</v>
      </c>
      <c r="K14" s="54">
        <f t="shared" si="10"/>
        <v>0</v>
      </c>
      <c r="L14" s="54" t="e">
        <f t="shared" si="11"/>
        <v>#DIV/0!</v>
      </c>
      <c r="M14" s="54">
        <v>0</v>
      </c>
      <c r="N14" s="54" t="e">
        <f t="shared" si="12"/>
        <v>#DIV/0!</v>
      </c>
      <c r="O14" s="54">
        <v>0</v>
      </c>
      <c r="P14" s="54" t="e">
        <f t="shared" si="13"/>
        <v>#DIV/0!</v>
      </c>
      <c r="Q14" s="54">
        <f t="shared" si="14"/>
        <v>0</v>
      </c>
      <c r="R14" s="54">
        <v>541933.03</v>
      </c>
      <c r="S14" s="54"/>
      <c r="T14" s="54"/>
      <c r="U14" s="54"/>
      <c r="V14" s="54"/>
      <c r="W14" s="54"/>
      <c r="X14" s="54">
        <f t="shared" si="15"/>
        <v>0</v>
      </c>
      <c r="Y14" s="54">
        <f t="shared" si="15"/>
        <v>0</v>
      </c>
      <c r="Z14" s="54">
        <f t="shared" si="16"/>
        <v>0</v>
      </c>
      <c r="AA14" s="54">
        <f t="shared" si="2"/>
        <v>0</v>
      </c>
      <c r="AB14" s="55"/>
      <c r="AC14" s="54">
        <f t="shared" si="5"/>
        <v>541933.03</v>
      </c>
      <c r="AD14" s="54">
        <f t="shared" si="3"/>
        <v>100</v>
      </c>
      <c r="AE14" s="54"/>
      <c r="AF14" s="54" t="e">
        <f t="shared" si="6"/>
        <v>#DIV/0!</v>
      </c>
      <c r="AG14" s="54"/>
      <c r="AH14" s="54"/>
      <c r="AI14" s="56">
        <f t="shared" si="7"/>
        <v>0</v>
      </c>
      <c r="AJ14" s="54" t="e">
        <f t="shared" si="4"/>
        <v>#DIV/0!</v>
      </c>
    </row>
    <row r="15" spans="1:36" ht="17.45" customHeight="1">
      <c r="A15" s="52" t="s">
        <v>20</v>
      </c>
      <c r="B15" s="53">
        <v>481415.22</v>
      </c>
      <c r="C15" s="53">
        <v>390807.78</v>
      </c>
      <c r="D15" s="53">
        <f t="shared" si="0"/>
        <v>81.178941538242185</v>
      </c>
      <c r="E15" s="123">
        <v>390807.78</v>
      </c>
      <c r="F15" s="123">
        <f t="shared" si="8"/>
        <v>99.999999999999986</v>
      </c>
      <c r="G15" s="54">
        <f t="shared" si="9"/>
        <v>0</v>
      </c>
      <c r="H15" s="54">
        <v>500283.27</v>
      </c>
      <c r="I15" s="54">
        <v>289139.66000000003</v>
      </c>
      <c r="J15" s="54">
        <v>0</v>
      </c>
      <c r="K15" s="54">
        <f t="shared" si="10"/>
        <v>289139.66000000003</v>
      </c>
      <c r="L15" s="54">
        <f t="shared" si="11"/>
        <v>57.795188713786096</v>
      </c>
      <c r="M15" s="54">
        <v>289139.66000000003</v>
      </c>
      <c r="N15" s="54">
        <f t="shared" si="12"/>
        <v>57.795188713786096</v>
      </c>
      <c r="O15" s="54">
        <v>277259.66000000003</v>
      </c>
      <c r="P15" s="54">
        <f t="shared" si="13"/>
        <v>95.891258916192953</v>
      </c>
      <c r="Q15" s="54">
        <f t="shared" si="14"/>
        <v>11880</v>
      </c>
      <c r="R15" s="54">
        <v>0</v>
      </c>
      <c r="S15" s="54"/>
      <c r="T15" s="54"/>
      <c r="U15" s="54"/>
      <c r="V15" s="54"/>
      <c r="W15" s="54"/>
      <c r="X15" s="54">
        <f t="shared" si="15"/>
        <v>0</v>
      </c>
      <c r="Y15" s="54">
        <f t="shared" si="15"/>
        <v>0</v>
      </c>
      <c r="Z15" s="54">
        <f t="shared" si="16"/>
        <v>0</v>
      </c>
      <c r="AA15" s="54" t="e">
        <f t="shared" si="2"/>
        <v>#DIV/0!</v>
      </c>
      <c r="AB15" s="55"/>
      <c r="AC15" s="54">
        <f t="shared" si="5"/>
        <v>0</v>
      </c>
      <c r="AD15" s="54" t="e">
        <f t="shared" si="3"/>
        <v>#DIV/0!</v>
      </c>
      <c r="AE15" s="54"/>
      <c r="AF15" s="54" t="e">
        <f t="shared" si="6"/>
        <v>#DIV/0!</v>
      </c>
      <c r="AG15" s="54"/>
      <c r="AH15" s="54"/>
      <c r="AI15" s="56">
        <f t="shared" si="7"/>
        <v>0</v>
      </c>
      <c r="AJ15" s="54" t="e">
        <f t="shared" si="4"/>
        <v>#DIV/0!</v>
      </c>
    </row>
    <row r="16" spans="1:36" s="40" customFormat="1" ht="17.45" customHeight="1">
      <c r="A16" s="59" t="s">
        <v>22</v>
      </c>
      <c r="B16" s="47">
        <f>SUM(B17:B28)</f>
        <v>4970066.5</v>
      </c>
      <c r="C16" s="47">
        <f>SUM(C17:C28)</f>
        <v>2774616.3000000003</v>
      </c>
      <c r="D16" s="47">
        <f t="shared" si="0"/>
        <v>55.826542763562621</v>
      </c>
      <c r="E16" s="153">
        <f>SUM(E17:E28)</f>
        <v>2774616.3000000003</v>
      </c>
      <c r="F16" s="153">
        <f>E16*100/C16</f>
        <v>99.999999999999986</v>
      </c>
      <c r="G16" s="49">
        <f>SUM(G17:G28)</f>
        <v>0</v>
      </c>
      <c r="H16" s="49">
        <f>SUM(H17:H28)</f>
        <v>5433385.5</v>
      </c>
      <c r="I16" s="49">
        <f>SUM(I17:I28)</f>
        <v>3502122.3</v>
      </c>
      <c r="J16" s="49">
        <f>SUM(J17:J28)</f>
        <v>106390.16</v>
      </c>
      <c r="K16" s="49">
        <f>SUM(K17:K28)</f>
        <v>3608512.46</v>
      </c>
      <c r="L16" s="49">
        <f t="shared" si="11"/>
        <v>66.413702101571843</v>
      </c>
      <c r="M16" s="49">
        <f>SUM(M17:M28)</f>
        <v>3608512.46</v>
      </c>
      <c r="N16" s="49">
        <f t="shared" si="12"/>
        <v>66.413702101571843</v>
      </c>
      <c r="O16" s="49">
        <f>SUM(O17:O28)</f>
        <v>2977801.46</v>
      </c>
      <c r="P16" s="49">
        <f>O16*100/M16</f>
        <v>82.521578988811356</v>
      </c>
      <c r="Q16" s="49">
        <f>SUM(Q17:Q28)</f>
        <v>630711</v>
      </c>
      <c r="R16" s="49">
        <f>SUM(R17:R28)</f>
        <v>4401307.5</v>
      </c>
      <c r="S16" s="49">
        <f>SUM(S17:S28)</f>
        <v>0</v>
      </c>
      <c r="T16" s="49">
        <f t="shared" ref="T16:V16" si="17">SUM(T17:T28)</f>
        <v>0</v>
      </c>
      <c r="U16" s="49">
        <f t="shared" si="17"/>
        <v>0</v>
      </c>
      <c r="V16" s="49">
        <f t="shared" si="17"/>
        <v>0</v>
      </c>
      <c r="W16" s="49">
        <f>SUM(W17:W28)</f>
        <v>0</v>
      </c>
      <c r="X16" s="49">
        <f>T16+V16</f>
        <v>0</v>
      </c>
      <c r="Y16" s="49">
        <f>U16+W16</f>
        <v>0</v>
      </c>
      <c r="Z16" s="49">
        <f t="shared" si="16"/>
        <v>0</v>
      </c>
      <c r="AA16" s="49">
        <f t="shared" si="2"/>
        <v>0</v>
      </c>
      <c r="AB16" s="60"/>
      <c r="AC16" s="49">
        <f t="shared" si="5"/>
        <v>4401307.5</v>
      </c>
      <c r="AD16" s="49">
        <f t="shared" si="3"/>
        <v>100</v>
      </c>
      <c r="AE16" s="49">
        <f t="shared" ref="AE16" si="18">SUM(AE17:AE28)</f>
        <v>0</v>
      </c>
      <c r="AF16" s="49" t="e">
        <f t="shared" si="6"/>
        <v>#DIV/0!</v>
      </c>
      <c r="AG16" s="49">
        <f>SUM(AG17:AG28)</f>
        <v>0</v>
      </c>
      <c r="AH16" s="49">
        <f>SUM(AH17:AH28)</f>
        <v>0</v>
      </c>
      <c r="AI16" s="49">
        <f>SUM(AI17:AI28)</f>
        <v>0</v>
      </c>
      <c r="AJ16" s="49" t="e">
        <f t="shared" si="4"/>
        <v>#DIV/0!</v>
      </c>
    </row>
    <row r="17" spans="1:38" ht="17.45" customHeight="1">
      <c r="A17" s="144" t="s">
        <v>23</v>
      </c>
      <c r="B17" s="53">
        <v>1030246</v>
      </c>
      <c r="C17" s="53">
        <v>375461.4</v>
      </c>
      <c r="D17" s="53">
        <f t="shared" si="0"/>
        <v>36.443859039491542</v>
      </c>
      <c r="E17" s="123">
        <v>375461.4</v>
      </c>
      <c r="F17" s="123">
        <f t="shared" si="8"/>
        <v>100</v>
      </c>
      <c r="G17" s="54">
        <f t="shared" ref="G17:G28" si="19">C17-E17</f>
        <v>0</v>
      </c>
      <c r="H17" s="54">
        <v>1212349</v>
      </c>
      <c r="I17" s="54">
        <v>506242</v>
      </c>
      <c r="J17" s="54">
        <v>1540</v>
      </c>
      <c r="K17" s="54">
        <f t="shared" ref="K17:K28" si="20">I17+J17</f>
        <v>507782</v>
      </c>
      <c r="L17" s="54">
        <f t="shared" si="11"/>
        <v>41.884143922253408</v>
      </c>
      <c r="M17" s="54">
        <v>507782</v>
      </c>
      <c r="N17" s="54">
        <f t="shared" si="12"/>
        <v>41.884143922253408</v>
      </c>
      <c r="O17" s="54">
        <v>463345</v>
      </c>
      <c r="P17" s="54">
        <f t="shared" ref="P17:P29" si="21">O17*100/M17</f>
        <v>91.248803620451298</v>
      </c>
      <c r="Q17" s="54">
        <f t="shared" ref="Q17:Q28" si="22">M17-O17</f>
        <v>44437</v>
      </c>
      <c r="R17" s="54">
        <v>745367.5</v>
      </c>
      <c r="S17" s="54"/>
      <c r="T17" s="54"/>
      <c r="U17" s="54"/>
      <c r="V17" s="54"/>
      <c r="W17" s="54"/>
      <c r="X17" s="54">
        <f t="shared" ref="X17:Y28" si="23">T17+V17</f>
        <v>0</v>
      </c>
      <c r="Y17" s="54">
        <f t="shared" si="23"/>
        <v>0</v>
      </c>
      <c r="Z17" s="54">
        <f t="shared" si="16"/>
        <v>0</v>
      </c>
      <c r="AA17" s="54">
        <f t="shared" si="2"/>
        <v>0</v>
      </c>
      <c r="AB17" s="55"/>
      <c r="AC17" s="54">
        <f t="shared" si="5"/>
        <v>745367.5</v>
      </c>
      <c r="AD17" s="54">
        <f t="shared" si="3"/>
        <v>100</v>
      </c>
      <c r="AE17" s="54"/>
      <c r="AF17" s="54" t="e">
        <f t="shared" si="6"/>
        <v>#DIV/0!</v>
      </c>
      <c r="AG17" s="54"/>
      <c r="AH17" s="54"/>
      <c r="AI17" s="56">
        <f t="shared" si="7"/>
        <v>0</v>
      </c>
      <c r="AJ17" s="54" t="e">
        <f t="shared" si="4"/>
        <v>#DIV/0!</v>
      </c>
    </row>
    <row r="18" spans="1:38" ht="17.45" customHeight="1">
      <c r="A18" s="144" t="s">
        <v>24</v>
      </c>
      <c r="B18" s="53">
        <v>0</v>
      </c>
      <c r="C18" s="53">
        <v>0</v>
      </c>
      <c r="D18" s="53" t="e">
        <f t="shared" si="0"/>
        <v>#DIV/0!</v>
      </c>
      <c r="E18" s="123">
        <v>0</v>
      </c>
      <c r="F18" s="123" t="e">
        <f t="shared" si="8"/>
        <v>#DIV/0!</v>
      </c>
      <c r="G18" s="54">
        <f t="shared" si="19"/>
        <v>0</v>
      </c>
      <c r="H18" s="54">
        <v>0</v>
      </c>
      <c r="I18" s="54">
        <v>0</v>
      </c>
      <c r="J18" s="54">
        <v>0</v>
      </c>
      <c r="K18" s="54">
        <f t="shared" si="20"/>
        <v>0</v>
      </c>
      <c r="L18" s="54" t="e">
        <f t="shared" si="11"/>
        <v>#DIV/0!</v>
      </c>
      <c r="M18" s="54">
        <v>0</v>
      </c>
      <c r="N18" s="54" t="e">
        <f t="shared" si="12"/>
        <v>#DIV/0!</v>
      </c>
      <c r="O18" s="54">
        <v>0</v>
      </c>
      <c r="P18" s="54" t="e">
        <f t="shared" si="21"/>
        <v>#DIV/0!</v>
      </c>
      <c r="Q18" s="54">
        <f t="shared" si="22"/>
        <v>0</v>
      </c>
      <c r="R18" s="54">
        <v>0</v>
      </c>
      <c r="S18" s="54"/>
      <c r="T18" s="54"/>
      <c r="U18" s="54"/>
      <c r="V18" s="54"/>
      <c r="W18" s="54"/>
      <c r="X18" s="54">
        <f t="shared" si="23"/>
        <v>0</v>
      </c>
      <c r="Y18" s="54">
        <f t="shared" si="23"/>
        <v>0</v>
      </c>
      <c r="Z18" s="54">
        <f t="shared" si="16"/>
        <v>0</v>
      </c>
      <c r="AA18" s="54" t="e">
        <f t="shared" si="2"/>
        <v>#DIV/0!</v>
      </c>
      <c r="AB18" s="55"/>
      <c r="AC18" s="54">
        <f t="shared" si="5"/>
        <v>0</v>
      </c>
      <c r="AD18" s="54" t="e">
        <f t="shared" si="3"/>
        <v>#DIV/0!</v>
      </c>
      <c r="AE18" s="54"/>
      <c r="AF18" s="54" t="e">
        <f t="shared" si="6"/>
        <v>#DIV/0!</v>
      </c>
      <c r="AG18" s="54"/>
      <c r="AH18" s="54"/>
      <c r="AI18" s="56">
        <f t="shared" si="7"/>
        <v>0</v>
      </c>
      <c r="AJ18" s="54" t="e">
        <f t="shared" si="4"/>
        <v>#DIV/0!</v>
      </c>
    </row>
    <row r="19" spans="1:38" s="140" customFormat="1" ht="17.45" customHeight="1">
      <c r="A19" s="175" t="s">
        <v>152</v>
      </c>
      <c r="B19" s="53">
        <v>745000</v>
      </c>
      <c r="C19" s="53">
        <v>713328.3</v>
      </c>
      <c r="D19" s="53">
        <f t="shared" ref="D19" si="24">C19*100/B19</f>
        <v>95.748765100671136</v>
      </c>
      <c r="E19" s="123">
        <v>713328.3</v>
      </c>
      <c r="F19" s="123">
        <f t="shared" ref="F19" si="25">E19*100/C19</f>
        <v>100</v>
      </c>
      <c r="G19" s="54">
        <f t="shared" si="19"/>
        <v>0</v>
      </c>
      <c r="H19" s="54">
        <v>813045</v>
      </c>
      <c r="I19" s="54">
        <v>799455.9</v>
      </c>
      <c r="J19" s="54">
        <v>0</v>
      </c>
      <c r="K19" s="54">
        <f t="shared" si="20"/>
        <v>799455.9</v>
      </c>
      <c r="L19" s="54">
        <f t="shared" ref="L19" si="26">K19*100/H19</f>
        <v>98.328616497241853</v>
      </c>
      <c r="M19" s="54">
        <v>799455.9</v>
      </c>
      <c r="N19" s="54">
        <f t="shared" ref="N19" si="27">M19*100/H19</f>
        <v>98.328616497241853</v>
      </c>
      <c r="O19" s="54">
        <v>796095.9</v>
      </c>
      <c r="P19" s="54">
        <f t="shared" si="21"/>
        <v>99.579714153088361</v>
      </c>
      <c r="Q19" s="54">
        <f t="shared" si="22"/>
        <v>3360</v>
      </c>
      <c r="R19" s="54">
        <v>808945</v>
      </c>
      <c r="S19" s="54"/>
      <c r="T19" s="54"/>
      <c r="U19" s="54"/>
      <c r="V19" s="54"/>
      <c r="W19" s="54"/>
      <c r="X19" s="54"/>
      <c r="Y19" s="54"/>
      <c r="Z19" s="54">
        <f t="shared" si="16"/>
        <v>0</v>
      </c>
      <c r="AA19" s="54">
        <f t="shared" si="2"/>
        <v>0</v>
      </c>
      <c r="AB19" s="55"/>
      <c r="AC19" s="54">
        <v>0</v>
      </c>
      <c r="AD19" s="54">
        <f t="shared" si="3"/>
        <v>0</v>
      </c>
      <c r="AE19" s="54"/>
      <c r="AF19" s="54" t="e">
        <f t="shared" si="6"/>
        <v>#DIV/0!</v>
      </c>
      <c r="AG19" s="54"/>
      <c r="AH19" s="54"/>
      <c r="AI19" s="56">
        <f t="shared" si="7"/>
        <v>0</v>
      </c>
      <c r="AJ19" s="54" t="e">
        <f t="shared" si="4"/>
        <v>#DIV/0!</v>
      </c>
      <c r="AL19" s="147"/>
    </row>
    <row r="20" spans="1:38" ht="17.45" customHeight="1">
      <c r="A20" s="144" t="s">
        <v>153</v>
      </c>
      <c r="B20" s="53">
        <v>19950</v>
      </c>
      <c r="C20" s="53">
        <v>8500</v>
      </c>
      <c r="D20" s="53">
        <f t="shared" si="0"/>
        <v>42.606516290726816</v>
      </c>
      <c r="E20" s="123">
        <v>8500</v>
      </c>
      <c r="F20" s="123">
        <f t="shared" si="8"/>
        <v>100</v>
      </c>
      <c r="G20" s="54">
        <f t="shared" si="19"/>
        <v>0</v>
      </c>
      <c r="H20" s="54">
        <v>125960</v>
      </c>
      <c r="I20" s="54">
        <v>5950</v>
      </c>
      <c r="J20" s="54">
        <v>0</v>
      </c>
      <c r="K20" s="54">
        <f t="shared" si="20"/>
        <v>5950</v>
      </c>
      <c r="L20" s="54">
        <f t="shared" si="11"/>
        <v>4.7237218164496664</v>
      </c>
      <c r="M20" s="54">
        <v>5950</v>
      </c>
      <c r="N20" s="54">
        <f t="shared" si="12"/>
        <v>4.7237218164496664</v>
      </c>
      <c r="O20" s="54">
        <v>5950</v>
      </c>
      <c r="P20" s="54">
        <f t="shared" si="21"/>
        <v>100</v>
      </c>
      <c r="Q20" s="54">
        <f t="shared" si="22"/>
        <v>0</v>
      </c>
      <c r="R20" s="54">
        <v>33650</v>
      </c>
      <c r="S20" s="54"/>
      <c r="T20" s="54"/>
      <c r="U20" s="54"/>
      <c r="V20" s="54"/>
      <c r="W20" s="54"/>
      <c r="X20" s="54">
        <f t="shared" si="23"/>
        <v>0</v>
      </c>
      <c r="Y20" s="54">
        <f t="shared" si="23"/>
        <v>0</v>
      </c>
      <c r="Z20" s="54">
        <f t="shared" si="16"/>
        <v>0</v>
      </c>
      <c r="AA20" s="54">
        <f t="shared" si="2"/>
        <v>0</v>
      </c>
      <c r="AB20" s="55"/>
      <c r="AC20" s="54">
        <f t="shared" si="5"/>
        <v>33650</v>
      </c>
      <c r="AD20" s="54">
        <f t="shared" si="3"/>
        <v>100</v>
      </c>
      <c r="AE20" s="54"/>
      <c r="AF20" s="54" t="e">
        <f t="shared" si="6"/>
        <v>#DIV/0!</v>
      </c>
      <c r="AG20" s="54"/>
      <c r="AH20" s="54"/>
      <c r="AI20" s="56">
        <f t="shared" si="7"/>
        <v>0</v>
      </c>
      <c r="AJ20" s="54" t="e">
        <f t="shared" si="4"/>
        <v>#DIV/0!</v>
      </c>
    </row>
    <row r="21" spans="1:38" ht="17.45" customHeight="1">
      <c r="A21" s="144" t="s">
        <v>154</v>
      </c>
      <c r="B21" s="53">
        <v>0</v>
      </c>
      <c r="C21" s="53">
        <v>20900</v>
      </c>
      <c r="D21" s="53" t="e">
        <f t="shared" si="0"/>
        <v>#DIV/0!</v>
      </c>
      <c r="E21" s="123">
        <v>20900</v>
      </c>
      <c r="F21" s="123">
        <f t="shared" si="8"/>
        <v>100</v>
      </c>
      <c r="G21" s="54">
        <f t="shared" si="19"/>
        <v>0</v>
      </c>
      <c r="H21" s="54">
        <v>0</v>
      </c>
      <c r="I21" s="54">
        <v>0</v>
      </c>
      <c r="J21" s="54">
        <v>0</v>
      </c>
      <c r="K21" s="54">
        <f t="shared" si="20"/>
        <v>0</v>
      </c>
      <c r="L21" s="54" t="e">
        <f t="shared" si="11"/>
        <v>#DIV/0!</v>
      </c>
      <c r="M21" s="54">
        <v>0</v>
      </c>
      <c r="N21" s="54" t="e">
        <f t="shared" si="12"/>
        <v>#DIV/0!</v>
      </c>
      <c r="O21" s="54">
        <v>0</v>
      </c>
      <c r="P21" s="54" t="e">
        <f t="shared" si="21"/>
        <v>#DIV/0!</v>
      </c>
      <c r="Q21" s="54">
        <f t="shared" si="22"/>
        <v>0</v>
      </c>
      <c r="R21" s="54">
        <v>9600</v>
      </c>
      <c r="S21" s="54"/>
      <c r="T21" s="54"/>
      <c r="U21" s="54"/>
      <c r="V21" s="54"/>
      <c r="W21" s="54"/>
      <c r="X21" s="54">
        <f t="shared" si="23"/>
        <v>0</v>
      </c>
      <c r="Y21" s="54">
        <f t="shared" si="23"/>
        <v>0</v>
      </c>
      <c r="Z21" s="54">
        <f t="shared" si="16"/>
        <v>0</v>
      </c>
      <c r="AA21" s="54">
        <f>Z21*100/R21</f>
        <v>0</v>
      </c>
      <c r="AB21" s="55"/>
      <c r="AC21" s="54">
        <f t="shared" si="5"/>
        <v>9600</v>
      </c>
      <c r="AD21" s="54">
        <f t="shared" si="3"/>
        <v>100</v>
      </c>
      <c r="AE21" s="54"/>
      <c r="AF21" s="54" t="e">
        <f t="shared" si="6"/>
        <v>#DIV/0!</v>
      </c>
      <c r="AG21" s="54"/>
      <c r="AH21" s="54"/>
      <c r="AI21" s="56">
        <f t="shared" si="7"/>
        <v>0</v>
      </c>
      <c r="AJ21" s="54" t="e">
        <f t="shared" si="4"/>
        <v>#DIV/0!</v>
      </c>
    </row>
    <row r="22" spans="1:38" s="66" customFormat="1" ht="17.45" customHeight="1">
      <c r="A22" s="144" t="s">
        <v>155</v>
      </c>
      <c r="B22" s="53">
        <v>393270</v>
      </c>
      <c r="C22" s="53">
        <v>263501.5</v>
      </c>
      <c r="D22" s="53">
        <f t="shared" si="0"/>
        <v>67.002695349251155</v>
      </c>
      <c r="E22" s="123">
        <v>263501.5</v>
      </c>
      <c r="F22" s="123">
        <f t="shared" si="8"/>
        <v>100</v>
      </c>
      <c r="G22" s="54">
        <f t="shared" si="19"/>
        <v>0</v>
      </c>
      <c r="H22" s="54">
        <v>179060</v>
      </c>
      <c r="I22" s="54">
        <v>225060</v>
      </c>
      <c r="J22" s="54">
        <v>0</v>
      </c>
      <c r="K22" s="54">
        <f t="shared" si="20"/>
        <v>225060</v>
      </c>
      <c r="L22" s="54">
        <f t="shared" si="11"/>
        <v>125.68971294538143</v>
      </c>
      <c r="M22" s="54">
        <v>225060</v>
      </c>
      <c r="N22" s="54">
        <f t="shared" si="12"/>
        <v>125.68971294538143</v>
      </c>
      <c r="O22" s="54">
        <v>225060</v>
      </c>
      <c r="P22" s="54">
        <f t="shared" si="21"/>
        <v>100</v>
      </c>
      <c r="Q22" s="54">
        <f t="shared" si="22"/>
        <v>0</v>
      </c>
      <c r="R22" s="54">
        <v>388250</v>
      </c>
      <c r="S22" s="54"/>
      <c r="T22" s="54"/>
      <c r="U22" s="54"/>
      <c r="V22" s="54"/>
      <c r="W22" s="54"/>
      <c r="X22" s="54">
        <f t="shared" si="23"/>
        <v>0</v>
      </c>
      <c r="Y22" s="54">
        <f t="shared" si="23"/>
        <v>0</v>
      </c>
      <c r="Z22" s="54">
        <f t="shared" si="16"/>
        <v>0</v>
      </c>
      <c r="AA22" s="54">
        <f t="shared" si="2"/>
        <v>0</v>
      </c>
      <c r="AB22" s="55"/>
      <c r="AC22" s="54">
        <f t="shared" si="5"/>
        <v>388250</v>
      </c>
      <c r="AD22" s="54">
        <f t="shared" si="3"/>
        <v>100</v>
      </c>
      <c r="AE22" s="54"/>
      <c r="AF22" s="54" t="e">
        <f t="shared" si="6"/>
        <v>#DIV/0!</v>
      </c>
      <c r="AG22" s="54"/>
      <c r="AH22" s="54"/>
      <c r="AI22" s="56">
        <f t="shared" si="7"/>
        <v>0</v>
      </c>
      <c r="AJ22" s="54" t="e">
        <f t="shared" si="4"/>
        <v>#DIV/0!</v>
      </c>
    </row>
    <row r="23" spans="1:38" ht="17.45" customHeight="1">
      <c r="A23" s="144" t="s">
        <v>156</v>
      </c>
      <c r="B23" s="53">
        <v>1067931</v>
      </c>
      <c r="C23" s="53">
        <v>537750.6</v>
      </c>
      <c r="D23" s="53">
        <f t="shared" si="0"/>
        <v>50.354433011121507</v>
      </c>
      <c r="E23" s="123">
        <v>537750.6</v>
      </c>
      <c r="F23" s="123">
        <f t="shared" si="8"/>
        <v>100</v>
      </c>
      <c r="G23" s="54">
        <f t="shared" si="19"/>
        <v>0</v>
      </c>
      <c r="H23" s="54">
        <v>1219961.5</v>
      </c>
      <c r="I23" s="54">
        <v>509590</v>
      </c>
      <c r="J23" s="54">
        <v>8550</v>
      </c>
      <c r="K23" s="54">
        <f t="shared" si="20"/>
        <v>518140</v>
      </c>
      <c r="L23" s="54">
        <f t="shared" si="11"/>
        <v>42.471832102898333</v>
      </c>
      <c r="M23" s="54">
        <v>518140</v>
      </c>
      <c r="N23" s="54">
        <f t="shared" si="12"/>
        <v>42.471832102898333</v>
      </c>
      <c r="O23" s="54">
        <v>503976</v>
      </c>
      <c r="P23" s="54">
        <f t="shared" si="21"/>
        <v>97.266375882965988</v>
      </c>
      <c r="Q23" s="54">
        <f t="shared" si="22"/>
        <v>14164</v>
      </c>
      <c r="R23" s="54">
        <v>914496</v>
      </c>
      <c r="S23" s="54"/>
      <c r="T23" s="54"/>
      <c r="U23" s="54"/>
      <c r="V23" s="54"/>
      <c r="W23" s="54"/>
      <c r="X23" s="54">
        <f t="shared" si="23"/>
        <v>0</v>
      </c>
      <c r="Y23" s="54">
        <f t="shared" si="23"/>
        <v>0</v>
      </c>
      <c r="Z23" s="54">
        <f>X23+Y23</f>
        <v>0</v>
      </c>
      <c r="AA23" s="54">
        <f t="shared" si="2"/>
        <v>0</v>
      </c>
      <c r="AB23" s="55"/>
      <c r="AC23" s="54">
        <f t="shared" si="5"/>
        <v>914496</v>
      </c>
      <c r="AD23" s="54">
        <f t="shared" si="3"/>
        <v>100</v>
      </c>
      <c r="AE23" s="54"/>
      <c r="AF23" s="54" t="e">
        <f t="shared" si="6"/>
        <v>#DIV/0!</v>
      </c>
      <c r="AG23" s="54"/>
      <c r="AH23" s="54"/>
      <c r="AI23" s="56">
        <f t="shared" si="7"/>
        <v>0</v>
      </c>
      <c r="AJ23" s="54" t="e">
        <f t="shared" si="4"/>
        <v>#DIV/0!</v>
      </c>
    </row>
    <row r="24" spans="1:38" ht="17.45" customHeight="1">
      <c r="A24" s="144" t="s">
        <v>157</v>
      </c>
      <c r="B24" s="53">
        <v>650000</v>
      </c>
      <c r="C24" s="53">
        <v>438406.5</v>
      </c>
      <c r="D24" s="53">
        <f t="shared" si="0"/>
        <v>67.447153846153853</v>
      </c>
      <c r="E24" s="123">
        <v>438406.5</v>
      </c>
      <c r="F24" s="123">
        <f t="shared" si="8"/>
        <v>100</v>
      </c>
      <c r="G24" s="54">
        <f t="shared" si="19"/>
        <v>0</v>
      </c>
      <c r="H24" s="54">
        <v>718504</v>
      </c>
      <c r="I24" s="54">
        <v>488148</v>
      </c>
      <c r="J24" s="54">
        <v>0</v>
      </c>
      <c r="K24" s="54">
        <f t="shared" si="20"/>
        <v>488148</v>
      </c>
      <c r="L24" s="54">
        <f t="shared" si="11"/>
        <v>67.939496509413999</v>
      </c>
      <c r="M24" s="54">
        <v>488148</v>
      </c>
      <c r="N24" s="54">
        <f t="shared" si="12"/>
        <v>67.939496509413999</v>
      </c>
      <c r="O24" s="54">
        <v>422779</v>
      </c>
      <c r="P24" s="54">
        <f t="shared" si="21"/>
        <v>86.608774388095412</v>
      </c>
      <c r="Q24" s="54">
        <f t="shared" si="22"/>
        <v>65369</v>
      </c>
      <c r="R24" s="54">
        <v>628004</v>
      </c>
      <c r="S24" s="54"/>
      <c r="T24" s="54"/>
      <c r="U24" s="54"/>
      <c r="V24" s="54"/>
      <c r="W24" s="54"/>
      <c r="X24" s="54">
        <f t="shared" si="23"/>
        <v>0</v>
      </c>
      <c r="Y24" s="54">
        <f t="shared" si="23"/>
        <v>0</v>
      </c>
      <c r="Z24" s="54">
        <f t="shared" si="16"/>
        <v>0</v>
      </c>
      <c r="AA24" s="54">
        <f t="shared" si="2"/>
        <v>0</v>
      </c>
      <c r="AB24" s="55"/>
      <c r="AC24" s="54">
        <f t="shared" si="5"/>
        <v>628004</v>
      </c>
      <c r="AD24" s="54">
        <f t="shared" si="3"/>
        <v>100</v>
      </c>
      <c r="AE24" s="54"/>
      <c r="AF24" s="54" t="e">
        <f t="shared" si="6"/>
        <v>#DIV/0!</v>
      </c>
      <c r="AG24" s="54"/>
      <c r="AH24" s="54"/>
      <c r="AI24" s="56">
        <f t="shared" si="7"/>
        <v>0</v>
      </c>
      <c r="AJ24" s="54" t="e">
        <f t="shared" si="4"/>
        <v>#DIV/0!</v>
      </c>
    </row>
    <row r="25" spans="1:38" ht="17.45" customHeight="1">
      <c r="A25" s="144" t="s">
        <v>158</v>
      </c>
      <c r="B25" s="53">
        <v>174000</v>
      </c>
      <c r="C25" s="53">
        <v>84300</v>
      </c>
      <c r="D25" s="53">
        <f t="shared" si="0"/>
        <v>48.448275862068968</v>
      </c>
      <c r="E25" s="123">
        <v>84300</v>
      </c>
      <c r="F25" s="123">
        <f t="shared" si="8"/>
        <v>100</v>
      </c>
      <c r="G25" s="54">
        <f t="shared" si="19"/>
        <v>0</v>
      </c>
      <c r="H25" s="54">
        <v>118210</v>
      </c>
      <c r="I25" s="54">
        <v>96850</v>
      </c>
      <c r="J25" s="54">
        <v>0</v>
      </c>
      <c r="K25" s="54">
        <f t="shared" si="20"/>
        <v>96850</v>
      </c>
      <c r="L25" s="54">
        <f t="shared" si="11"/>
        <v>81.930462735809158</v>
      </c>
      <c r="M25" s="54">
        <v>96850</v>
      </c>
      <c r="N25" s="54">
        <f t="shared" si="12"/>
        <v>81.930462735809158</v>
      </c>
      <c r="O25" s="54">
        <v>0</v>
      </c>
      <c r="P25" s="54">
        <f t="shared" si="21"/>
        <v>0</v>
      </c>
      <c r="Q25" s="54">
        <f t="shared" si="22"/>
        <v>96850</v>
      </c>
      <c r="R25" s="54">
        <v>27450</v>
      </c>
      <c r="S25" s="54"/>
      <c r="T25" s="54"/>
      <c r="U25" s="54"/>
      <c r="V25" s="54"/>
      <c r="W25" s="54"/>
      <c r="X25" s="54">
        <f t="shared" si="23"/>
        <v>0</v>
      </c>
      <c r="Y25" s="54">
        <f t="shared" si="23"/>
        <v>0</v>
      </c>
      <c r="Z25" s="54">
        <f t="shared" si="16"/>
        <v>0</v>
      </c>
      <c r="AA25" s="54">
        <f t="shared" si="2"/>
        <v>0</v>
      </c>
      <c r="AB25" s="61"/>
      <c r="AC25" s="54">
        <f t="shared" si="5"/>
        <v>27450</v>
      </c>
      <c r="AD25" s="54">
        <f t="shared" si="3"/>
        <v>100</v>
      </c>
      <c r="AE25" s="54"/>
      <c r="AF25" s="54" t="e">
        <f t="shared" si="6"/>
        <v>#DIV/0!</v>
      </c>
      <c r="AG25" s="54"/>
      <c r="AH25" s="54"/>
      <c r="AI25" s="56">
        <f t="shared" si="7"/>
        <v>0</v>
      </c>
      <c r="AJ25" s="54" t="e">
        <f t="shared" si="4"/>
        <v>#DIV/0!</v>
      </c>
    </row>
    <row r="26" spans="1:38" ht="17.45" customHeight="1">
      <c r="A26" s="144" t="s">
        <v>159</v>
      </c>
      <c r="B26" s="53">
        <v>719774.5</v>
      </c>
      <c r="C26" s="53">
        <v>294538</v>
      </c>
      <c r="D26" s="53">
        <f t="shared" si="0"/>
        <v>40.920871745247993</v>
      </c>
      <c r="E26" s="123">
        <v>294538</v>
      </c>
      <c r="F26" s="123">
        <f t="shared" si="8"/>
        <v>100</v>
      </c>
      <c r="G26" s="54">
        <f t="shared" si="19"/>
        <v>0</v>
      </c>
      <c r="H26" s="54">
        <v>485541</v>
      </c>
      <c r="I26" s="54">
        <v>368356</v>
      </c>
      <c r="J26" s="54">
        <v>0</v>
      </c>
      <c r="K26" s="54">
        <f t="shared" si="20"/>
        <v>368356</v>
      </c>
      <c r="L26" s="54">
        <f t="shared" si="11"/>
        <v>75.865065977950366</v>
      </c>
      <c r="M26" s="54">
        <v>368356</v>
      </c>
      <c r="N26" s="54">
        <f t="shared" si="12"/>
        <v>75.865065977950366</v>
      </c>
      <c r="O26" s="54">
        <v>127751</v>
      </c>
      <c r="P26" s="54">
        <f t="shared" si="21"/>
        <v>34.681395172061812</v>
      </c>
      <c r="Q26" s="54">
        <f t="shared" si="22"/>
        <v>240605</v>
      </c>
      <c r="R26" s="54">
        <v>730575</v>
      </c>
      <c r="S26" s="54"/>
      <c r="T26" s="54"/>
      <c r="U26" s="54"/>
      <c r="V26" s="54"/>
      <c r="W26" s="54"/>
      <c r="X26" s="54">
        <f t="shared" si="23"/>
        <v>0</v>
      </c>
      <c r="Y26" s="54">
        <f t="shared" si="23"/>
        <v>0</v>
      </c>
      <c r="Z26" s="54">
        <f t="shared" si="16"/>
        <v>0</v>
      </c>
      <c r="AA26" s="54">
        <f t="shared" si="2"/>
        <v>0</v>
      </c>
      <c r="AB26" s="55"/>
      <c r="AC26" s="54">
        <f t="shared" si="5"/>
        <v>730575</v>
      </c>
      <c r="AD26" s="54">
        <f t="shared" si="3"/>
        <v>100</v>
      </c>
      <c r="AE26" s="54"/>
      <c r="AF26" s="54" t="e">
        <f t="shared" si="6"/>
        <v>#DIV/0!</v>
      </c>
      <c r="AG26" s="54"/>
      <c r="AH26" s="54"/>
      <c r="AI26" s="56">
        <f t="shared" si="7"/>
        <v>0</v>
      </c>
      <c r="AJ26" s="54" t="e">
        <f t="shared" si="4"/>
        <v>#DIV/0!</v>
      </c>
    </row>
    <row r="27" spans="1:38" ht="17.45" customHeight="1">
      <c r="A27" s="144" t="s">
        <v>160</v>
      </c>
      <c r="B27" s="53">
        <v>55495</v>
      </c>
      <c r="C27" s="53">
        <v>34480</v>
      </c>
      <c r="D27" s="53">
        <f t="shared" si="0"/>
        <v>62.131723578700786</v>
      </c>
      <c r="E27" s="123">
        <v>34480</v>
      </c>
      <c r="F27" s="123">
        <f t="shared" si="8"/>
        <v>100</v>
      </c>
      <c r="G27" s="54">
        <f t="shared" si="19"/>
        <v>0</v>
      </c>
      <c r="H27" s="54">
        <v>57110</v>
      </c>
      <c r="I27" s="54">
        <v>29665</v>
      </c>
      <c r="J27" s="54">
        <v>7600</v>
      </c>
      <c r="K27" s="54">
        <f t="shared" si="20"/>
        <v>37265</v>
      </c>
      <c r="L27" s="54">
        <f t="shared" si="11"/>
        <v>65.251269479950977</v>
      </c>
      <c r="M27" s="54">
        <v>37265</v>
      </c>
      <c r="N27" s="54">
        <f t="shared" si="12"/>
        <v>65.251269479950977</v>
      </c>
      <c r="O27" s="54">
        <v>32665</v>
      </c>
      <c r="P27" s="54">
        <f t="shared" si="21"/>
        <v>87.655977458741447</v>
      </c>
      <c r="Q27" s="54">
        <f t="shared" si="22"/>
        <v>4600</v>
      </c>
      <c r="R27" s="54">
        <v>114970</v>
      </c>
      <c r="S27" s="54"/>
      <c r="T27" s="54"/>
      <c r="U27" s="54"/>
      <c r="V27" s="54"/>
      <c r="W27" s="54"/>
      <c r="X27" s="54">
        <f t="shared" si="23"/>
        <v>0</v>
      </c>
      <c r="Y27" s="54">
        <f t="shared" si="23"/>
        <v>0</v>
      </c>
      <c r="Z27" s="54">
        <f t="shared" si="16"/>
        <v>0</v>
      </c>
      <c r="AA27" s="54">
        <f t="shared" si="2"/>
        <v>0</v>
      </c>
      <c r="AB27" s="55"/>
      <c r="AC27" s="54">
        <f t="shared" si="5"/>
        <v>114970</v>
      </c>
      <c r="AD27" s="54">
        <f t="shared" si="3"/>
        <v>100</v>
      </c>
      <c r="AE27" s="54"/>
      <c r="AF27" s="54" t="e">
        <f t="shared" si="6"/>
        <v>#DIV/0!</v>
      </c>
      <c r="AG27" s="54"/>
      <c r="AH27" s="54"/>
      <c r="AI27" s="56">
        <f t="shared" si="7"/>
        <v>0</v>
      </c>
      <c r="AJ27" s="54" t="e">
        <f t="shared" si="4"/>
        <v>#DIV/0!</v>
      </c>
    </row>
    <row r="28" spans="1:38" ht="17.45" customHeight="1">
      <c r="A28" s="144" t="s">
        <v>161</v>
      </c>
      <c r="B28" s="53">
        <v>114400</v>
      </c>
      <c r="C28" s="53">
        <v>3450</v>
      </c>
      <c r="D28" s="53">
        <f t="shared" si="0"/>
        <v>3.0157342657342658</v>
      </c>
      <c r="E28" s="123">
        <v>3450</v>
      </c>
      <c r="F28" s="123">
        <f t="shared" si="8"/>
        <v>100</v>
      </c>
      <c r="G28" s="54">
        <f t="shared" si="19"/>
        <v>0</v>
      </c>
      <c r="H28" s="54">
        <v>503645</v>
      </c>
      <c r="I28" s="54">
        <v>472805.4</v>
      </c>
      <c r="J28" s="54">
        <v>88700.160000000003</v>
      </c>
      <c r="K28" s="54">
        <f t="shared" si="20"/>
        <v>561505.56000000006</v>
      </c>
      <c r="L28" s="54">
        <f t="shared" si="11"/>
        <v>111.48836184217059</v>
      </c>
      <c r="M28" s="54">
        <v>561505.56000000006</v>
      </c>
      <c r="N28" s="54">
        <f t="shared" si="12"/>
        <v>111.48836184217059</v>
      </c>
      <c r="O28" s="54">
        <v>400179.56</v>
      </c>
      <c r="P28" s="54">
        <f t="shared" si="21"/>
        <v>71.26902893000738</v>
      </c>
      <c r="Q28" s="54">
        <f t="shared" si="22"/>
        <v>161326.00000000006</v>
      </c>
      <c r="R28" s="54">
        <v>0</v>
      </c>
      <c r="S28" s="54"/>
      <c r="T28" s="54"/>
      <c r="U28" s="54"/>
      <c r="V28" s="54"/>
      <c r="W28" s="54"/>
      <c r="X28" s="54">
        <f t="shared" si="23"/>
        <v>0</v>
      </c>
      <c r="Y28" s="54">
        <f t="shared" si="23"/>
        <v>0</v>
      </c>
      <c r="Z28" s="54">
        <f t="shared" si="16"/>
        <v>0</v>
      </c>
      <c r="AA28" s="54" t="e">
        <f t="shared" si="2"/>
        <v>#DIV/0!</v>
      </c>
      <c r="AB28" s="55"/>
      <c r="AC28" s="54">
        <f t="shared" si="5"/>
        <v>0</v>
      </c>
      <c r="AD28" s="54" t="e">
        <f t="shared" si="3"/>
        <v>#DIV/0!</v>
      </c>
      <c r="AE28" s="54"/>
      <c r="AF28" s="54" t="e">
        <f t="shared" si="6"/>
        <v>#DIV/0!</v>
      </c>
      <c r="AG28" s="54"/>
      <c r="AH28" s="54"/>
      <c r="AI28" s="56">
        <f t="shared" si="7"/>
        <v>0</v>
      </c>
      <c r="AJ28" s="54" t="e">
        <f t="shared" si="4"/>
        <v>#DIV/0!</v>
      </c>
    </row>
    <row r="29" spans="1:38" s="40" customFormat="1" ht="17.45" customHeight="1">
      <c r="A29" s="177" t="s">
        <v>33</v>
      </c>
      <c r="B29" s="47">
        <f>B9+B16</f>
        <v>19039224.260000002</v>
      </c>
      <c r="C29" s="47">
        <f>C9+C16</f>
        <v>14651936.200000001</v>
      </c>
      <c r="D29" s="47">
        <f t="shared" si="0"/>
        <v>76.956581843424317</v>
      </c>
      <c r="E29" s="153">
        <f>E9+E16</f>
        <v>14651936.200000001</v>
      </c>
      <c r="F29" s="153">
        <f t="shared" si="8"/>
        <v>99.999999999999986</v>
      </c>
      <c r="G29" s="49">
        <f>G9+G16</f>
        <v>0</v>
      </c>
      <c r="H29" s="49">
        <f>H9+H16</f>
        <v>18285090.030000001</v>
      </c>
      <c r="I29" s="49">
        <f>I9+I16</f>
        <v>13159522.449999999</v>
      </c>
      <c r="J29" s="49">
        <f>J9+J16</f>
        <v>462175.76</v>
      </c>
      <c r="K29" s="49">
        <f>K9+K16</f>
        <v>13621698.210000001</v>
      </c>
      <c r="L29" s="49">
        <f t="shared" si="11"/>
        <v>74.496205310726594</v>
      </c>
      <c r="M29" s="49">
        <f>M9+M16</f>
        <v>13621698.210000001</v>
      </c>
      <c r="N29" s="49">
        <f t="shared" si="12"/>
        <v>74.496205310726594</v>
      </c>
      <c r="O29" s="49">
        <f>O9+O16</f>
        <v>8470436.1300000008</v>
      </c>
      <c r="P29" s="49">
        <f t="shared" si="21"/>
        <v>62.183407673660398</v>
      </c>
      <c r="Q29" s="49">
        <f t="shared" ref="Q29:W29" si="28">Q9+Q16</f>
        <v>5151262.08</v>
      </c>
      <c r="R29" s="49">
        <f t="shared" si="28"/>
        <v>18045843.880000003</v>
      </c>
      <c r="S29" s="49">
        <f t="shared" si="28"/>
        <v>0</v>
      </c>
      <c r="T29" s="49">
        <f t="shared" si="28"/>
        <v>0</v>
      </c>
      <c r="U29" s="49">
        <f t="shared" si="28"/>
        <v>0</v>
      </c>
      <c r="V29" s="49">
        <f t="shared" si="28"/>
        <v>0</v>
      </c>
      <c r="W29" s="49">
        <f t="shared" si="28"/>
        <v>0</v>
      </c>
      <c r="X29" s="49">
        <f>T29+V29</f>
        <v>0</v>
      </c>
      <c r="Y29" s="49">
        <f>U29+W29</f>
        <v>0</v>
      </c>
      <c r="Z29" s="49">
        <f>X29+Y29</f>
        <v>0</v>
      </c>
      <c r="AA29" s="49">
        <f t="shared" si="2"/>
        <v>0</v>
      </c>
      <c r="AB29" s="60"/>
      <c r="AC29" s="49">
        <f t="shared" si="5"/>
        <v>18045843.880000003</v>
      </c>
      <c r="AD29" s="49">
        <f t="shared" si="3"/>
        <v>100</v>
      </c>
      <c r="AE29" s="49">
        <f>AE9+AE16</f>
        <v>0</v>
      </c>
      <c r="AF29" s="49" t="e">
        <f t="shared" si="6"/>
        <v>#DIV/0!</v>
      </c>
      <c r="AG29" s="49">
        <f>AG9+AG16</f>
        <v>0</v>
      </c>
      <c r="AH29" s="49">
        <f>AH9+AH16</f>
        <v>0</v>
      </c>
      <c r="AI29" s="48">
        <f t="shared" si="7"/>
        <v>0</v>
      </c>
      <c r="AJ29" s="49" t="e">
        <f t="shared" si="4"/>
        <v>#DIV/0!</v>
      </c>
    </row>
    <row r="30" spans="1:38" ht="17.45" customHeight="1">
      <c r="B30" s="65"/>
      <c r="C30" s="154"/>
      <c r="E30" s="154"/>
      <c r="H30" s="65"/>
      <c r="I30" s="65"/>
      <c r="J30" s="65"/>
      <c r="K30" s="65"/>
      <c r="L30" s="65"/>
      <c r="R30" s="65"/>
      <c r="AF30" s="67"/>
    </row>
    <row r="32" spans="1:38" s="129" customFormat="1" ht="17.45" customHeight="1">
      <c r="A32" s="128" t="s">
        <v>58</v>
      </c>
      <c r="C32" s="202"/>
      <c r="D32" s="202"/>
      <c r="M32" s="202"/>
      <c r="N32" s="202"/>
      <c r="T32" s="130"/>
      <c r="U32" s="130"/>
      <c r="V32" s="130"/>
      <c r="AA32" s="131"/>
      <c r="AB32" s="132"/>
      <c r="AC32" s="203" t="s">
        <v>37</v>
      </c>
      <c r="AD32" s="203"/>
      <c r="AE32" s="202" t="s">
        <v>38</v>
      </c>
      <c r="AF32" s="202"/>
    </row>
    <row r="33" spans="1:47" s="129" customFormat="1" ht="21" customHeight="1">
      <c r="A33" s="133" t="s">
        <v>120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O33" s="131"/>
      <c r="AP33" s="132"/>
      <c r="AQ33" s="132"/>
      <c r="AR33" s="132"/>
      <c r="AS33" s="131"/>
      <c r="AT33" s="131"/>
    </row>
    <row r="34" spans="1:47" s="129" customFormat="1" ht="21" customHeight="1">
      <c r="A34" s="133" t="s">
        <v>119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</row>
    <row r="35" spans="1:47" s="129" customFormat="1" ht="21" customHeight="1">
      <c r="A35" s="133" t="s">
        <v>162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</row>
    <row r="36" spans="1:47" s="129" customFormat="1" ht="21" customHeight="1">
      <c r="A36" s="134" t="s">
        <v>130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</row>
    <row r="37" spans="1:47" s="129" customFormat="1" ht="21" customHeight="1">
      <c r="A37" s="134" t="s">
        <v>131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</row>
    <row r="38" spans="1:47" s="129" customFormat="1" ht="21" customHeight="1">
      <c r="A38" s="134" t="s">
        <v>132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</row>
    <row r="39" spans="1:47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</row>
    <row r="40" spans="1:47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</row>
    <row r="41" spans="1:47" s="129" customFormat="1" ht="21" customHeight="1">
      <c r="A41" s="134" t="s">
        <v>133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</row>
    <row r="42" spans="1:47" s="129" customFormat="1" ht="21" customHeight="1">
      <c r="A42" s="134" t="s">
        <v>134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</row>
    <row r="43" spans="1:47" s="129" customFormat="1" ht="21" customHeight="1">
      <c r="A43" s="134" t="s">
        <v>135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</row>
    <row r="44" spans="1:47" s="129" customFormat="1" ht="21" customHeight="1">
      <c r="A44" s="134" t="s">
        <v>136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</row>
    <row r="45" spans="1:47" s="129" customFormat="1" ht="21" customHeight="1">
      <c r="A45" s="134" t="s">
        <v>142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</row>
    <row r="46" spans="1:47" s="129" customFormat="1" ht="21" customHeight="1">
      <c r="A46" s="134" t="s">
        <v>143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</row>
    <row r="47" spans="1:47" s="129" customFormat="1" ht="21" customHeight="1">
      <c r="A47" s="136" t="s">
        <v>144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</row>
    <row r="48" spans="1:47" ht="21" customHeight="1">
      <c r="A48" s="112" t="s">
        <v>76</v>
      </c>
      <c r="C48" s="64"/>
      <c r="D48" s="64"/>
      <c r="E48" s="57"/>
      <c r="F48" s="57"/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</row>
    <row r="49" spans="7:36" ht="17.45" customHeight="1"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7:36" ht="17.45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A4:A8"/>
    <mergeCell ref="B4:F4"/>
    <mergeCell ref="C5:D5"/>
    <mergeCell ref="E5:F5"/>
    <mergeCell ref="C6:D6"/>
    <mergeCell ref="E6:F6"/>
    <mergeCell ref="C32:D32"/>
    <mergeCell ref="C8:D8"/>
    <mergeCell ref="E8:F8"/>
    <mergeCell ref="T8:U8"/>
    <mergeCell ref="V8:W8"/>
    <mergeCell ref="K8:L8"/>
    <mergeCell ref="M8:N8"/>
    <mergeCell ref="O8:P8"/>
    <mergeCell ref="M32:N32"/>
    <mergeCell ref="R4:AJ4"/>
    <mergeCell ref="T5:U5"/>
    <mergeCell ref="X8:AA8"/>
    <mergeCell ref="AC8:AD8"/>
    <mergeCell ref="AE8:AF8"/>
    <mergeCell ref="AG8:AJ8"/>
    <mergeCell ref="H4:Q4"/>
    <mergeCell ref="I5:L5"/>
    <mergeCell ref="M5:N5"/>
    <mergeCell ref="O5:P5"/>
    <mergeCell ref="I6:J6"/>
    <mergeCell ref="K6:K7"/>
    <mergeCell ref="M6:N6"/>
    <mergeCell ref="O6:P6"/>
    <mergeCell ref="AC32:AD32"/>
    <mergeCell ref="AE32:AF32"/>
    <mergeCell ref="AG5:AJ5"/>
    <mergeCell ref="T6:U6"/>
    <mergeCell ref="V6:W6"/>
    <mergeCell ref="X6:Y6"/>
    <mergeCell ref="Z6:Z7"/>
    <mergeCell ref="AE6:AF6"/>
    <mergeCell ref="AI6:AJ6"/>
    <mergeCell ref="V5:W5"/>
    <mergeCell ref="X5:AA5"/>
    <mergeCell ref="AB5:AB6"/>
    <mergeCell ref="AC5:AD5"/>
    <mergeCell ref="AE5:AF5"/>
  </mergeCells>
  <phoneticPr fontId="59" type="noConversion"/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BE50"/>
  <sheetViews>
    <sheetView topLeftCell="A4" zoomScale="70" zoomScaleNormal="70" workbookViewId="0">
      <pane xSplit="1" ySplit="5" topLeftCell="X9" activePane="bottomRight" state="frozen"/>
      <selection activeCell="A4" sqref="A4"/>
      <selection pane="topRight" activeCell="B4" sqref="B4"/>
      <selection pane="bottomLeft" activeCell="A9" sqref="A9"/>
      <selection pane="bottomRight" activeCell="AE17" sqref="AE17:AE28"/>
    </sheetView>
  </sheetViews>
  <sheetFormatPr defaultColWidth="9" defaultRowHeight="17.45" customHeight="1"/>
  <cols>
    <col min="1" max="1" width="35.875" style="57" customWidth="1"/>
    <col min="2" max="2" width="18" style="57" bestFit="1" customWidth="1"/>
    <col min="3" max="3" width="18" style="64" bestFit="1" customWidth="1"/>
    <col min="4" max="4" width="9.25" style="64" bestFit="1" customWidth="1"/>
    <col min="5" max="5" width="18" style="126" bestFit="1" customWidth="1"/>
    <col min="6" max="6" width="9.25" style="66" bestFit="1" customWidth="1"/>
    <col min="7" max="7" width="12.5" style="57" customWidth="1"/>
    <col min="8" max="8" width="18.75" style="57" bestFit="1" customWidth="1"/>
    <col min="9" max="11" width="16.5" style="57" customWidth="1"/>
    <col min="12" max="12" width="9.625" style="57" bestFit="1" customWidth="1"/>
    <col min="13" max="13" width="17" style="64" customWidth="1"/>
    <col min="14" max="14" width="9.625" style="64" bestFit="1" customWidth="1"/>
    <col min="15" max="15" width="19.625" style="57" customWidth="1"/>
    <col min="16" max="16" width="9.625" style="57" bestFit="1" customWidth="1"/>
    <col min="17" max="17" width="22.625" style="57" customWidth="1"/>
    <col min="18" max="18" width="20.5" style="57" customWidth="1"/>
    <col min="19" max="19" width="17.125" style="57" customWidth="1"/>
    <col min="20" max="20" width="23.375" style="66" customWidth="1"/>
    <col min="21" max="22" width="19.625" style="66" customWidth="1"/>
    <col min="23" max="26" width="19.625" style="57" customWidth="1"/>
    <col min="27" max="27" width="9.875" style="64" bestFit="1" customWidth="1"/>
    <col min="28" max="28" width="16.875" style="44" bestFit="1" customWidth="1"/>
    <col min="29" max="29" width="15.75" style="57" bestFit="1" customWidth="1"/>
    <col min="30" max="30" width="9.875" style="64" bestFit="1" customWidth="1"/>
    <col min="31" max="32" width="19.125" style="64" customWidth="1"/>
    <col min="33" max="33" width="19.625" style="57" customWidth="1"/>
    <col min="34" max="34" width="16.125" style="57" bestFit="1" customWidth="1"/>
    <col min="35" max="35" width="18.875" style="57" customWidth="1"/>
    <col min="36" max="36" width="9.875" style="57" bestFit="1" customWidth="1"/>
    <col min="37" max="16384" width="9" style="57"/>
  </cols>
  <sheetData>
    <row r="1" spans="1:36" s="40" customFormat="1" ht="17.45" customHeight="1">
      <c r="A1" s="40" t="s">
        <v>106</v>
      </c>
      <c r="E1" s="114"/>
      <c r="F1" s="41"/>
      <c r="T1" s="41"/>
      <c r="U1" s="41"/>
      <c r="V1" s="41"/>
    </row>
    <row r="2" spans="1:36" s="40" customFormat="1" ht="17.45" customHeight="1">
      <c r="A2" s="40" t="s">
        <v>85</v>
      </c>
      <c r="E2" s="114"/>
      <c r="F2" s="41"/>
      <c r="T2" s="41"/>
      <c r="U2" s="41"/>
      <c r="V2" s="41"/>
    </row>
    <row r="3" spans="1:36" s="40" customFormat="1" ht="17.45" customHeight="1">
      <c r="A3" s="42" t="s">
        <v>110</v>
      </c>
      <c r="B3" s="42"/>
      <c r="C3" s="42"/>
      <c r="D3" s="42"/>
      <c r="E3" s="155"/>
      <c r="F3" s="150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 ht="17.45" customHeight="1">
      <c r="A4" s="221" t="s">
        <v>0</v>
      </c>
      <c r="B4" s="233" t="s">
        <v>56</v>
      </c>
      <c r="C4" s="233"/>
      <c r="D4" s="233"/>
      <c r="E4" s="233"/>
      <c r="F4" s="233"/>
      <c r="G4" s="163"/>
      <c r="H4" s="188" t="s">
        <v>55</v>
      </c>
      <c r="I4" s="189"/>
      <c r="J4" s="189"/>
      <c r="K4" s="189"/>
      <c r="L4" s="189"/>
      <c r="M4" s="189"/>
      <c r="N4" s="189"/>
      <c r="O4" s="189"/>
      <c r="P4" s="189"/>
      <c r="Q4" s="190"/>
      <c r="R4" s="222"/>
      <c r="S4" s="222"/>
      <c r="T4" s="204"/>
      <c r="U4" s="204"/>
      <c r="V4" s="204"/>
      <c r="W4" s="204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</row>
    <row r="5" spans="1:36" s="51" customFormat="1" ht="17.45" customHeight="1">
      <c r="A5" s="221"/>
      <c r="B5" s="72" t="s">
        <v>1</v>
      </c>
      <c r="C5" s="234" t="s">
        <v>5</v>
      </c>
      <c r="D5" s="235"/>
      <c r="E5" s="235" t="s">
        <v>50</v>
      </c>
      <c r="F5" s="236"/>
      <c r="G5" s="73" t="s">
        <v>95</v>
      </c>
      <c r="H5" s="108" t="s">
        <v>1</v>
      </c>
      <c r="I5" s="191" t="s">
        <v>46</v>
      </c>
      <c r="J5" s="191"/>
      <c r="K5" s="191"/>
      <c r="L5" s="192"/>
      <c r="M5" s="197" t="s">
        <v>5</v>
      </c>
      <c r="N5" s="198"/>
      <c r="O5" s="198" t="s">
        <v>50</v>
      </c>
      <c r="P5" s="194"/>
      <c r="Q5" s="109" t="s">
        <v>95</v>
      </c>
      <c r="R5" s="110" t="s">
        <v>1</v>
      </c>
      <c r="S5" s="111" t="s">
        <v>4</v>
      </c>
      <c r="T5" s="226" t="s">
        <v>2</v>
      </c>
      <c r="U5" s="213"/>
      <c r="V5" s="226" t="s">
        <v>2</v>
      </c>
      <c r="W5" s="214"/>
      <c r="X5" s="227" t="s">
        <v>46</v>
      </c>
      <c r="Y5" s="227"/>
      <c r="Z5" s="227"/>
      <c r="AA5" s="228"/>
      <c r="AB5" s="229" t="s">
        <v>3</v>
      </c>
      <c r="AC5" s="220" t="s">
        <v>48</v>
      </c>
      <c r="AD5" s="220"/>
      <c r="AE5" s="231" t="s">
        <v>118</v>
      </c>
      <c r="AF5" s="226"/>
      <c r="AG5" s="220" t="s">
        <v>117</v>
      </c>
      <c r="AH5" s="220"/>
      <c r="AI5" s="220"/>
      <c r="AJ5" s="220"/>
    </row>
    <row r="6" spans="1:36" s="81" customFormat="1" ht="17.45" customHeight="1">
      <c r="A6" s="221"/>
      <c r="B6" s="76" t="s">
        <v>6</v>
      </c>
      <c r="C6" s="210" t="s">
        <v>49</v>
      </c>
      <c r="D6" s="232"/>
      <c r="E6" s="210" t="s">
        <v>96</v>
      </c>
      <c r="F6" s="211"/>
      <c r="G6" s="77" t="s">
        <v>94</v>
      </c>
      <c r="H6" s="78" t="s">
        <v>108</v>
      </c>
      <c r="I6" s="193" t="s">
        <v>45</v>
      </c>
      <c r="J6" s="194"/>
      <c r="K6" s="195" t="s">
        <v>47</v>
      </c>
      <c r="L6" s="79" t="s">
        <v>44</v>
      </c>
      <c r="M6" s="199" t="s">
        <v>111</v>
      </c>
      <c r="N6" s="200"/>
      <c r="O6" s="199" t="s">
        <v>105</v>
      </c>
      <c r="P6" s="201"/>
      <c r="Q6" s="80" t="s">
        <v>94</v>
      </c>
      <c r="R6" s="95" t="s">
        <v>114</v>
      </c>
      <c r="S6" s="96" t="s">
        <v>115</v>
      </c>
      <c r="T6" s="206" t="s">
        <v>137</v>
      </c>
      <c r="U6" s="237"/>
      <c r="V6" s="206" t="s">
        <v>138</v>
      </c>
      <c r="W6" s="207"/>
      <c r="X6" s="213" t="s">
        <v>45</v>
      </c>
      <c r="Y6" s="214"/>
      <c r="Z6" s="204" t="s">
        <v>47</v>
      </c>
      <c r="AA6" s="97" t="s">
        <v>44</v>
      </c>
      <c r="AB6" s="230"/>
      <c r="AC6" s="95" t="s">
        <v>45</v>
      </c>
      <c r="AD6" s="97" t="s">
        <v>44</v>
      </c>
      <c r="AE6" s="206" t="s">
        <v>139</v>
      </c>
      <c r="AF6" s="207"/>
      <c r="AG6" s="98" t="s">
        <v>141</v>
      </c>
      <c r="AH6" s="98" t="s">
        <v>140</v>
      </c>
      <c r="AI6" s="220" t="s">
        <v>116</v>
      </c>
      <c r="AJ6" s="220"/>
    </row>
    <row r="7" spans="1:36" s="51" customFormat="1" ht="17.45" customHeight="1">
      <c r="A7" s="221"/>
      <c r="B7" s="82"/>
      <c r="C7" s="83" t="s">
        <v>8</v>
      </c>
      <c r="D7" s="72" t="s">
        <v>44</v>
      </c>
      <c r="E7" s="165" t="s">
        <v>8</v>
      </c>
      <c r="F7" s="73" t="s">
        <v>44</v>
      </c>
      <c r="G7" s="84" t="s">
        <v>97</v>
      </c>
      <c r="H7" s="85"/>
      <c r="I7" s="86" t="s">
        <v>35</v>
      </c>
      <c r="J7" s="86" t="s">
        <v>34</v>
      </c>
      <c r="K7" s="196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107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205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51" customFormat="1" ht="17.45" customHeight="1">
      <c r="A8" s="221"/>
      <c r="B8" s="163" t="s">
        <v>9</v>
      </c>
      <c r="C8" s="233" t="s">
        <v>10</v>
      </c>
      <c r="D8" s="233"/>
      <c r="E8" s="233" t="s">
        <v>11</v>
      </c>
      <c r="F8" s="233"/>
      <c r="G8" s="163"/>
      <c r="H8" s="91" t="s">
        <v>12</v>
      </c>
      <c r="I8" s="91" t="s">
        <v>13</v>
      </c>
      <c r="J8" s="91" t="s">
        <v>52</v>
      </c>
      <c r="K8" s="183" t="s">
        <v>112</v>
      </c>
      <c r="L8" s="184"/>
      <c r="M8" s="183" t="s">
        <v>36</v>
      </c>
      <c r="N8" s="184"/>
      <c r="O8" s="183" t="s">
        <v>121</v>
      </c>
      <c r="P8" s="184"/>
      <c r="Q8" s="91" t="s">
        <v>65</v>
      </c>
      <c r="R8" s="105" t="s">
        <v>66</v>
      </c>
      <c r="S8" s="105" t="s">
        <v>122</v>
      </c>
      <c r="T8" s="216" t="s">
        <v>123</v>
      </c>
      <c r="U8" s="217"/>
      <c r="V8" s="216" t="s">
        <v>124</v>
      </c>
      <c r="W8" s="217"/>
      <c r="X8" s="216" t="s">
        <v>125</v>
      </c>
      <c r="Y8" s="218"/>
      <c r="Z8" s="218"/>
      <c r="AA8" s="217"/>
      <c r="AB8" s="105" t="s">
        <v>126</v>
      </c>
      <c r="AC8" s="216" t="s">
        <v>127</v>
      </c>
      <c r="AD8" s="217"/>
      <c r="AE8" s="219" t="s">
        <v>128</v>
      </c>
      <c r="AF8" s="219"/>
      <c r="AG8" s="216" t="s">
        <v>129</v>
      </c>
      <c r="AH8" s="218"/>
      <c r="AI8" s="218"/>
      <c r="AJ8" s="217"/>
    </row>
    <row r="9" spans="1:36" s="156" customFormat="1" ht="17.45" customHeight="1">
      <c r="A9" s="45" t="s">
        <v>14</v>
      </c>
      <c r="B9" s="46">
        <f>SUM(B10:B15)</f>
        <v>20649002.370000001</v>
      </c>
      <c r="C9" s="46">
        <f>SUM(C10:C15)</f>
        <v>16941385.879999999</v>
      </c>
      <c r="D9" s="47">
        <f t="shared" ref="D9:D29" si="0">C9*100/B9</f>
        <v>82.04457327494606</v>
      </c>
      <c r="E9" s="152">
        <f>SUM(E10:E15)</f>
        <v>16941385.879999999</v>
      </c>
      <c r="F9" s="47">
        <f>E9*100/C9</f>
        <v>100</v>
      </c>
      <c r="G9" s="48">
        <f>SUM(G10:G15)</f>
        <v>0</v>
      </c>
      <c r="H9" s="48">
        <f>SUM(H10:H15)</f>
        <v>17363794.27</v>
      </c>
      <c r="I9" s="48">
        <f>SUM(I10:I15)</f>
        <v>16709743.499999998</v>
      </c>
      <c r="J9" s="48">
        <f>SUM(J10:J15)</f>
        <v>1606976.1700000002</v>
      </c>
      <c r="K9" s="48">
        <f>SUM(K10:K15)</f>
        <v>18316719.669999998</v>
      </c>
      <c r="L9" s="49">
        <f>K9*100/H9</f>
        <v>105.48800213353367</v>
      </c>
      <c r="M9" s="48">
        <f>SUM(M10:M15)</f>
        <v>18293033.689999998</v>
      </c>
      <c r="N9" s="49">
        <f>M9*100/H9</f>
        <v>105.35159197091777</v>
      </c>
      <c r="O9" s="48">
        <f>SUM(O10:O15)</f>
        <v>7164554.0900000008</v>
      </c>
      <c r="P9" s="49">
        <f>O9*100/M9</f>
        <v>39.165478025203385</v>
      </c>
      <c r="Q9" s="48">
        <f t="shared" ref="Q9:W9" si="1">SUM(Q10:Q15)</f>
        <v>11128479.6</v>
      </c>
      <c r="R9" s="48">
        <f t="shared" si="1"/>
        <v>16888942.399999999</v>
      </c>
      <c r="S9" s="48">
        <f t="shared" si="1"/>
        <v>0</v>
      </c>
      <c r="T9" s="48">
        <f t="shared" si="1"/>
        <v>1352168.83</v>
      </c>
      <c r="U9" s="50">
        <f t="shared" si="1"/>
        <v>0</v>
      </c>
      <c r="V9" s="48">
        <f t="shared" si="1"/>
        <v>1091701.9500000002</v>
      </c>
      <c r="W9" s="48">
        <f t="shared" si="1"/>
        <v>0</v>
      </c>
      <c r="X9" s="49">
        <f>T9+V9</f>
        <v>2443870.7800000003</v>
      </c>
      <c r="Y9" s="49">
        <f>U9+W9</f>
        <v>0</v>
      </c>
      <c r="Z9" s="49">
        <f>X9+Y9</f>
        <v>2443870.7800000003</v>
      </c>
      <c r="AA9" s="49">
        <f t="shared" ref="AA9:AA29" si="2">Z9*100/R9</f>
        <v>14.470241665339568</v>
      </c>
      <c r="AB9" s="48"/>
      <c r="AC9" s="49">
        <f>R9-Z9</f>
        <v>14445071.619999997</v>
      </c>
      <c r="AD9" s="49">
        <f t="shared" ref="AD9:AD29" si="3">AC9*100/R9</f>
        <v>85.529758334660428</v>
      </c>
      <c r="AE9" s="48">
        <f>SUM(AE10:AE15)</f>
        <v>1974087.48</v>
      </c>
      <c r="AF9" s="49">
        <f>AE9*100/Z9</f>
        <v>80.777081020625801</v>
      </c>
      <c r="AG9" s="48">
        <f>SUM(AG10:AG15)</f>
        <v>0</v>
      </c>
      <c r="AH9" s="48">
        <f>SUM(AH10:AH15)</f>
        <v>0</v>
      </c>
      <c r="AI9" s="48">
        <f>SUM(AI10:AI15)</f>
        <v>0</v>
      </c>
      <c r="AJ9" s="49">
        <f t="shared" ref="AJ9:AJ29" si="4">AI9*100/AE9</f>
        <v>0</v>
      </c>
    </row>
    <row r="10" spans="1:36" s="66" customFormat="1" ht="17.45" customHeight="1">
      <c r="A10" s="52" t="s">
        <v>15</v>
      </c>
      <c r="B10" s="53">
        <v>11614934.789999999</v>
      </c>
      <c r="C10" s="53">
        <v>10137696.27</v>
      </c>
      <c r="D10" s="53">
        <f t="shared" si="0"/>
        <v>87.281559933751467</v>
      </c>
      <c r="E10" s="123">
        <v>10137696.27</v>
      </c>
      <c r="F10" s="53">
        <f>E10*100/C10</f>
        <v>100</v>
      </c>
      <c r="G10" s="53">
        <f>C10-E10</f>
        <v>0</v>
      </c>
      <c r="H10" s="54">
        <v>10871529.779999999</v>
      </c>
      <c r="I10" s="54">
        <v>10281660.199999999</v>
      </c>
      <c r="J10" s="54">
        <v>0</v>
      </c>
      <c r="K10" s="54">
        <f>I10+J10</f>
        <v>10281660.199999999</v>
      </c>
      <c r="L10" s="54">
        <f>K10*100/H10</f>
        <v>94.574180525309657</v>
      </c>
      <c r="M10" s="54">
        <v>10379641</v>
      </c>
      <c r="N10" s="54">
        <f>M10*100/H10</f>
        <v>95.475440991709277</v>
      </c>
      <c r="O10" s="54">
        <v>3492193.7500000005</v>
      </c>
      <c r="P10" s="54">
        <f>O10*100/M10</f>
        <v>33.644648692570392</v>
      </c>
      <c r="Q10" s="54">
        <f>M10-O10</f>
        <v>6887447.25</v>
      </c>
      <c r="R10" s="54">
        <v>8802805.5999999996</v>
      </c>
      <c r="S10" s="54"/>
      <c r="T10" s="54">
        <v>745977.06</v>
      </c>
      <c r="U10" s="54">
        <v>0</v>
      </c>
      <c r="V10" s="54">
        <v>368314.69</v>
      </c>
      <c r="W10" s="54">
        <v>0</v>
      </c>
      <c r="X10" s="54">
        <f>T10+V10</f>
        <v>1114291.75</v>
      </c>
      <c r="Y10" s="54">
        <f>U10+W10</f>
        <v>0</v>
      </c>
      <c r="Z10" s="54">
        <f>X10+Y10</f>
        <v>1114291.75</v>
      </c>
      <c r="AA10" s="54">
        <f t="shared" si="2"/>
        <v>12.658370531322424</v>
      </c>
      <c r="AB10" s="55"/>
      <c r="AC10" s="54">
        <f t="shared" ref="AC10:AC29" si="5">R10-Z10</f>
        <v>7688513.8499999996</v>
      </c>
      <c r="AD10" s="54">
        <f t="shared" si="3"/>
        <v>87.341629468677581</v>
      </c>
      <c r="AE10" s="54">
        <v>792699.81</v>
      </c>
      <c r="AF10" s="54">
        <f t="shared" ref="AF10:AF29" si="6">AE10*100/Z10</f>
        <v>71.139341200363376</v>
      </c>
      <c r="AG10" s="54"/>
      <c r="AH10" s="54"/>
      <c r="AI10" s="56">
        <f t="shared" ref="AI10:AI29" si="7">AG10+AH10</f>
        <v>0</v>
      </c>
      <c r="AJ10" s="54">
        <f t="shared" si="4"/>
        <v>0</v>
      </c>
    </row>
    <row r="11" spans="1:36" s="66" customFormat="1" ht="17.45" customHeight="1">
      <c r="A11" s="52" t="s">
        <v>16</v>
      </c>
      <c r="B11" s="53">
        <v>25000</v>
      </c>
      <c r="C11" s="53">
        <v>10500</v>
      </c>
      <c r="D11" s="53">
        <f t="shared" si="0"/>
        <v>42</v>
      </c>
      <c r="E11" s="123">
        <v>10500</v>
      </c>
      <c r="F11" s="53">
        <f t="shared" ref="F11:F29" si="8">E11*100/C11</f>
        <v>100</v>
      </c>
      <c r="G11" s="53">
        <f t="shared" ref="G11:G28" si="9">C11-E11</f>
        <v>0</v>
      </c>
      <c r="H11" s="54">
        <v>23400</v>
      </c>
      <c r="I11" s="54">
        <v>12900</v>
      </c>
      <c r="J11" s="54">
        <v>0</v>
      </c>
      <c r="K11" s="54">
        <f t="shared" ref="K11:K15" si="10">I11+J11</f>
        <v>12900</v>
      </c>
      <c r="L11" s="54">
        <f t="shared" ref="L11:L29" si="11">K11*100/H11</f>
        <v>55.128205128205131</v>
      </c>
      <c r="M11" s="54">
        <v>12900</v>
      </c>
      <c r="N11" s="54">
        <f t="shared" ref="N11:N29" si="12">M11*100/H11</f>
        <v>55.128205128205131</v>
      </c>
      <c r="O11" s="54">
        <v>7650</v>
      </c>
      <c r="P11" s="54">
        <f t="shared" ref="P11:P15" si="13">O11*100/M11</f>
        <v>59.302325581395351</v>
      </c>
      <c r="Q11" s="54">
        <f t="shared" ref="Q11:Q15" si="14">M11-O11</f>
        <v>5250</v>
      </c>
      <c r="R11" s="54">
        <v>33500</v>
      </c>
      <c r="S11" s="54"/>
      <c r="T11" s="54">
        <v>2500</v>
      </c>
      <c r="U11" s="54">
        <v>0</v>
      </c>
      <c r="V11" s="54">
        <v>0</v>
      </c>
      <c r="W11" s="54">
        <v>0</v>
      </c>
      <c r="X11" s="54">
        <f t="shared" ref="X11:Y15" si="15">T11+V11</f>
        <v>2500</v>
      </c>
      <c r="Y11" s="54">
        <f t="shared" si="15"/>
        <v>0</v>
      </c>
      <c r="Z11" s="54">
        <f t="shared" ref="Z11:Z28" si="16">X11+Y11</f>
        <v>2500</v>
      </c>
      <c r="AA11" s="54">
        <f t="shared" si="2"/>
        <v>7.4626865671641793</v>
      </c>
      <c r="AB11" s="55"/>
      <c r="AC11" s="54">
        <f t="shared" si="5"/>
        <v>31000</v>
      </c>
      <c r="AD11" s="54">
        <f t="shared" si="3"/>
        <v>92.537313432835816</v>
      </c>
      <c r="AE11" s="54">
        <v>2400</v>
      </c>
      <c r="AF11" s="54">
        <f t="shared" si="6"/>
        <v>96</v>
      </c>
      <c r="AG11" s="54"/>
      <c r="AH11" s="54"/>
      <c r="AI11" s="56">
        <f t="shared" si="7"/>
        <v>0</v>
      </c>
      <c r="AJ11" s="54">
        <f t="shared" si="4"/>
        <v>0</v>
      </c>
    </row>
    <row r="12" spans="1:36" s="66" customFormat="1" ht="17.45" customHeight="1">
      <c r="A12" s="52" t="s">
        <v>17</v>
      </c>
      <c r="B12" s="53">
        <v>4103363.85</v>
      </c>
      <c r="C12" s="53">
        <v>2131332.13</v>
      </c>
      <c r="D12" s="53">
        <f t="shared" si="0"/>
        <v>51.94109535277989</v>
      </c>
      <c r="E12" s="123">
        <v>2131332.13</v>
      </c>
      <c r="F12" s="53">
        <f t="shared" si="8"/>
        <v>100</v>
      </c>
      <c r="G12" s="53">
        <f t="shared" si="9"/>
        <v>0</v>
      </c>
      <c r="H12" s="54">
        <v>1622898.14</v>
      </c>
      <c r="I12" s="54">
        <v>1622898.14</v>
      </c>
      <c r="J12" s="54">
        <v>1569361.3400000003</v>
      </c>
      <c r="K12" s="54">
        <f t="shared" si="10"/>
        <v>3192259.4800000004</v>
      </c>
      <c r="L12" s="54">
        <f t="shared" si="11"/>
        <v>196.70116080113326</v>
      </c>
      <c r="M12" s="54">
        <v>3173996.7</v>
      </c>
      <c r="N12" s="54">
        <f t="shared" si="12"/>
        <v>195.57584187014967</v>
      </c>
      <c r="O12" s="54">
        <v>1476997.3</v>
      </c>
      <c r="P12" s="54">
        <f t="shared" si="13"/>
        <v>46.53430484032954</v>
      </c>
      <c r="Q12" s="54">
        <f t="shared" si="14"/>
        <v>1696999.4000000001</v>
      </c>
      <c r="R12" s="54">
        <v>2285667.7000000002</v>
      </c>
      <c r="S12" s="54"/>
      <c r="T12" s="54">
        <v>8600</v>
      </c>
      <c r="U12" s="54">
        <v>0</v>
      </c>
      <c r="V12" s="54">
        <v>190258.4</v>
      </c>
      <c r="W12" s="54">
        <v>0</v>
      </c>
      <c r="X12" s="54">
        <f t="shared" si="15"/>
        <v>198858.4</v>
      </c>
      <c r="Y12" s="54">
        <f t="shared" si="15"/>
        <v>0</v>
      </c>
      <c r="Z12" s="54">
        <f t="shared" si="16"/>
        <v>198858.4</v>
      </c>
      <c r="AA12" s="54">
        <f t="shared" si="2"/>
        <v>8.7002323216100041</v>
      </c>
      <c r="AB12" s="55"/>
      <c r="AC12" s="54">
        <f t="shared" si="5"/>
        <v>2086809.3000000003</v>
      </c>
      <c r="AD12" s="54">
        <f t="shared" si="3"/>
        <v>91.299767678389998</v>
      </c>
      <c r="AE12" s="54">
        <v>59678</v>
      </c>
      <c r="AF12" s="54">
        <f t="shared" si="6"/>
        <v>30.010298785467448</v>
      </c>
      <c r="AG12" s="54"/>
      <c r="AH12" s="54"/>
      <c r="AI12" s="56">
        <f t="shared" si="7"/>
        <v>0</v>
      </c>
      <c r="AJ12" s="54">
        <f t="shared" si="4"/>
        <v>0</v>
      </c>
    </row>
    <row r="13" spans="1:36" s="66" customFormat="1" ht="17.25" customHeight="1">
      <c r="A13" s="58" t="s">
        <v>18</v>
      </c>
      <c r="B13" s="53">
        <v>4351296.2</v>
      </c>
      <c r="C13" s="53">
        <v>4161440.62</v>
      </c>
      <c r="D13" s="53">
        <f t="shared" si="0"/>
        <v>95.636804040138657</v>
      </c>
      <c r="E13" s="123">
        <v>4161440.62</v>
      </c>
      <c r="F13" s="53">
        <f t="shared" si="8"/>
        <v>100</v>
      </c>
      <c r="G13" s="53">
        <f t="shared" si="9"/>
        <v>0</v>
      </c>
      <c r="H13" s="54">
        <v>4162388.57</v>
      </c>
      <c r="I13" s="54">
        <v>4108707.38</v>
      </c>
      <c r="J13" s="54">
        <v>0</v>
      </c>
      <c r="K13" s="54">
        <f t="shared" si="10"/>
        <v>4108707.38</v>
      </c>
      <c r="L13" s="54">
        <f t="shared" si="11"/>
        <v>98.710327277301744</v>
      </c>
      <c r="M13" s="54">
        <v>4108707.38</v>
      </c>
      <c r="N13" s="54">
        <f t="shared" si="12"/>
        <v>98.710327277301744</v>
      </c>
      <c r="O13" s="54">
        <v>2031236.59</v>
      </c>
      <c r="P13" s="54">
        <f t="shared" si="13"/>
        <v>49.437363193287325</v>
      </c>
      <c r="Q13" s="54">
        <f t="shared" si="14"/>
        <v>2077470.7899999998</v>
      </c>
      <c r="R13" s="54">
        <v>5090601.2</v>
      </c>
      <c r="S13" s="54"/>
      <c r="T13" s="54">
        <v>595091.77</v>
      </c>
      <c r="U13" s="54">
        <v>0</v>
      </c>
      <c r="V13" s="54">
        <v>533128.8600000001</v>
      </c>
      <c r="W13" s="54">
        <v>0</v>
      </c>
      <c r="X13" s="54">
        <f t="shared" si="15"/>
        <v>1128220.6300000001</v>
      </c>
      <c r="Y13" s="54">
        <f t="shared" si="15"/>
        <v>0</v>
      </c>
      <c r="Z13" s="54">
        <f t="shared" si="16"/>
        <v>1128220.6300000001</v>
      </c>
      <c r="AA13" s="54">
        <f t="shared" si="2"/>
        <v>22.162817036227473</v>
      </c>
      <c r="AB13" s="55"/>
      <c r="AC13" s="54">
        <f t="shared" si="5"/>
        <v>3962380.5700000003</v>
      </c>
      <c r="AD13" s="54">
        <f t="shared" si="3"/>
        <v>77.837182963772534</v>
      </c>
      <c r="AE13" s="54">
        <v>1119309.67</v>
      </c>
      <c r="AF13" s="54">
        <f t="shared" si="6"/>
        <v>99.210175761455446</v>
      </c>
      <c r="AG13" s="54"/>
      <c r="AH13" s="54"/>
      <c r="AI13" s="56">
        <f t="shared" si="7"/>
        <v>0</v>
      </c>
      <c r="AJ13" s="54">
        <f t="shared" si="4"/>
        <v>0</v>
      </c>
    </row>
    <row r="14" spans="1:36" s="66" customFormat="1" ht="17.45" customHeight="1">
      <c r="A14" s="52" t="s">
        <v>19</v>
      </c>
      <c r="B14" s="53">
        <v>0</v>
      </c>
      <c r="C14" s="53">
        <v>0</v>
      </c>
      <c r="D14" s="53" t="e">
        <f t="shared" si="0"/>
        <v>#DIV/0!</v>
      </c>
      <c r="E14" s="123">
        <v>0</v>
      </c>
      <c r="F14" s="53" t="e">
        <f t="shared" si="8"/>
        <v>#DIV/0!</v>
      </c>
      <c r="G14" s="53">
        <f t="shared" si="9"/>
        <v>0</v>
      </c>
      <c r="H14" s="54">
        <v>0</v>
      </c>
      <c r="I14" s="54">
        <v>0</v>
      </c>
      <c r="J14" s="54">
        <v>0</v>
      </c>
      <c r="K14" s="54">
        <f t="shared" si="10"/>
        <v>0</v>
      </c>
      <c r="L14" s="54" t="e">
        <f t="shared" si="11"/>
        <v>#DIV/0!</v>
      </c>
      <c r="M14" s="54">
        <v>0</v>
      </c>
      <c r="N14" s="54" t="e">
        <f t="shared" si="12"/>
        <v>#DIV/0!</v>
      </c>
      <c r="O14" s="54">
        <v>0</v>
      </c>
      <c r="P14" s="54" t="e">
        <f t="shared" si="13"/>
        <v>#DIV/0!</v>
      </c>
      <c r="Q14" s="54">
        <f t="shared" si="14"/>
        <v>0</v>
      </c>
      <c r="R14" s="54">
        <v>668367.9</v>
      </c>
      <c r="S14" s="54"/>
      <c r="T14" s="54">
        <v>0</v>
      </c>
      <c r="U14" s="54">
        <v>0</v>
      </c>
      <c r="V14" s="54">
        <v>0</v>
      </c>
      <c r="W14" s="54">
        <v>0</v>
      </c>
      <c r="X14" s="54">
        <f t="shared" si="15"/>
        <v>0</v>
      </c>
      <c r="Y14" s="54">
        <f t="shared" si="15"/>
        <v>0</v>
      </c>
      <c r="Z14" s="54">
        <f t="shared" si="16"/>
        <v>0</v>
      </c>
      <c r="AA14" s="54">
        <f t="shared" si="2"/>
        <v>0</v>
      </c>
      <c r="AB14" s="55"/>
      <c r="AC14" s="54">
        <f t="shared" si="5"/>
        <v>668367.9</v>
      </c>
      <c r="AD14" s="54">
        <f t="shared" si="3"/>
        <v>100</v>
      </c>
      <c r="AE14" s="54">
        <v>0</v>
      </c>
      <c r="AF14" s="54" t="e">
        <f t="shared" si="6"/>
        <v>#DIV/0!</v>
      </c>
      <c r="AG14" s="54"/>
      <c r="AH14" s="54"/>
      <c r="AI14" s="56">
        <f t="shared" si="7"/>
        <v>0</v>
      </c>
      <c r="AJ14" s="54" t="e">
        <f t="shared" si="4"/>
        <v>#DIV/0!</v>
      </c>
    </row>
    <row r="15" spans="1:36" s="66" customFormat="1" ht="17.45" customHeight="1">
      <c r="A15" s="52" t="s">
        <v>20</v>
      </c>
      <c r="B15" s="53">
        <v>554407.53</v>
      </c>
      <c r="C15" s="53">
        <v>500416.86</v>
      </c>
      <c r="D15" s="53">
        <f t="shared" si="0"/>
        <v>90.26155543017245</v>
      </c>
      <c r="E15" s="123">
        <v>500416.86</v>
      </c>
      <c r="F15" s="53">
        <f t="shared" si="8"/>
        <v>100</v>
      </c>
      <c r="G15" s="53">
        <f t="shared" si="9"/>
        <v>0</v>
      </c>
      <c r="H15" s="54">
        <v>683577.78</v>
      </c>
      <c r="I15" s="54">
        <v>683577.78</v>
      </c>
      <c r="J15" s="54">
        <v>37614.829999999929</v>
      </c>
      <c r="K15" s="54">
        <f t="shared" si="10"/>
        <v>721192.61</v>
      </c>
      <c r="L15" s="54">
        <f t="shared" si="11"/>
        <v>105.50264082603738</v>
      </c>
      <c r="M15" s="54">
        <v>617788.61</v>
      </c>
      <c r="N15" s="54">
        <f t="shared" si="12"/>
        <v>90.375759434427493</v>
      </c>
      <c r="O15" s="54">
        <v>156476.45000000001</v>
      </c>
      <c r="P15" s="54">
        <f t="shared" si="13"/>
        <v>25.328477648689578</v>
      </c>
      <c r="Q15" s="54">
        <f t="shared" si="14"/>
        <v>461312.16</v>
      </c>
      <c r="R15" s="54">
        <v>8000</v>
      </c>
      <c r="S15" s="54"/>
      <c r="T15" s="54">
        <v>0</v>
      </c>
      <c r="U15" s="54">
        <v>0</v>
      </c>
      <c r="V15" s="54">
        <v>0</v>
      </c>
      <c r="W15" s="54">
        <v>0</v>
      </c>
      <c r="X15" s="54">
        <f t="shared" si="15"/>
        <v>0</v>
      </c>
      <c r="Y15" s="54">
        <f t="shared" si="15"/>
        <v>0</v>
      </c>
      <c r="Z15" s="54">
        <f t="shared" si="16"/>
        <v>0</v>
      </c>
      <c r="AA15" s="54">
        <f t="shared" si="2"/>
        <v>0</v>
      </c>
      <c r="AB15" s="55"/>
      <c r="AC15" s="54">
        <f t="shared" si="5"/>
        <v>8000</v>
      </c>
      <c r="AD15" s="54">
        <f t="shared" si="3"/>
        <v>100</v>
      </c>
      <c r="AE15" s="54">
        <v>0</v>
      </c>
      <c r="AF15" s="54" t="e">
        <f t="shared" si="6"/>
        <v>#DIV/0!</v>
      </c>
      <c r="AG15" s="54"/>
      <c r="AH15" s="54"/>
      <c r="AI15" s="56">
        <f t="shared" si="7"/>
        <v>0</v>
      </c>
      <c r="AJ15" s="54" t="e">
        <f t="shared" si="4"/>
        <v>#DIV/0!</v>
      </c>
    </row>
    <row r="16" spans="1:36" s="41" customFormat="1" ht="17.45" customHeight="1">
      <c r="A16" s="59" t="s">
        <v>22</v>
      </c>
      <c r="B16" s="47">
        <f>SUM(B17:B28)</f>
        <v>4885745.58</v>
      </c>
      <c r="C16" s="47">
        <f>SUM(C17:C28)</f>
        <v>4002133.61</v>
      </c>
      <c r="D16" s="47">
        <f t="shared" si="0"/>
        <v>81.914490725487184</v>
      </c>
      <c r="E16" s="153">
        <f>SUM(E17:E28)</f>
        <v>4002133.61</v>
      </c>
      <c r="F16" s="47">
        <f>E16*100/C16</f>
        <v>100</v>
      </c>
      <c r="G16" s="49">
        <f>SUM(G17:G28)</f>
        <v>0</v>
      </c>
      <c r="H16" s="49">
        <f>SUM(H17:H28)</f>
        <v>4930912.1500000004</v>
      </c>
      <c r="I16" s="49">
        <f>SUM(I17:I28)</f>
        <v>4354855.9000000004</v>
      </c>
      <c r="J16" s="49">
        <f>SUM(J17:J28)</f>
        <v>916425.5</v>
      </c>
      <c r="K16" s="49">
        <f>SUM(K17:K28)</f>
        <v>5271281.4000000004</v>
      </c>
      <c r="L16" s="49">
        <f t="shared" si="11"/>
        <v>106.90276443071492</v>
      </c>
      <c r="M16" s="49">
        <f>SUM(M17:M28)</f>
        <v>4581856.8</v>
      </c>
      <c r="N16" s="49">
        <f t="shared" si="12"/>
        <v>92.921079520753565</v>
      </c>
      <c r="O16" s="49">
        <f>SUM(O17:O28)</f>
        <v>2901443.3899999997</v>
      </c>
      <c r="P16" s="49">
        <f>O16*100/M16</f>
        <v>63.32461961709496</v>
      </c>
      <c r="Q16" s="49">
        <f>SUM(Q17:Q28)</f>
        <v>1680413.41</v>
      </c>
      <c r="R16" s="49">
        <f>SUM(R17:R28)</f>
        <v>3849660.9</v>
      </c>
      <c r="S16" s="49">
        <f>SUM(S17:S28)</f>
        <v>0</v>
      </c>
      <c r="T16" s="49">
        <f t="shared" ref="T16:V16" si="17">SUM(T17:T28)</f>
        <v>120787</v>
      </c>
      <c r="U16" s="49">
        <f t="shared" si="17"/>
        <v>0</v>
      </c>
      <c r="V16" s="49">
        <f t="shared" si="17"/>
        <v>319188.5</v>
      </c>
      <c r="W16" s="49">
        <f>SUM(W17:W28)</f>
        <v>0</v>
      </c>
      <c r="X16" s="49">
        <f>T16+V16</f>
        <v>439975.5</v>
      </c>
      <c r="Y16" s="49">
        <f>U16+W16</f>
        <v>0</v>
      </c>
      <c r="Z16" s="49">
        <f t="shared" si="16"/>
        <v>439975.5</v>
      </c>
      <c r="AA16" s="49">
        <f t="shared" si="2"/>
        <v>11.428941702371759</v>
      </c>
      <c r="AB16" s="60"/>
      <c r="AC16" s="49">
        <f t="shared" si="5"/>
        <v>3409685.4</v>
      </c>
      <c r="AD16" s="49">
        <f t="shared" si="3"/>
        <v>88.571058297628241</v>
      </c>
      <c r="AE16" s="49">
        <f t="shared" ref="AE16" si="18">SUM(AE17:AE28)</f>
        <v>314304</v>
      </c>
      <c r="AF16" s="49">
        <f t="shared" si="6"/>
        <v>71.436704998346499</v>
      </c>
      <c r="AG16" s="49">
        <f>SUM(AG17:AG28)</f>
        <v>0</v>
      </c>
      <c r="AH16" s="49">
        <f>SUM(AH17:AH28)</f>
        <v>0</v>
      </c>
      <c r="AI16" s="49">
        <f>SUM(AI17:AI28)</f>
        <v>0</v>
      </c>
      <c r="AJ16" s="49">
        <f t="shared" si="4"/>
        <v>0</v>
      </c>
    </row>
    <row r="17" spans="1:40" s="66" customFormat="1" ht="17.45" customHeight="1">
      <c r="A17" s="144" t="s">
        <v>23</v>
      </c>
      <c r="B17" s="53">
        <v>827271</v>
      </c>
      <c r="C17" s="53">
        <v>378301</v>
      </c>
      <c r="D17" s="53">
        <f t="shared" si="0"/>
        <v>45.728787785381087</v>
      </c>
      <c r="E17" s="123">
        <v>378301</v>
      </c>
      <c r="F17" s="53">
        <f t="shared" si="8"/>
        <v>100</v>
      </c>
      <c r="G17" s="53">
        <f t="shared" si="9"/>
        <v>0</v>
      </c>
      <c r="H17" s="54">
        <v>565409.75</v>
      </c>
      <c r="I17" s="54">
        <v>436869</v>
      </c>
      <c r="J17" s="54">
        <v>0</v>
      </c>
      <c r="K17" s="54">
        <f t="shared" ref="K17:K28" si="19">I17+J17</f>
        <v>436869</v>
      </c>
      <c r="L17" s="54">
        <f t="shared" si="11"/>
        <v>77.265912022210443</v>
      </c>
      <c r="M17" s="54">
        <v>414182</v>
      </c>
      <c r="N17" s="54">
        <f t="shared" si="12"/>
        <v>73.253423733849658</v>
      </c>
      <c r="O17" s="54">
        <v>349874.38</v>
      </c>
      <c r="P17" s="54">
        <f t="shared" ref="P17:P29" si="20">O17*100/M17</f>
        <v>84.473584076565373</v>
      </c>
      <c r="Q17" s="54">
        <f t="shared" ref="Q17:Q28" si="21">M17-O17</f>
        <v>64307.619999999995</v>
      </c>
      <c r="R17" s="54">
        <v>461491</v>
      </c>
      <c r="S17" s="54"/>
      <c r="T17" s="54">
        <v>0</v>
      </c>
      <c r="U17" s="54">
        <v>0</v>
      </c>
      <c r="V17" s="54">
        <v>52020</v>
      </c>
      <c r="W17" s="54">
        <v>0</v>
      </c>
      <c r="X17" s="54">
        <f t="shared" ref="X17:Y28" si="22">T17+V17</f>
        <v>52020</v>
      </c>
      <c r="Y17" s="54">
        <f t="shared" si="22"/>
        <v>0</v>
      </c>
      <c r="Z17" s="54">
        <f t="shared" si="16"/>
        <v>52020</v>
      </c>
      <c r="AA17" s="54">
        <f t="shared" si="2"/>
        <v>11.272159153699638</v>
      </c>
      <c r="AB17" s="55"/>
      <c r="AC17" s="54">
        <f t="shared" si="5"/>
        <v>409471</v>
      </c>
      <c r="AD17" s="54">
        <f t="shared" si="3"/>
        <v>88.727840846300367</v>
      </c>
      <c r="AE17" s="54">
        <v>30000</v>
      </c>
      <c r="AF17" s="54">
        <f t="shared" si="6"/>
        <v>57.67012687427912</v>
      </c>
      <c r="AG17" s="54"/>
      <c r="AH17" s="54"/>
      <c r="AI17" s="56">
        <f t="shared" si="7"/>
        <v>0</v>
      </c>
      <c r="AJ17" s="54">
        <f t="shared" si="4"/>
        <v>0</v>
      </c>
    </row>
    <row r="18" spans="1:40" s="66" customFormat="1" ht="17.45" customHeight="1">
      <c r="A18" s="144" t="s">
        <v>24</v>
      </c>
      <c r="B18" s="53">
        <v>0</v>
      </c>
      <c r="C18" s="53">
        <v>0</v>
      </c>
      <c r="D18" s="53" t="e">
        <f t="shared" si="0"/>
        <v>#DIV/0!</v>
      </c>
      <c r="E18" s="123">
        <v>0</v>
      </c>
      <c r="F18" s="53" t="e">
        <f t="shared" si="8"/>
        <v>#DIV/0!</v>
      </c>
      <c r="G18" s="53">
        <f t="shared" si="9"/>
        <v>0</v>
      </c>
      <c r="H18" s="54">
        <v>0</v>
      </c>
      <c r="I18" s="54">
        <v>0</v>
      </c>
      <c r="J18" s="54">
        <v>0</v>
      </c>
      <c r="K18" s="54">
        <f t="shared" si="19"/>
        <v>0</v>
      </c>
      <c r="L18" s="54" t="e">
        <f t="shared" si="11"/>
        <v>#DIV/0!</v>
      </c>
      <c r="M18" s="54">
        <v>0</v>
      </c>
      <c r="N18" s="54" t="e">
        <f t="shared" si="12"/>
        <v>#DIV/0!</v>
      </c>
      <c r="O18" s="54">
        <v>0</v>
      </c>
      <c r="P18" s="54" t="e">
        <f t="shared" si="20"/>
        <v>#DIV/0!</v>
      </c>
      <c r="Q18" s="54">
        <f t="shared" si="21"/>
        <v>0</v>
      </c>
      <c r="R18" s="54">
        <v>0</v>
      </c>
      <c r="S18" s="54"/>
      <c r="T18" s="54">
        <v>0</v>
      </c>
      <c r="U18" s="54">
        <v>0</v>
      </c>
      <c r="V18" s="54">
        <v>0</v>
      </c>
      <c r="W18" s="54">
        <v>0</v>
      </c>
      <c r="X18" s="54">
        <f t="shared" si="22"/>
        <v>0</v>
      </c>
      <c r="Y18" s="54">
        <f t="shared" si="22"/>
        <v>0</v>
      </c>
      <c r="Z18" s="54">
        <f t="shared" si="16"/>
        <v>0</v>
      </c>
      <c r="AA18" s="54" t="e">
        <f t="shared" si="2"/>
        <v>#DIV/0!</v>
      </c>
      <c r="AB18" s="55"/>
      <c r="AC18" s="54">
        <f t="shared" si="5"/>
        <v>0</v>
      </c>
      <c r="AD18" s="54" t="e">
        <f t="shared" si="3"/>
        <v>#DIV/0!</v>
      </c>
      <c r="AE18" s="54">
        <v>0</v>
      </c>
      <c r="AF18" s="54" t="e">
        <f t="shared" si="6"/>
        <v>#DIV/0!</v>
      </c>
      <c r="AG18" s="54"/>
      <c r="AH18" s="54"/>
      <c r="AI18" s="56">
        <f t="shared" si="7"/>
        <v>0</v>
      </c>
      <c r="AJ18" s="54" t="e">
        <f t="shared" si="4"/>
        <v>#DIV/0!</v>
      </c>
    </row>
    <row r="19" spans="1:40" s="140" customFormat="1" ht="17.45" customHeight="1">
      <c r="A19" s="175" t="s">
        <v>152</v>
      </c>
      <c r="B19" s="53">
        <v>1241660</v>
      </c>
      <c r="C19" s="53">
        <v>906845</v>
      </c>
      <c r="D19" s="53">
        <f t="shared" ref="D19" si="23">C19*100/B19</f>
        <v>73.034888777926326</v>
      </c>
      <c r="E19" s="123">
        <v>906845</v>
      </c>
      <c r="F19" s="53">
        <f t="shared" ref="F19" si="24">E19*100/C19</f>
        <v>100</v>
      </c>
      <c r="G19" s="53">
        <f t="shared" ref="G19" si="25">C19-E19</f>
        <v>0</v>
      </c>
      <c r="H19" s="54">
        <v>914460</v>
      </c>
      <c r="I19" s="54">
        <v>835480.9</v>
      </c>
      <c r="J19" s="54">
        <v>0</v>
      </c>
      <c r="K19" s="54">
        <f t="shared" si="19"/>
        <v>835480.9</v>
      </c>
      <c r="L19" s="54">
        <f t="shared" ref="L19" si="26">K19*100/H19</f>
        <v>91.363307307044593</v>
      </c>
      <c r="M19" s="54">
        <v>835480.9</v>
      </c>
      <c r="N19" s="54">
        <f t="shared" ref="N19" si="27">M19*100/H19</f>
        <v>91.363307307044593</v>
      </c>
      <c r="O19" s="54">
        <v>766737.35000000009</v>
      </c>
      <c r="P19" s="54">
        <f t="shared" si="20"/>
        <v>91.771978270239345</v>
      </c>
      <c r="Q19" s="54">
        <f t="shared" si="21"/>
        <v>68743.54999999993</v>
      </c>
      <c r="R19" s="54">
        <v>800000</v>
      </c>
      <c r="S19" s="54"/>
      <c r="T19" s="54">
        <v>58540</v>
      </c>
      <c r="U19" s="54">
        <v>0</v>
      </c>
      <c r="V19" s="54">
        <v>27080</v>
      </c>
      <c r="W19" s="54">
        <v>0</v>
      </c>
      <c r="X19" s="54">
        <f t="shared" ref="X19" si="28">T19+V19</f>
        <v>85620</v>
      </c>
      <c r="Y19" s="54">
        <f t="shared" ref="Y19" si="29">U19+W19</f>
        <v>0</v>
      </c>
      <c r="Z19" s="54">
        <f t="shared" si="16"/>
        <v>85620</v>
      </c>
      <c r="AA19" s="54">
        <f t="shared" si="2"/>
        <v>10.702500000000001</v>
      </c>
      <c r="AB19" s="55"/>
      <c r="AC19" s="54">
        <v>0</v>
      </c>
      <c r="AD19" s="54">
        <f t="shared" si="3"/>
        <v>0</v>
      </c>
      <c r="AE19" s="54">
        <v>85620</v>
      </c>
      <c r="AF19" s="54">
        <f t="shared" si="6"/>
        <v>100</v>
      </c>
      <c r="AG19" s="54"/>
      <c r="AH19" s="54"/>
      <c r="AI19" s="56">
        <f t="shared" si="7"/>
        <v>0</v>
      </c>
      <c r="AJ19" s="54">
        <f t="shared" si="4"/>
        <v>0</v>
      </c>
      <c r="AL19" s="147"/>
    </row>
    <row r="20" spans="1:40" s="66" customFormat="1" ht="17.45" customHeight="1">
      <c r="A20" s="144" t="s">
        <v>153</v>
      </c>
      <c r="B20" s="53">
        <v>251250</v>
      </c>
      <c r="C20" s="53">
        <v>108485</v>
      </c>
      <c r="D20" s="53">
        <f t="shared" si="0"/>
        <v>43.178109452736315</v>
      </c>
      <c r="E20" s="123">
        <v>108485</v>
      </c>
      <c r="F20" s="53">
        <f t="shared" si="8"/>
        <v>100</v>
      </c>
      <c r="G20" s="53">
        <f t="shared" si="9"/>
        <v>0</v>
      </c>
      <c r="H20" s="54">
        <v>262370</v>
      </c>
      <c r="I20" s="54">
        <v>94601</v>
      </c>
      <c r="J20" s="54">
        <v>0</v>
      </c>
      <c r="K20" s="54">
        <f t="shared" si="19"/>
        <v>94601</v>
      </c>
      <c r="L20" s="54">
        <f t="shared" si="11"/>
        <v>36.056332659983994</v>
      </c>
      <c r="M20" s="54">
        <v>81101</v>
      </c>
      <c r="N20" s="54">
        <f t="shared" si="12"/>
        <v>30.910927316385258</v>
      </c>
      <c r="O20" s="54">
        <v>78338</v>
      </c>
      <c r="P20" s="54">
        <f t="shared" si="20"/>
        <v>96.593136952688624</v>
      </c>
      <c r="Q20" s="54">
        <f t="shared" si="21"/>
        <v>2763</v>
      </c>
      <c r="R20" s="54">
        <v>73567</v>
      </c>
      <c r="S20" s="54"/>
      <c r="T20" s="54">
        <v>0</v>
      </c>
      <c r="U20" s="54">
        <v>0</v>
      </c>
      <c r="V20" s="54">
        <v>16590</v>
      </c>
      <c r="W20" s="54">
        <v>0</v>
      </c>
      <c r="X20" s="54">
        <f t="shared" si="22"/>
        <v>16590</v>
      </c>
      <c r="Y20" s="54">
        <f t="shared" si="22"/>
        <v>0</v>
      </c>
      <c r="Z20" s="54">
        <f t="shared" si="16"/>
        <v>16590</v>
      </c>
      <c r="AA20" s="54">
        <f t="shared" si="2"/>
        <v>22.550871994236545</v>
      </c>
      <c r="AB20" s="55"/>
      <c r="AC20" s="54">
        <f t="shared" si="5"/>
        <v>56977</v>
      </c>
      <c r="AD20" s="54">
        <f t="shared" si="3"/>
        <v>77.449128005763455</v>
      </c>
      <c r="AE20" s="54">
        <v>0</v>
      </c>
      <c r="AF20" s="54">
        <f t="shared" si="6"/>
        <v>0</v>
      </c>
      <c r="AG20" s="54"/>
      <c r="AH20" s="54"/>
      <c r="AI20" s="56">
        <f t="shared" si="7"/>
        <v>0</v>
      </c>
      <c r="AJ20" s="54" t="e">
        <f t="shared" si="4"/>
        <v>#DIV/0!</v>
      </c>
    </row>
    <row r="21" spans="1:40" s="66" customFormat="1" ht="17.45" customHeight="1">
      <c r="A21" s="144" t="s">
        <v>154</v>
      </c>
      <c r="B21" s="53">
        <v>89700</v>
      </c>
      <c r="C21" s="53">
        <v>71000</v>
      </c>
      <c r="D21" s="53">
        <f t="shared" si="0"/>
        <v>79.152731326644371</v>
      </c>
      <c r="E21" s="123">
        <v>71000</v>
      </c>
      <c r="F21" s="53">
        <f t="shared" si="8"/>
        <v>100</v>
      </c>
      <c r="G21" s="53">
        <f t="shared" si="9"/>
        <v>0</v>
      </c>
      <c r="H21" s="54">
        <v>111000</v>
      </c>
      <c r="I21" s="54">
        <v>111000</v>
      </c>
      <c r="J21" s="54">
        <v>16506</v>
      </c>
      <c r="K21" s="54">
        <f t="shared" si="19"/>
        <v>127506</v>
      </c>
      <c r="L21" s="54">
        <f t="shared" si="11"/>
        <v>114.87027027027027</v>
      </c>
      <c r="M21" s="54">
        <v>84000</v>
      </c>
      <c r="N21" s="54">
        <f t="shared" si="12"/>
        <v>75.675675675675677</v>
      </c>
      <c r="O21" s="54">
        <v>71500</v>
      </c>
      <c r="P21" s="54">
        <f t="shared" si="20"/>
        <v>85.11904761904762</v>
      </c>
      <c r="Q21" s="54">
        <f t="shared" si="21"/>
        <v>12500</v>
      </c>
      <c r="R21" s="54">
        <v>57500</v>
      </c>
      <c r="S21" s="54"/>
      <c r="T21" s="54">
        <v>0</v>
      </c>
      <c r="U21" s="54">
        <v>0</v>
      </c>
      <c r="V21" s="54">
        <v>0</v>
      </c>
      <c r="W21" s="54">
        <v>0</v>
      </c>
      <c r="X21" s="54">
        <f t="shared" si="22"/>
        <v>0</v>
      </c>
      <c r="Y21" s="54">
        <f t="shared" si="22"/>
        <v>0</v>
      </c>
      <c r="Z21" s="54">
        <f t="shared" si="16"/>
        <v>0</v>
      </c>
      <c r="AA21" s="54">
        <f>Z21*100/R21</f>
        <v>0</v>
      </c>
      <c r="AB21" s="55"/>
      <c r="AC21" s="54">
        <f t="shared" si="5"/>
        <v>57500</v>
      </c>
      <c r="AD21" s="54">
        <f t="shared" si="3"/>
        <v>100</v>
      </c>
      <c r="AE21" s="54">
        <v>0</v>
      </c>
      <c r="AF21" s="54" t="e">
        <f t="shared" si="6"/>
        <v>#DIV/0!</v>
      </c>
      <c r="AG21" s="54"/>
      <c r="AH21" s="54"/>
      <c r="AI21" s="56">
        <f t="shared" si="7"/>
        <v>0</v>
      </c>
      <c r="AJ21" s="54" t="e">
        <f t="shared" si="4"/>
        <v>#DIV/0!</v>
      </c>
    </row>
    <row r="22" spans="1:40" s="66" customFormat="1" ht="17.45" customHeight="1">
      <c r="A22" s="144" t="s">
        <v>155</v>
      </c>
      <c r="B22" s="53">
        <v>283300</v>
      </c>
      <c r="C22" s="53">
        <v>214470</v>
      </c>
      <c r="D22" s="53">
        <f t="shared" si="0"/>
        <v>75.70420049417578</v>
      </c>
      <c r="E22" s="123">
        <v>214470</v>
      </c>
      <c r="F22" s="53">
        <f t="shared" si="8"/>
        <v>100</v>
      </c>
      <c r="G22" s="53">
        <f t="shared" si="9"/>
        <v>0</v>
      </c>
      <c r="H22" s="54">
        <v>388000</v>
      </c>
      <c r="I22" s="54">
        <v>262560</v>
      </c>
      <c r="J22" s="54">
        <v>15600</v>
      </c>
      <c r="K22" s="54">
        <f t="shared" si="19"/>
        <v>278160</v>
      </c>
      <c r="L22" s="54">
        <f t="shared" si="11"/>
        <v>71.69072164948453</v>
      </c>
      <c r="M22" s="54">
        <v>276960</v>
      </c>
      <c r="N22" s="54">
        <f t="shared" si="12"/>
        <v>71.381443298969074</v>
      </c>
      <c r="O22" s="54">
        <v>188122.5</v>
      </c>
      <c r="P22" s="54">
        <f t="shared" si="20"/>
        <v>67.924068457538993</v>
      </c>
      <c r="Q22" s="54">
        <f t="shared" si="21"/>
        <v>88837.5</v>
      </c>
      <c r="R22" s="54">
        <v>402350</v>
      </c>
      <c r="S22" s="54"/>
      <c r="T22" s="54">
        <v>17250</v>
      </c>
      <c r="U22" s="54">
        <v>0</v>
      </c>
      <c r="V22" s="54">
        <v>0</v>
      </c>
      <c r="W22" s="54">
        <v>0</v>
      </c>
      <c r="X22" s="54">
        <f t="shared" si="22"/>
        <v>17250</v>
      </c>
      <c r="Y22" s="54">
        <f t="shared" si="22"/>
        <v>0</v>
      </c>
      <c r="Z22" s="54">
        <f t="shared" si="16"/>
        <v>17250</v>
      </c>
      <c r="AA22" s="54">
        <f t="shared" si="2"/>
        <v>4.2873120417546913</v>
      </c>
      <c r="AB22" s="55"/>
      <c r="AC22" s="54">
        <f t="shared" si="5"/>
        <v>385100</v>
      </c>
      <c r="AD22" s="54">
        <f t="shared" si="3"/>
        <v>95.712687958245311</v>
      </c>
      <c r="AE22" s="54">
        <v>17250</v>
      </c>
      <c r="AF22" s="54">
        <f t="shared" si="6"/>
        <v>100</v>
      </c>
      <c r="AG22" s="54"/>
      <c r="AH22" s="54"/>
      <c r="AI22" s="56">
        <f t="shared" si="7"/>
        <v>0</v>
      </c>
      <c r="AJ22" s="54">
        <f t="shared" si="4"/>
        <v>0</v>
      </c>
    </row>
    <row r="23" spans="1:40" s="66" customFormat="1" ht="17.45" customHeight="1">
      <c r="A23" s="144" t="s">
        <v>156</v>
      </c>
      <c r="B23" s="53">
        <v>551184.5</v>
      </c>
      <c r="C23" s="53">
        <v>727190.51</v>
      </c>
      <c r="D23" s="53">
        <f t="shared" si="0"/>
        <v>131.93232211718581</v>
      </c>
      <c r="E23" s="123">
        <v>727190.51</v>
      </c>
      <c r="F23" s="53">
        <f t="shared" si="8"/>
        <v>100</v>
      </c>
      <c r="G23" s="53">
        <f t="shared" si="9"/>
        <v>0</v>
      </c>
      <c r="H23" s="54">
        <v>803556.4</v>
      </c>
      <c r="I23" s="54">
        <v>709342.4</v>
      </c>
      <c r="J23" s="54">
        <v>0</v>
      </c>
      <c r="K23" s="54">
        <f t="shared" si="19"/>
        <v>709342.4</v>
      </c>
      <c r="L23" s="54">
        <f t="shared" si="11"/>
        <v>88.275371834509684</v>
      </c>
      <c r="M23" s="54">
        <v>709342.4</v>
      </c>
      <c r="N23" s="54">
        <f t="shared" si="12"/>
        <v>88.275371834509684</v>
      </c>
      <c r="O23" s="54">
        <v>422401.38</v>
      </c>
      <c r="P23" s="54">
        <f t="shared" si="20"/>
        <v>59.548305585567704</v>
      </c>
      <c r="Q23" s="54">
        <f t="shared" si="21"/>
        <v>286941.02</v>
      </c>
      <c r="R23" s="54">
        <v>750701.5</v>
      </c>
      <c r="S23" s="54"/>
      <c r="T23" s="54">
        <v>9000</v>
      </c>
      <c r="U23" s="54">
        <v>0</v>
      </c>
      <c r="V23" s="54">
        <v>100431</v>
      </c>
      <c r="W23" s="54">
        <v>0</v>
      </c>
      <c r="X23" s="54">
        <f t="shared" si="22"/>
        <v>109431</v>
      </c>
      <c r="Y23" s="54">
        <f t="shared" si="22"/>
        <v>0</v>
      </c>
      <c r="Z23" s="54">
        <f>X23+Y23</f>
        <v>109431</v>
      </c>
      <c r="AA23" s="54">
        <f t="shared" si="2"/>
        <v>14.577165491210554</v>
      </c>
      <c r="AB23" s="55"/>
      <c r="AC23" s="54">
        <f t="shared" si="5"/>
        <v>641270.5</v>
      </c>
      <c r="AD23" s="54">
        <f t="shared" si="3"/>
        <v>85.42283450878945</v>
      </c>
      <c r="AE23" s="54">
        <v>9000</v>
      </c>
      <c r="AF23" s="54">
        <f t="shared" si="6"/>
        <v>8.2243605559667738</v>
      </c>
      <c r="AG23" s="54"/>
      <c r="AH23" s="54"/>
      <c r="AI23" s="56">
        <f t="shared" si="7"/>
        <v>0</v>
      </c>
      <c r="AJ23" s="54">
        <f t="shared" si="4"/>
        <v>0</v>
      </c>
    </row>
    <row r="24" spans="1:40" s="66" customFormat="1" ht="17.45" customHeight="1">
      <c r="A24" s="144" t="s">
        <v>157</v>
      </c>
      <c r="B24" s="53">
        <v>664360.07999999996</v>
      </c>
      <c r="C24" s="53">
        <v>628378</v>
      </c>
      <c r="D24" s="53">
        <f t="shared" si="0"/>
        <v>94.583949113860072</v>
      </c>
      <c r="E24" s="123">
        <v>628378</v>
      </c>
      <c r="F24" s="53">
        <f t="shared" si="8"/>
        <v>100</v>
      </c>
      <c r="G24" s="53">
        <f t="shared" si="9"/>
        <v>0</v>
      </c>
      <c r="H24" s="54">
        <v>625298</v>
      </c>
      <c r="I24" s="54">
        <v>653440</v>
      </c>
      <c r="J24" s="54">
        <v>0</v>
      </c>
      <c r="K24" s="54">
        <f t="shared" si="19"/>
        <v>653440</v>
      </c>
      <c r="L24" s="54">
        <f t="shared" si="11"/>
        <v>104.50057412625659</v>
      </c>
      <c r="M24" s="54">
        <v>653440</v>
      </c>
      <c r="N24" s="54">
        <f t="shared" si="12"/>
        <v>104.50057412625659</v>
      </c>
      <c r="O24" s="54">
        <v>415606.28</v>
      </c>
      <c r="P24" s="54">
        <f t="shared" si="20"/>
        <v>63.602821988246816</v>
      </c>
      <c r="Q24" s="54">
        <f t="shared" si="21"/>
        <v>237833.71999999997</v>
      </c>
      <c r="R24" s="54">
        <v>575000</v>
      </c>
      <c r="S24" s="54"/>
      <c r="T24" s="54">
        <v>35997</v>
      </c>
      <c r="U24" s="54">
        <v>0</v>
      </c>
      <c r="V24" s="54">
        <v>0</v>
      </c>
      <c r="W24" s="54">
        <v>0</v>
      </c>
      <c r="X24" s="54">
        <f t="shared" si="22"/>
        <v>35997</v>
      </c>
      <c r="Y24" s="54">
        <f t="shared" si="22"/>
        <v>0</v>
      </c>
      <c r="Z24" s="54">
        <f t="shared" si="16"/>
        <v>35997</v>
      </c>
      <c r="AA24" s="54">
        <f t="shared" si="2"/>
        <v>6.2603478260869565</v>
      </c>
      <c r="AB24" s="55"/>
      <c r="AC24" s="54">
        <f t="shared" si="5"/>
        <v>539003</v>
      </c>
      <c r="AD24" s="54">
        <f t="shared" si="3"/>
        <v>93.739652173913043</v>
      </c>
      <c r="AE24" s="54">
        <v>35997</v>
      </c>
      <c r="AF24" s="54">
        <f t="shared" si="6"/>
        <v>100</v>
      </c>
      <c r="AG24" s="54"/>
      <c r="AH24" s="54"/>
      <c r="AI24" s="56">
        <f t="shared" si="7"/>
        <v>0</v>
      </c>
      <c r="AJ24" s="54">
        <f t="shared" si="4"/>
        <v>0</v>
      </c>
    </row>
    <row r="25" spans="1:40" s="66" customFormat="1" ht="17.100000000000001" customHeight="1">
      <c r="A25" s="144" t="s">
        <v>158</v>
      </c>
      <c r="B25" s="53">
        <v>63720</v>
      </c>
      <c r="C25" s="53">
        <v>38820</v>
      </c>
      <c r="D25" s="53">
        <f t="shared" si="0"/>
        <v>60.922787193973633</v>
      </c>
      <c r="E25" s="123">
        <v>38820</v>
      </c>
      <c r="F25" s="53">
        <f t="shared" si="8"/>
        <v>100</v>
      </c>
      <c r="G25" s="53">
        <f t="shared" si="9"/>
        <v>0</v>
      </c>
      <c r="H25" s="54">
        <v>94900</v>
      </c>
      <c r="I25" s="54">
        <v>94900</v>
      </c>
      <c r="J25" s="54">
        <v>93300</v>
      </c>
      <c r="K25" s="54">
        <f t="shared" si="19"/>
        <v>188200</v>
      </c>
      <c r="L25" s="54">
        <f t="shared" si="11"/>
        <v>198.31401475237092</v>
      </c>
      <c r="M25" s="54">
        <v>188200</v>
      </c>
      <c r="N25" s="54">
        <f t="shared" si="12"/>
        <v>198.31401475237092</v>
      </c>
      <c r="O25" s="54">
        <v>0</v>
      </c>
      <c r="P25" s="54">
        <f t="shared" si="20"/>
        <v>0</v>
      </c>
      <c r="Q25" s="54">
        <f t="shared" si="21"/>
        <v>188200</v>
      </c>
      <c r="R25" s="54">
        <v>93220</v>
      </c>
      <c r="S25" s="54"/>
      <c r="T25" s="54">
        <v>0</v>
      </c>
      <c r="U25" s="54">
        <v>0</v>
      </c>
      <c r="V25" s="54">
        <v>6480</v>
      </c>
      <c r="W25" s="54">
        <v>0</v>
      </c>
      <c r="X25" s="54">
        <f t="shared" si="22"/>
        <v>6480</v>
      </c>
      <c r="Y25" s="54">
        <f t="shared" si="22"/>
        <v>0</v>
      </c>
      <c r="Z25" s="54">
        <f t="shared" si="16"/>
        <v>6480</v>
      </c>
      <c r="AA25" s="54">
        <f t="shared" si="2"/>
        <v>6.9512980047200168</v>
      </c>
      <c r="AB25" s="61"/>
      <c r="AC25" s="54">
        <f t="shared" si="5"/>
        <v>86740</v>
      </c>
      <c r="AD25" s="54">
        <f t="shared" si="3"/>
        <v>93.048701995279984</v>
      </c>
      <c r="AE25" s="54">
        <v>0</v>
      </c>
      <c r="AF25" s="54">
        <f t="shared" si="6"/>
        <v>0</v>
      </c>
      <c r="AG25" s="54"/>
      <c r="AH25" s="54"/>
      <c r="AI25" s="56">
        <f t="shared" si="7"/>
        <v>0</v>
      </c>
      <c r="AJ25" s="54" t="e">
        <f t="shared" si="4"/>
        <v>#DIV/0!</v>
      </c>
    </row>
    <row r="26" spans="1:40" s="66" customFormat="1" ht="16.350000000000001" customHeight="1">
      <c r="A26" s="144" t="s">
        <v>159</v>
      </c>
      <c r="B26" s="53">
        <v>253400</v>
      </c>
      <c r="C26" s="53">
        <v>118033</v>
      </c>
      <c r="D26" s="53">
        <f t="shared" si="0"/>
        <v>46.579715864246253</v>
      </c>
      <c r="E26" s="123">
        <v>118033</v>
      </c>
      <c r="F26" s="53">
        <f t="shared" si="8"/>
        <v>100</v>
      </c>
      <c r="G26" s="53">
        <f t="shared" si="9"/>
        <v>0</v>
      </c>
      <c r="H26" s="54">
        <v>36990</v>
      </c>
      <c r="I26" s="54">
        <v>36990</v>
      </c>
      <c r="J26" s="54">
        <v>73631</v>
      </c>
      <c r="K26" s="54">
        <f t="shared" si="19"/>
        <v>110621</v>
      </c>
      <c r="L26" s="54">
        <f t="shared" si="11"/>
        <v>299.05650175723167</v>
      </c>
      <c r="M26" s="54">
        <v>67879</v>
      </c>
      <c r="N26" s="54">
        <f t="shared" si="12"/>
        <v>183.50635306839686</v>
      </c>
      <c r="O26" s="54">
        <v>63057</v>
      </c>
      <c r="P26" s="54">
        <f t="shared" si="20"/>
        <v>92.896182913714114</v>
      </c>
      <c r="Q26" s="54">
        <f t="shared" si="21"/>
        <v>4822</v>
      </c>
      <c r="R26" s="54">
        <v>74849</v>
      </c>
      <c r="S26" s="54"/>
      <c r="T26" s="54">
        <v>0</v>
      </c>
      <c r="U26" s="54">
        <v>0</v>
      </c>
      <c r="V26" s="54">
        <v>2970</v>
      </c>
      <c r="W26" s="54">
        <v>0</v>
      </c>
      <c r="X26" s="54">
        <f t="shared" si="22"/>
        <v>2970</v>
      </c>
      <c r="Y26" s="54">
        <f t="shared" si="22"/>
        <v>0</v>
      </c>
      <c r="Z26" s="54">
        <f t="shared" si="16"/>
        <v>2970</v>
      </c>
      <c r="AA26" s="54">
        <f t="shared" si="2"/>
        <v>3.9679888842870312</v>
      </c>
      <c r="AB26" s="55"/>
      <c r="AC26" s="54">
        <f t="shared" si="5"/>
        <v>71879</v>
      </c>
      <c r="AD26" s="54">
        <f t="shared" si="3"/>
        <v>96.032011115712976</v>
      </c>
      <c r="AE26" s="54">
        <v>2970</v>
      </c>
      <c r="AF26" s="54">
        <f t="shared" si="6"/>
        <v>100</v>
      </c>
      <c r="AG26" s="54"/>
      <c r="AH26" s="54"/>
      <c r="AI26" s="56">
        <f t="shared" si="7"/>
        <v>0</v>
      </c>
      <c r="AJ26" s="54">
        <f t="shared" si="4"/>
        <v>0</v>
      </c>
    </row>
    <row r="27" spans="1:40" s="66" customFormat="1" ht="17.45" customHeight="1">
      <c r="A27" s="144" t="s">
        <v>160</v>
      </c>
      <c r="B27" s="53">
        <v>659900</v>
      </c>
      <c r="C27" s="53">
        <v>810611.1</v>
      </c>
      <c r="D27" s="53">
        <f t="shared" si="0"/>
        <v>122.83847552659493</v>
      </c>
      <c r="E27" s="123">
        <v>810611.1</v>
      </c>
      <c r="F27" s="53">
        <f t="shared" si="8"/>
        <v>100</v>
      </c>
      <c r="G27" s="53">
        <f t="shared" si="9"/>
        <v>0</v>
      </c>
      <c r="H27" s="54">
        <v>1128928</v>
      </c>
      <c r="I27" s="54">
        <v>1119672.6000000001</v>
      </c>
      <c r="J27" s="54">
        <v>0</v>
      </c>
      <c r="K27" s="54">
        <f t="shared" si="19"/>
        <v>1119672.6000000001</v>
      </c>
      <c r="L27" s="54">
        <f t="shared" si="11"/>
        <v>99.180160293659128</v>
      </c>
      <c r="M27" s="54">
        <v>553883</v>
      </c>
      <c r="N27" s="54">
        <f t="shared" si="12"/>
        <v>49.062739164942315</v>
      </c>
      <c r="O27" s="54">
        <v>174980</v>
      </c>
      <c r="P27" s="54">
        <f t="shared" si="20"/>
        <v>31.591509398194205</v>
      </c>
      <c r="Q27" s="54">
        <f t="shared" si="21"/>
        <v>378903</v>
      </c>
      <c r="R27" s="54">
        <v>560982.4</v>
      </c>
      <c r="S27" s="54"/>
      <c r="T27" s="54">
        <v>0</v>
      </c>
      <c r="U27" s="54">
        <v>0</v>
      </c>
      <c r="V27" s="54">
        <v>100862.5</v>
      </c>
      <c r="W27" s="54">
        <v>0</v>
      </c>
      <c r="X27" s="54">
        <f t="shared" si="22"/>
        <v>100862.5</v>
      </c>
      <c r="Y27" s="54">
        <f t="shared" si="22"/>
        <v>0</v>
      </c>
      <c r="Z27" s="54">
        <f t="shared" si="16"/>
        <v>100862.5</v>
      </c>
      <c r="AA27" s="54">
        <f t="shared" si="2"/>
        <v>17.97961932495565</v>
      </c>
      <c r="AB27" s="55"/>
      <c r="AC27" s="54">
        <f t="shared" si="5"/>
        <v>460119.9</v>
      </c>
      <c r="AD27" s="54">
        <f t="shared" si="3"/>
        <v>82.02038067504435</v>
      </c>
      <c r="AE27" s="54">
        <v>84652</v>
      </c>
      <c r="AF27" s="54">
        <f t="shared" si="6"/>
        <v>83.928119965299288</v>
      </c>
      <c r="AG27" s="54"/>
      <c r="AH27" s="54"/>
      <c r="AI27" s="56">
        <f t="shared" si="7"/>
        <v>0</v>
      </c>
      <c r="AJ27" s="54">
        <f t="shared" si="4"/>
        <v>0</v>
      </c>
    </row>
    <row r="28" spans="1:40" s="66" customFormat="1" ht="17.45" customHeight="1">
      <c r="A28" s="144" t="s">
        <v>161</v>
      </c>
      <c r="B28" s="53">
        <v>0</v>
      </c>
      <c r="C28" s="53">
        <v>0</v>
      </c>
      <c r="D28" s="53" t="e">
        <f t="shared" si="0"/>
        <v>#DIV/0!</v>
      </c>
      <c r="E28" s="123">
        <v>0</v>
      </c>
      <c r="F28" s="53" t="e">
        <f t="shared" si="8"/>
        <v>#DIV/0!</v>
      </c>
      <c r="G28" s="53">
        <f t="shared" si="9"/>
        <v>0</v>
      </c>
      <c r="H28" s="54">
        <v>0</v>
      </c>
      <c r="I28" s="54">
        <v>0</v>
      </c>
      <c r="J28" s="54">
        <v>717388.5</v>
      </c>
      <c r="K28" s="54">
        <f t="shared" si="19"/>
        <v>717388.5</v>
      </c>
      <c r="L28" s="54" t="e">
        <f t="shared" si="11"/>
        <v>#DIV/0!</v>
      </c>
      <c r="M28" s="54">
        <v>717388.5</v>
      </c>
      <c r="N28" s="54" t="e">
        <f t="shared" si="12"/>
        <v>#DIV/0!</v>
      </c>
      <c r="O28" s="54">
        <v>370826.5</v>
      </c>
      <c r="P28" s="54">
        <f t="shared" si="20"/>
        <v>51.69116873214444</v>
      </c>
      <c r="Q28" s="54">
        <f t="shared" si="21"/>
        <v>346562</v>
      </c>
      <c r="R28" s="54">
        <v>0</v>
      </c>
      <c r="S28" s="54"/>
      <c r="T28" s="54">
        <v>0</v>
      </c>
      <c r="U28" s="54">
        <v>0</v>
      </c>
      <c r="V28" s="54">
        <v>12755</v>
      </c>
      <c r="W28" s="54">
        <v>0</v>
      </c>
      <c r="X28" s="54">
        <f t="shared" si="22"/>
        <v>12755</v>
      </c>
      <c r="Y28" s="54">
        <f t="shared" si="22"/>
        <v>0</v>
      </c>
      <c r="Z28" s="54">
        <f t="shared" si="16"/>
        <v>12755</v>
      </c>
      <c r="AA28" s="54" t="e">
        <f t="shared" si="2"/>
        <v>#DIV/0!</v>
      </c>
      <c r="AB28" s="55"/>
      <c r="AC28" s="54">
        <f t="shared" si="5"/>
        <v>-12755</v>
      </c>
      <c r="AD28" s="54" t="e">
        <f t="shared" si="3"/>
        <v>#DIV/0!</v>
      </c>
      <c r="AE28" s="54">
        <v>48815</v>
      </c>
      <c r="AF28" s="54">
        <f t="shared" si="6"/>
        <v>382.7126617012936</v>
      </c>
      <c r="AG28" s="54"/>
      <c r="AH28" s="54"/>
      <c r="AI28" s="56">
        <f t="shared" si="7"/>
        <v>0</v>
      </c>
      <c r="AJ28" s="54">
        <f t="shared" si="4"/>
        <v>0</v>
      </c>
    </row>
    <row r="29" spans="1:40" s="40" customFormat="1" ht="17.45" customHeight="1">
      <c r="A29" s="177" t="s">
        <v>33</v>
      </c>
      <c r="B29" s="120">
        <f>B9+B16</f>
        <v>25534747.950000003</v>
      </c>
      <c r="C29" s="120">
        <f>C9+C16</f>
        <v>20943519.489999998</v>
      </c>
      <c r="D29" s="120">
        <f t="shared" si="0"/>
        <v>82.019683652291519</v>
      </c>
      <c r="E29" s="124">
        <f>E9+E16</f>
        <v>20943519.489999998</v>
      </c>
      <c r="F29" s="47">
        <f t="shared" si="8"/>
        <v>100</v>
      </c>
      <c r="G29" s="119">
        <f>G9+G16</f>
        <v>0</v>
      </c>
      <c r="H29" s="49">
        <f>H9+H16</f>
        <v>22294706.420000002</v>
      </c>
      <c r="I29" s="49">
        <f>I9+I16</f>
        <v>21064599.399999999</v>
      </c>
      <c r="J29" s="49">
        <f>J9+J16</f>
        <v>2523401.67</v>
      </c>
      <c r="K29" s="49">
        <f>K9+K16</f>
        <v>23588001.07</v>
      </c>
      <c r="L29" s="49">
        <f t="shared" si="11"/>
        <v>105.80090459876976</v>
      </c>
      <c r="M29" s="49">
        <f>M9+M16</f>
        <v>22874890.489999998</v>
      </c>
      <c r="N29" s="49">
        <f t="shared" si="12"/>
        <v>102.60234003117229</v>
      </c>
      <c r="O29" s="49">
        <f>O9+O16</f>
        <v>10065997.48</v>
      </c>
      <c r="P29" s="49">
        <f t="shared" si="20"/>
        <v>44.004571232375767</v>
      </c>
      <c r="Q29" s="49">
        <f t="shared" ref="Q29:W29" si="30">Q9+Q16</f>
        <v>12808893.01</v>
      </c>
      <c r="R29" s="49">
        <f t="shared" si="30"/>
        <v>20738603.299999997</v>
      </c>
      <c r="S29" s="49">
        <f t="shared" si="30"/>
        <v>0</v>
      </c>
      <c r="T29" s="49">
        <f t="shared" si="30"/>
        <v>1472955.83</v>
      </c>
      <c r="U29" s="49">
        <f t="shared" si="30"/>
        <v>0</v>
      </c>
      <c r="V29" s="49">
        <f t="shared" si="30"/>
        <v>1410890.4500000002</v>
      </c>
      <c r="W29" s="49">
        <f t="shared" si="30"/>
        <v>0</v>
      </c>
      <c r="X29" s="49">
        <f>T29+V29</f>
        <v>2883846.2800000003</v>
      </c>
      <c r="Y29" s="49">
        <f>U29+W29</f>
        <v>0</v>
      </c>
      <c r="Z29" s="49">
        <f>X29+Y29</f>
        <v>2883846.2800000003</v>
      </c>
      <c r="AA29" s="49">
        <f t="shared" si="2"/>
        <v>13.905691903562284</v>
      </c>
      <c r="AB29" s="60"/>
      <c r="AC29" s="49">
        <f t="shared" si="5"/>
        <v>17854757.019999996</v>
      </c>
      <c r="AD29" s="49">
        <f t="shared" si="3"/>
        <v>86.094308096437715</v>
      </c>
      <c r="AE29" s="49">
        <f>AE9+AE16</f>
        <v>2288391.48</v>
      </c>
      <c r="AF29" s="49">
        <f t="shared" si="6"/>
        <v>79.352061719461688</v>
      </c>
      <c r="AG29" s="49">
        <f>AG9+AG16</f>
        <v>0</v>
      </c>
      <c r="AH29" s="49">
        <f>AH9+AH16</f>
        <v>0</v>
      </c>
      <c r="AI29" s="48">
        <f t="shared" si="7"/>
        <v>0</v>
      </c>
      <c r="AJ29" s="49">
        <f t="shared" si="4"/>
        <v>0</v>
      </c>
    </row>
    <row r="30" spans="1:40" ht="17.45" customHeight="1">
      <c r="C30" s="65"/>
      <c r="E30" s="65"/>
      <c r="H30" s="65"/>
      <c r="I30" s="65"/>
      <c r="J30" s="65"/>
      <c r="K30" s="65"/>
      <c r="L30" s="65"/>
      <c r="R30" s="65"/>
      <c r="AF30" s="67"/>
    </row>
    <row r="32" spans="1:40" s="129" customFormat="1" ht="17.45" customHeight="1">
      <c r="A32" s="128" t="s">
        <v>58</v>
      </c>
      <c r="C32" s="202"/>
      <c r="D32" s="202"/>
      <c r="M32" s="202"/>
      <c r="N32" s="202"/>
      <c r="T32" s="130"/>
      <c r="U32" s="130"/>
      <c r="V32" s="130"/>
      <c r="AA32" s="131"/>
      <c r="AB32" s="132"/>
      <c r="AC32" s="203" t="s">
        <v>37</v>
      </c>
      <c r="AD32" s="203"/>
      <c r="AE32" s="202" t="s">
        <v>38</v>
      </c>
      <c r="AF32" s="202"/>
      <c r="AK32" s="203"/>
      <c r="AL32" s="203"/>
      <c r="AM32" s="202"/>
      <c r="AN32" s="202"/>
    </row>
    <row r="33" spans="1:57" s="129" customFormat="1" ht="21" customHeight="1">
      <c r="A33" s="133" t="s">
        <v>120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K33" s="131"/>
      <c r="AL33" s="131"/>
      <c r="AR33" s="130"/>
      <c r="AS33" s="130"/>
      <c r="AT33" s="130"/>
      <c r="AY33" s="131"/>
      <c r="AZ33" s="132"/>
      <c r="BA33" s="132"/>
      <c r="BB33" s="132"/>
      <c r="BC33" s="131"/>
      <c r="BD33" s="131"/>
    </row>
    <row r="34" spans="1:57" s="129" customFormat="1" ht="21" customHeight="1">
      <c r="A34" s="133" t="s">
        <v>119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</row>
    <row r="35" spans="1:57" s="129" customFormat="1" ht="21" customHeight="1">
      <c r="A35" s="133" t="s">
        <v>162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</row>
    <row r="36" spans="1:57" s="129" customFormat="1" ht="21" customHeight="1">
      <c r="A36" s="134" t="s">
        <v>130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</row>
    <row r="37" spans="1:57" s="129" customFormat="1" ht="21" customHeight="1">
      <c r="A37" s="134" t="s">
        <v>131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</row>
    <row r="38" spans="1:57" s="129" customFormat="1" ht="21" customHeight="1">
      <c r="A38" s="134" t="s">
        <v>132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</row>
    <row r="39" spans="1:57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</row>
    <row r="40" spans="1:57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</row>
    <row r="41" spans="1:57" s="129" customFormat="1" ht="21" customHeight="1">
      <c r="A41" s="134" t="s">
        <v>133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</row>
    <row r="42" spans="1:57" s="129" customFormat="1" ht="21" customHeight="1">
      <c r="A42" s="134" t="s">
        <v>134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</row>
    <row r="43" spans="1:57" s="129" customFormat="1" ht="21" customHeight="1">
      <c r="A43" s="134" t="s">
        <v>135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</row>
    <row r="44" spans="1:57" s="129" customFormat="1" ht="21" customHeight="1">
      <c r="A44" s="134" t="s">
        <v>136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</row>
    <row r="45" spans="1:57" s="129" customFormat="1" ht="21" customHeight="1">
      <c r="A45" s="134" t="s">
        <v>142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</row>
    <row r="46" spans="1:57" s="129" customFormat="1" ht="21" customHeight="1">
      <c r="A46" s="134" t="s">
        <v>143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</row>
    <row r="47" spans="1:57" s="129" customFormat="1" ht="21" customHeight="1">
      <c r="A47" s="136" t="s">
        <v>144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</row>
    <row r="48" spans="1:57" ht="21" customHeight="1">
      <c r="A48" s="112" t="s">
        <v>76</v>
      </c>
      <c r="E48" s="57"/>
      <c r="F48" s="57"/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69"/>
      <c r="AL48" s="69"/>
      <c r="AM48" s="69"/>
      <c r="AN48" s="69"/>
      <c r="AO48" s="69"/>
      <c r="AP48" s="69"/>
      <c r="AQ48" s="69"/>
      <c r="AR48" s="70"/>
      <c r="AS48" s="70"/>
      <c r="AT48" s="70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</row>
    <row r="49" spans="8:36" ht="17.45" customHeight="1"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8:36" ht="17.45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5">
    <mergeCell ref="C32:D32"/>
    <mergeCell ref="C8:D8"/>
    <mergeCell ref="E8:F8"/>
    <mergeCell ref="A4:A8"/>
    <mergeCell ref="B4:F4"/>
    <mergeCell ref="C5:D5"/>
    <mergeCell ref="E5:F5"/>
    <mergeCell ref="C6:D6"/>
    <mergeCell ref="E6:F6"/>
    <mergeCell ref="AK32:AL32"/>
    <mergeCell ref="AM32:AN32"/>
    <mergeCell ref="H4:Q4"/>
    <mergeCell ref="I5:L5"/>
    <mergeCell ref="M5:N5"/>
    <mergeCell ref="O5:P5"/>
    <mergeCell ref="I6:J6"/>
    <mergeCell ref="K6:K7"/>
    <mergeCell ref="M6:N6"/>
    <mergeCell ref="O6:P6"/>
    <mergeCell ref="K8:L8"/>
    <mergeCell ref="M8:N8"/>
    <mergeCell ref="O8:P8"/>
    <mergeCell ref="M32:N32"/>
    <mergeCell ref="R4:AJ4"/>
    <mergeCell ref="AE5:AF5"/>
    <mergeCell ref="AG5:AJ5"/>
    <mergeCell ref="T6:U6"/>
    <mergeCell ref="V6:W6"/>
    <mergeCell ref="X6:Y6"/>
    <mergeCell ref="Z6:Z7"/>
    <mergeCell ref="AE6:AF6"/>
    <mergeCell ref="AI6:AJ6"/>
    <mergeCell ref="T5:U5"/>
    <mergeCell ref="V5:W5"/>
    <mergeCell ref="X5:AA5"/>
    <mergeCell ref="AB5:AB6"/>
    <mergeCell ref="AC5:AD5"/>
    <mergeCell ref="AG8:AJ8"/>
    <mergeCell ref="AC32:AD32"/>
    <mergeCell ref="AE32:AF32"/>
    <mergeCell ref="T8:U8"/>
    <mergeCell ref="V8:W8"/>
    <mergeCell ref="X8:AA8"/>
    <mergeCell ref="AC8:AD8"/>
    <mergeCell ref="AE8:AF8"/>
  </mergeCells>
  <pageMargins left="0.19685039370078741" right="0.19685039370078741" top="0.31496062992125984" bottom="0.31496062992125984" header="0.31496062992125984" footer="0.15748031496062992"/>
  <pageSetup paperSize="9" scale="37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2FE92-60D5-4669-80D2-61993BC870EC}">
  <sheetPr>
    <tabColor theme="9" tint="0.79998168889431442"/>
  </sheetPr>
  <dimension ref="A1:AR50"/>
  <sheetViews>
    <sheetView tabSelected="1" zoomScale="60" zoomScaleNormal="60" workbookViewId="0">
      <pane xSplit="1" ySplit="8" topLeftCell="U9" activePane="bottomRight" state="frozen"/>
      <selection pane="topRight" activeCell="B1" sqref="B1"/>
      <selection pane="bottomLeft" activeCell="A9" sqref="A9"/>
      <selection pane="bottomRight" activeCell="AI17" sqref="AI17:AI28"/>
    </sheetView>
  </sheetViews>
  <sheetFormatPr defaultColWidth="9" defaultRowHeight="17.45" customHeight="1"/>
  <cols>
    <col min="1" max="1" width="38.125" style="57" customWidth="1"/>
    <col min="2" max="2" width="18" style="57" bestFit="1" customWidth="1"/>
    <col min="3" max="3" width="18" style="64" bestFit="1" customWidth="1"/>
    <col min="4" max="4" width="8.625" style="64" bestFit="1" customWidth="1"/>
    <col min="5" max="5" width="18" style="57" bestFit="1" customWidth="1"/>
    <col min="6" max="6" width="15.375" style="57" customWidth="1"/>
    <col min="7" max="7" width="12.375" style="57" bestFit="1" customWidth="1"/>
    <col min="8" max="8" width="20.5" style="57" customWidth="1"/>
    <col min="9" max="9" width="20" style="57" bestFit="1" customWidth="1"/>
    <col min="10" max="10" width="16.875" style="57" bestFit="1" customWidth="1"/>
    <col min="11" max="11" width="20" style="57" bestFit="1" customWidth="1"/>
    <col min="12" max="12" width="9.625" style="57" bestFit="1" customWidth="1"/>
    <col min="13" max="13" width="20.375" style="64" customWidth="1"/>
    <col min="14" max="14" width="9.625" style="64" bestFit="1" customWidth="1"/>
    <col min="15" max="15" width="19.625" style="57" customWidth="1"/>
    <col min="16" max="16" width="9.625" style="57" bestFit="1" customWidth="1"/>
    <col min="17" max="17" width="22.625" style="57" customWidth="1"/>
    <col min="18" max="18" width="20.5" style="57" customWidth="1"/>
    <col min="19" max="19" width="17.125" style="57" customWidth="1"/>
    <col min="20" max="20" width="23.375" style="66" customWidth="1"/>
    <col min="21" max="22" width="19.625" style="66" customWidth="1"/>
    <col min="23" max="26" width="19.625" style="57" customWidth="1"/>
    <col min="27" max="27" width="9.875" style="64" bestFit="1" customWidth="1"/>
    <col min="28" max="28" width="16.875" style="44" bestFit="1" customWidth="1"/>
    <col min="29" max="29" width="18" style="57" bestFit="1" customWidth="1"/>
    <col min="30" max="30" width="9.875" style="64" bestFit="1" customWidth="1"/>
    <col min="31" max="32" width="19.125" style="64" customWidth="1"/>
    <col min="33" max="33" width="19.625" style="57" customWidth="1"/>
    <col min="34" max="34" width="16.125" style="57" bestFit="1" customWidth="1"/>
    <col min="35" max="35" width="18.875" style="57" customWidth="1"/>
    <col min="36" max="36" width="9.875" style="57" bestFit="1" customWidth="1"/>
    <col min="37" max="16384" width="9" style="57"/>
  </cols>
  <sheetData>
    <row r="1" spans="1:36" s="40" customFormat="1" ht="17.45" customHeight="1">
      <c r="A1" s="40" t="s">
        <v>106</v>
      </c>
      <c r="T1" s="41"/>
      <c r="U1" s="41"/>
      <c r="V1" s="41"/>
    </row>
    <row r="2" spans="1:36" s="40" customFormat="1" ht="17.45" customHeight="1">
      <c r="A2" s="40" t="s">
        <v>86</v>
      </c>
      <c r="T2" s="41"/>
      <c r="U2" s="41"/>
      <c r="V2" s="41"/>
    </row>
    <row r="3" spans="1:36" s="40" customFormat="1" ht="17.45" customHeight="1">
      <c r="A3" s="42" t="s">
        <v>110</v>
      </c>
      <c r="B3" s="42"/>
      <c r="C3" s="42"/>
      <c r="D3" s="42"/>
      <c r="E3" s="42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 ht="17.45" customHeight="1">
      <c r="A4" s="221" t="s">
        <v>0</v>
      </c>
      <c r="B4" s="185" t="s">
        <v>56</v>
      </c>
      <c r="C4" s="186"/>
      <c r="D4" s="186"/>
      <c r="E4" s="186"/>
      <c r="F4" s="186"/>
      <c r="G4" s="187"/>
      <c r="H4" s="188" t="s">
        <v>55</v>
      </c>
      <c r="I4" s="189"/>
      <c r="J4" s="189"/>
      <c r="K4" s="189"/>
      <c r="L4" s="189"/>
      <c r="M4" s="189"/>
      <c r="N4" s="189"/>
      <c r="O4" s="189"/>
      <c r="P4" s="189"/>
      <c r="Q4" s="190"/>
      <c r="R4" s="222"/>
      <c r="S4" s="222"/>
      <c r="T4" s="204"/>
      <c r="U4" s="204"/>
      <c r="V4" s="204"/>
      <c r="W4" s="204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</row>
    <row r="5" spans="1:36" s="51" customFormat="1" ht="17.45" customHeight="1">
      <c r="A5" s="221"/>
      <c r="B5" s="72" t="s">
        <v>1</v>
      </c>
      <c r="C5" s="234" t="s">
        <v>5</v>
      </c>
      <c r="D5" s="235"/>
      <c r="E5" s="235" t="s">
        <v>50</v>
      </c>
      <c r="F5" s="236"/>
      <c r="G5" s="73" t="s">
        <v>95</v>
      </c>
      <c r="H5" s="108" t="s">
        <v>1</v>
      </c>
      <c r="I5" s="191" t="s">
        <v>46</v>
      </c>
      <c r="J5" s="191"/>
      <c r="K5" s="191"/>
      <c r="L5" s="192"/>
      <c r="M5" s="197" t="s">
        <v>5</v>
      </c>
      <c r="N5" s="198"/>
      <c r="O5" s="198" t="s">
        <v>50</v>
      </c>
      <c r="P5" s="194"/>
      <c r="Q5" s="109" t="s">
        <v>95</v>
      </c>
      <c r="R5" s="110" t="s">
        <v>1</v>
      </c>
      <c r="S5" s="111" t="s">
        <v>4</v>
      </c>
      <c r="T5" s="226" t="s">
        <v>2</v>
      </c>
      <c r="U5" s="213"/>
      <c r="V5" s="226" t="s">
        <v>2</v>
      </c>
      <c r="W5" s="214"/>
      <c r="X5" s="227" t="s">
        <v>46</v>
      </c>
      <c r="Y5" s="227"/>
      <c r="Z5" s="227"/>
      <c r="AA5" s="228"/>
      <c r="AB5" s="229" t="s">
        <v>3</v>
      </c>
      <c r="AC5" s="220" t="s">
        <v>48</v>
      </c>
      <c r="AD5" s="220"/>
      <c r="AE5" s="231" t="s">
        <v>118</v>
      </c>
      <c r="AF5" s="226"/>
      <c r="AG5" s="220" t="s">
        <v>117</v>
      </c>
      <c r="AH5" s="220"/>
      <c r="AI5" s="220"/>
      <c r="AJ5" s="220"/>
    </row>
    <row r="6" spans="1:36" s="81" customFormat="1" ht="15.75">
      <c r="A6" s="221"/>
      <c r="B6" s="76" t="s">
        <v>6</v>
      </c>
      <c r="C6" s="210" t="s">
        <v>49</v>
      </c>
      <c r="D6" s="232"/>
      <c r="E6" s="210" t="s">
        <v>103</v>
      </c>
      <c r="F6" s="211"/>
      <c r="G6" s="77" t="s">
        <v>94</v>
      </c>
      <c r="H6" s="78" t="s">
        <v>108</v>
      </c>
      <c r="I6" s="193" t="s">
        <v>45</v>
      </c>
      <c r="J6" s="194"/>
      <c r="K6" s="195" t="s">
        <v>47</v>
      </c>
      <c r="L6" s="79" t="s">
        <v>44</v>
      </c>
      <c r="M6" s="199" t="s">
        <v>146</v>
      </c>
      <c r="N6" s="200"/>
      <c r="O6" s="199" t="s">
        <v>147</v>
      </c>
      <c r="P6" s="201"/>
      <c r="Q6" s="80" t="s">
        <v>94</v>
      </c>
      <c r="R6" s="95" t="s">
        <v>114</v>
      </c>
      <c r="S6" s="96" t="s">
        <v>115</v>
      </c>
      <c r="T6" s="206" t="s">
        <v>137</v>
      </c>
      <c r="U6" s="237"/>
      <c r="V6" s="206" t="s">
        <v>138</v>
      </c>
      <c r="W6" s="207"/>
      <c r="X6" s="213" t="s">
        <v>45</v>
      </c>
      <c r="Y6" s="214"/>
      <c r="Z6" s="204" t="s">
        <v>47</v>
      </c>
      <c r="AA6" s="97" t="s">
        <v>44</v>
      </c>
      <c r="AB6" s="230"/>
      <c r="AC6" s="95" t="s">
        <v>45</v>
      </c>
      <c r="AD6" s="97" t="s">
        <v>44</v>
      </c>
      <c r="AE6" s="206" t="s">
        <v>139</v>
      </c>
      <c r="AF6" s="207"/>
      <c r="AG6" s="98" t="s">
        <v>141</v>
      </c>
      <c r="AH6" s="98" t="s">
        <v>140</v>
      </c>
      <c r="AI6" s="220" t="s">
        <v>116</v>
      </c>
      <c r="AJ6" s="220"/>
    </row>
    <row r="7" spans="1:36" s="51" customFormat="1" ht="17.45" customHeight="1">
      <c r="A7" s="221"/>
      <c r="B7" s="82"/>
      <c r="C7" s="83" t="s">
        <v>8</v>
      </c>
      <c r="D7" s="72" t="s">
        <v>44</v>
      </c>
      <c r="E7" s="83" t="s">
        <v>8</v>
      </c>
      <c r="F7" s="73" t="s">
        <v>44</v>
      </c>
      <c r="G7" s="84" t="s">
        <v>97</v>
      </c>
      <c r="H7" s="85"/>
      <c r="I7" s="86" t="s">
        <v>35</v>
      </c>
      <c r="J7" s="86" t="s">
        <v>34</v>
      </c>
      <c r="K7" s="196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107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205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51" customFormat="1" ht="17.45" customHeight="1">
      <c r="A8" s="221"/>
      <c r="B8" s="163" t="s">
        <v>9</v>
      </c>
      <c r="C8" s="233" t="s">
        <v>10</v>
      </c>
      <c r="D8" s="233"/>
      <c r="E8" s="233" t="s">
        <v>11</v>
      </c>
      <c r="F8" s="233"/>
      <c r="G8" s="163"/>
      <c r="H8" s="91" t="s">
        <v>12</v>
      </c>
      <c r="I8" s="91" t="s">
        <v>13</v>
      </c>
      <c r="J8" s="91" t="s">
        <v>52</v>
      </c>
      <c r="K8" s="183" t="s">
        <v>112</v>
      </c>
      <c r="L8" s="184"/>
      <c r="M8" s="183" t="s">
        <v>36</v>
      </c>
      <c r="N8" s="184"/>
      <c r="O8" s="183" t="s">
        <v>121</v>
      </c>
      <c r="P8" s="184"/>
      <c r="Q8" s="91" t="s">
        <v>65</v>
      </c>
      <c r="R8" s="105" t="s">
        <v>66</v>
      </c>
      <c r="S8" s="105" t="s">
        <v>122</v>
      </c>
      <c r="T8" s="216" t="s">
        <v>123</v>
      </c>
      <c r="U8" s="217"/>
      <c r="V8" s="216" t="s">
        <v>124</v>
      </c>
      <c r="W8" s="217"/>
      <c r="X8" s="216" t="s">
        <v>125</v>
      </c>
      <c r="Y8" s="218"/>
      <c r="Z8" s="218"/>
      <c r="AA8" s="217"/>
      <c r="AB8" s="105" t="s">
        <v>126</v>
      </c>
      <c r="AC8" s="216" t="s">
        <v>127</v>
      </c>
      <c r="AD8" s="217"/>
      <c r="AE8" s="219" t="s">
        <v>128</v>
      </c>
      <c r="AF8" s="219"/>
      <c r="AG8" s="216" t="s">
        <v>129</v>
      </c>
      <c r="AH8" s="218"/>
      <c r="AI8" s="218"/>
      <c r="AJ8" s="217"/>
    </row>
    <row r="9" spans="1:36" s="156" customFormat="1" ht="17.45" customHeight="1">
      <c r="A9" s="45" t="s">
        <v>14</v>
      </c>
      <c r="B9" s="46">
        <f>SUM(B10:B15)</f>
        <v>19822347.199999999</v>
      </c>
      <c r="C9" s="46">
        <f>SUM(C10:C15)</f>
        <v>12395816.719999999</v>
      </c>
      <c r="D9" s="47">
        <f t="shared" ref="D9:D29" si="0">C9*100/B9</f>
        <v>62.534555544461455</v>
      </c>
      <c r="E9" s="46">
        <f>SUM(E10:E15)</f>
        <v>12395816.719999999</v>
      </c>
      <c r="F9" s="47">
        <f>E9*100/C9</f>
        <v>100.00000000000001</v>
      </c>
      <c r="G9" s="48">
        <f>SUM(G10:G15)</f>
        <v>0</v>
      </c>
      <c r="H9" s="48">
        <f>SUM(H10:H15)</f>
        <v>23618584</v>
      </c>
      <c r="I9" s="48">
        <f>SUM(I10:I15)</f>
        <v>22530675.349999998</v>
      </c>
      <c r="J9" s="48">
        <f>SUM(J10:J15)</f>
        <v>0</v>
      </c>
      <c r="K9" s="48">
        <f>SUM(K10:K15)</f>
        <v>22530675.349999998</v>
      </c>
      <c r="L9" s="49">
        <f>K9*100/H9</f>
        <v>95.393844736839426</v>
      </c>
      <c r="M9" s="48">
        <f>SUM(M10:M15)</f>
        <v>22530675.349999998</v>
      </c>
      <c r="N9" s="49">
        <f>M9*100/H9</f>
        <v>95.393844736839426</v>
      </c>
      <c r="O9" s="48">
        <f>SUM(O10:O15)</f>
        <v>13078638.450000001</v>
      </c>
      <c r="P9" s="49">
        <f>O9*100/M9</f>
        <v>58.048142129925111</v>
      </c>
      <c r="Q9" s="48">
        <f t="shared" ref="Q9:W9" si="1">SUM(Q10:Q15)</f>
        <v>9452036.9000000004</v>
      </c>
      <c r="R9" s="48">
        <f t="shared" si="1"/>
        <v>24132258.030000001</v>
      </c>
      <c r="S9" s="48">
        <f t="shared" si="1"/>
        <v>3371515.3399999994</v>
      </c>
      <c r="T9" s="48">
        <f t="shared" si="1"/>
        <v>1436560.3599999999</v>
      </c>
      <c r="U9" s="50">
        <f t="shared" si="1"/>
        <v>0</v>
      </c>
      <c r="V9" s="48">
        <f t="shared" si="1"/>
        <v>904234.87</v>
      </c>
      <c r="W9" s="48">
        <f t="shared" si="1"/>
        <v>0</v>
      </c>
      <c r="X9" s="49">
        <f>T9+V9</f>
        <v>2340795.23</v>
      </c>
      <c r="Y9" s="49">
        <f>U9+W9</f>
        <v>0</v>
      </c>
      <c r="Z9" s="49">
        <f>X9+Y9</f>
        <v>2340795.23</v>
      </c>
      <c r="AA9" s="49">
        <f t="shared" ref="AA9:AA29" si="2">Z9*100/R9</f>
        <v>9.6998599430274695</v>
      </c>
      <c r="AB9" s="48">
        <v>0</v>
      </c>
      <c r="AC9" s="49">
        <f>R9-Z9</f>
        <v>21791462.800000001</v>
      </c>
      <c r="AD9" s="49">
        <f t="shared" ref="AD9:AD29" si="3">AC9*100/R9</f>
        <v>90.300140056972523</v>
      </c>
      <c r="AE9" s="48">
        <f>SUM(AE10:AE15)</f>
        <v>2340795.23</v>
      </c>
      <c r="AF9" s="49">
        <f>AE9*100/Z9</f>
        <v>100</v>
      </c>
      <c r="AG9" s="48">
        <f>SUM(AG10:AG15)</f>
        <v>0</v>
      </c>
      <c r="AH9" s="48">
        <f>SUM(AH10:AH15)</f>
        <v>0</v>
      </c>
      <c r="AI9" s="48">
        <f>SUM(AI10:AI15)</f>
        <v>0</v>
      </c>
      <c r="AJ9" s="49">
        <f t="shared" ref="AJ9:AJ29" si="4">AI9*100/AE9</f>
        <v>0</v>
      </c>
    </row>
    <row r="10" spans="1:36" s="66" customFormat="1" ht="17.45" customHeight="1">
      <c r="A10" s="52" t="s">
        <v>15</v>
      </c>
      <c r="B10" s="53">
        <v>11690671.938181818</v>
      </c>
      <c r="C10" s="53">
        <v>7988462.9699999997</v>
      </c>
      <c r="D10" s="53">
        <f t="shared" si="0"/>
        <v>68.331940304557037</v>
      </c>
      <c r="E10" s="53">
        <v>7988462.9699999997</v>
      </c>
      <c r="F10" s="53">
        <f>E10*100/C10</f>
        <v>100</v>
      </c>
      <c r="G10" s="53">
        <f>C10-E10</f>
        <v>0</v>
      </c>
      <c r="H10" s="54">
        <v>12854330.960000001</v>
      </c>
      <c r="I10" s="54">
        <v>12118755.75</v>
      </c>
      <c r="J10" s="54">
        <v>0</v>
      </c>
      <c r="K10" s="54">
        <f>I10+J10</f>
        <v>12118755.75</v>
      </c>
      <c r="L10" s="54">
        <f>K10*100/H10</f>
        <v>94.277607972838439</v>
      </c>
      <c r="M10" s="54">
        <v>12118755.75</v>
      </c>
      <c r="N10" s="54">
        <f>M10*100/H10</f>
        <v>94.277607972838439</v>
      </c>
      <c r="O10" s="54">
        <v>6718992.4799999995</v>
      </c>
      <c r="P10" s="54">
        <f>O10*100/M10</f>
        <v>55.442923503099728</v>
      </c>
      <c r="Q10" s="54">
        <f>M10-O10</f>
        <v>5399763.2700000005</v>
      </c>
      <c r="R10" s="54">
        <v>13416799.15</v>
      </c>
      <c r="S10" s="54">
        <v>1515512.2</v>
      </c>
      <c r="T10" s="54">
        <v>1084793.8399999999</v>
      </c>
      <c r="U10" s="54">
        <v>0</v>
      </c>
      <c r="V10" s="54">
        <v>298182.59999999998</v>
      </c>
      <c r="W10" s="54">
        <v>0</v>
      </c>
      <c r="X10" s="54">
        <f>T10+V10</f>
        <v>1382976.44</v>
      </c>
      <c r="Y10" s="54">
        <f>U10+W10</f>
        <v>0</v>
      </c>
      <c r="Z10" s="54">
        <f>X10+Y10</f>
        <v>1382976.44</v>
      </c>
      <c r="AA10" s="54">
        <f t="shared" si="2"/>
        <v>10.307797146981962</v>
      </c>
      <c r="AB10" s="55">
        <v>0</v>
      </c>
      <c r="AC10" s="54">
        <f t="shared" ref="AC10:AC29" si="5">R10-Z10</f>
        <v>12033822.710000001</v>
      </c>
      <c r="AD10" s="54">
        <f t="shared" si="3"/>
        <v>89.692202853018031</v>
      </c>
      <c r="AE10" s="54">
        <f>Z10</f>
        <v>1382976.44</v>
      </c>
      <c r="AF10" s="54">
        <f t="shared" ref="AF10:AF29" si="6">AE10*100/Z10</f>
        <v>100</v>
      </c>
      <c r="AG10" s="54">
        <v>0</v>
      </c>
      <c r="AH10" s="54">
        <v>0</v>
      </c>
      <c r="AI10" s="56">
        <f t="shared" ref="AI10:AI29" si="7">AG10+AH10</f>
        <v>0</v>
      </c>
      <c r="AJ10" s="54">
        <f t="shared" si="4"/>
        <v>0</v>
      </c>
    </row>
    <row r="11" spans="1:36" s="66" customFormat="1" ht="17.45" customHeight="1">
      <c r="A11" s="52" t="s">
        <v>16</v>
      </c>
      <c r="B11" s="53">
        <v>10000</v>
      </c>
      <c r="C11" s="53">
        <v>0</v>
      </c>
      <c r="D11" s="53">
        <f t="shared" si="0"/>
        <v>0</v>
      </c>
      <c r="E11" s="53">
        <v>0</v>
      </c>
      <c r="F11" s="53" t="e">
        <f t="shared" ref="F11:F29" si="8">E11*100/C11</f>
        <v>#DIV/0!</v>
      </c>
      <c r="G11" s="53">
        <f t="shared" ref="G11:G15" si="9">C11-E11</f>
        <v>0</v>
      </c>
      <c r="H11" s="54">
        <v>443190</v>
      </c>
      <c r="I11" s="54">
        <v>353500</v>
      </c>
      <c r="J11" s="54">
        <v>0</v>
      </c>
      <c r="K11" s="54">
        <f t="shared" ref="K11:K15" si="10">I11+J11</f>
        <v>353500</v>
      </c>
      <c r="L11" s="54">
        <f t="shared" ref="L11:L29" si="11">K11*100/H11</f>
        <v>79.76263002324059</v>
      </c>
      <c r="M11" s="54">
        <v>353500</v>
      </c>
      <c r="N11" s="54">
        <f t="shared" ref="N11:N29" si="12">M11*100/H11</f>
        <v>79.76263002324059</v>
      </c>
      <c r="O11" s="54">
        <v>157000</v>
      </c>
      <c r="P11" s="54">
        <f t="shared" ref="P11:P15" si="13">O11*100/M11</f>
        <v>44.413012729844411</v>
      </c>
      <c r="Q11" s="54">
        <f t="shared" ref="Q11:Q15" si="14">M11-O11</f>
        <v>196500</v>
      </c>
      <c r="R11" s="54">
        <v>381416.67</v>
      </c>
      <c r="S11" s="54">
        <v>182859.5</v>
      </c>
      <c r="T11" s="54">
        <v>1100</v>
      </c>
      <c r="U11" s="54">
        <v>0</v>
      </c>
      <c r="V11" s="54">
        <v>0</v>
      </c>
      <c r="W11" s="54">
        <v>0</v>
      </c>
      <c r="X11" s="54">
        <f t="shared" ref="X11:X15" si="15">T11+V11</f>
        <v>1100</v>
      </c>
      <c r="Y11" s="54">
        <f t="shared" ref="Y11:Y15" si="16">U11+W11</f>
        <v>0</v>
      </c>
      <c r="Z11" s="54">
        <f t="shared" ref="Z11:Z28" si="17">X11+Y11</f>
        <v>1100</v>
      </c>
      <c r="AA11" s="54">
        <f t="shared" si="2"/>
        <v>0.28839851179026865</v>
      </c>
      <c r="AB11" s="55">
        <v>0</v>
      </c>
      <c r="AC11" s="54">
        <f t="shared" si="5"/>
        <v>380316.67</v>
      </c>
      <c r="AD11" s="54">
        <f t="shared" si="3"/>
        <v>99.711601488209737</v>
      </c>
      <c r="AE11" s="54">
        <f t="shared" ref="AE11:AE15" si="18">Z11</f>
        <v>1100</v>
      </c>
      <c r="AF11" s="54">
        <f t="shared" si="6"/>
        <v>100</v>
      </c>
      <c r="AG11" s="54">
        <v>0</v>
      </c>
      <c r="AH11" s="54">
        <v>0</v>
      </c>
      <c r="AI11" s="56">
        <f t="shared" si="7"/>
        <v>0</v>
      </c>
      <c r="AJ11" s="54">
        <f t="shared" si="4"/>
        <v>0</v>
      </c>
    </row>
    <row r="12" spans="1:36" s="66" customFormat="1" ht="17.45" customHeight="1">
      <c r="A12" s="52" t="s">
        <v>17</v>
      </c>
      <c r="B12" s="53">
        <v>3000000</v>
      </c>
      <c r="C12" s="53">
        <v>2405964.04</v>
      </c>
      <c r="D12" s="53">
        <f t="shared" si="0"/>
        <v>80.198801333333336</v>
      </c>
      <c r="E12" s="53">
        <v>2405964.04</v>
      </c>
      <c r="F12" s="53">
        <f t="shared" si="8"/>
        <v>100</v>
      </c>
      <c r="G12" s="53">
        <f t="shared" si="9"/>
        <v>0</v>
      </c>
      <c r="H12" s="54">
        <v>4930859.04</v>
      </c>
      <c r="I12" s="54">
        <v>4501568.18</v>
      </c>
      <c r="J12" s="54">
        <v>0</v>
      </c>
      <c r="K12" s="54">
        <f t="shared" si="10"/>
        <v>4501568.18</v>
      </c>
      <c r="L12" s="54">
        <f t="shared" si="11"/>
        <v>91.293791679755657</v>
      </c>
      <c r="M12" s="54">
        <v>4501568.18</v>
      </c>
      <c r="N12" s="54">
        <f t="shared" si="12"/>
        <v>91.293791679755657</v>
      </c>
      <c r="O12" s="54">
        <v>1795899.59</v>
      </c>
      <c r="P12" s="54">
        <f t="shared" si="13"/>
        <v>39.8949769988822</v>
      </c>
      <c r="Q12" s="54">
        <f t="shared" si="14"/>
        <v>2705668.59</v>
      </c>
      <c r="R12" s="54">
        <v>5201784.21</v>
      </c>
      <c r="S12" s="54">
        <v>716468.69</v>
      </c>
      <c r="T12" s="54">
        <v>340251.52</v>
      </c>
      <c r="U12" s="54">
        <v>0</v>
      </c>
      <c r="V12" s="54">
        <v>145445</v>
      </c>
      <c r="W12" s="54">
        <v>0</v>
      </c>
      <c r="X12" s="54">
        <f t="shared" si="15"/>
        <v>485696.52</v>
      </c>
      <c r="Y12" s="54">
        <f t="shared" si="16"/>
        <v>0</v>
      </c>
      <c r="Z12" s="54">
        <f t="shared" si="17"/>
        <v>485696.52</v>
      </c>
      <c r="AA12" s="54">
        <f t="shared" si="2"/>
        <v>9.337113966901752</v>
      </c>
      <c r="AB12" s="55">
        <v>0</v>
      </c>
      <c r="AC12" s="54">
        <f t="shared" si="5"/>
        <v>4716087.6899999995</v>
      </c>
      <c r="AD12" s="54">
        <f t="shared" si="3"/>
        <v>90.662886033098232</v>
      </c>
      <c r="AE12" s="54">
        <f t="shared" si="18"/>
        <v>485696.52</v>
      </c>
      <c r="AF12" s="54">
        <f t="shared" si="6"/>
        <v>100</v>
      </c>
      <c r="AG12" s="54">
        <v>0</v>
      </c>
      <c r="AH12" s="54">
        <v>0</v>
      </c>
      <c r="AI12" s="56">
        <f t="shared" si="7"/>
        <v>0</v>
      </c>
      <c r="AJ12" s="54">
        <f t="shared" si="4"/>
        <v>0</v>
      </c>
    </row>
    <row r="13" spans="1:36" s="66" customFormat="1" ht="15.75">
      <c r="A13" s="58" t="s">
        <v>18</v>
      </c>
      <c r="B13" s="53">
        <v>4500000</v>
      </c>
      <c r="C13" s="53">
        <v>1511408.2</v>
      </c>
      <c r="D13" s="53">
        <f t="shared" si="0"/>
        <v>33.586848888888888</v>
      </c>
      <c r="E13" s="53">
        <v>1511408.2</v>
      </c>
      <c r="F13" s="53">
        <f t="shared" si="8"/>
        <v>100</v>
      </c>
      <c r="G13" s="53">
        <f t="shared" si="9"/>
        <v>0</v>
      </c>
      <c r="H13" s="54">
        <v>4400000</v>
      </c>
      <c r="I13" s="54">
        <v>5148156.2399999993</v>
      </c>
      <c r="J13" s="54">
        <v>0</v>
      </c>
      <c r="K13" s="54">
        <f t="shared" si="10"/>
        <v>5148156.2399999993</v>
      </c>
      <c r="L13" s="54">
        <f t="shared" si="11"/>
        <v>117.00355090909089</v>
      </c>
      <c r="M13" s="54">
        <v>5148156.2399999993</v>
      </c>
      <c r="N13" s="54">
        <f t="shared" si="12"/>
        <v>117.00355090909089</v>
      </c>
      <c r="O13" s="54">
        <v>4161098.8</v>
      </c>
      <c r="P13" s="54">
        <f t="shared" si="13"/>
        <v>80.82697194908755</v>
      </c>
      <c r="Q13" s="54">
        <f t="shared" si="14"/>
        <v>987057.43999999948</v>
      </c>
      <c r="R13" s="54">
        <v>4500000</v>
      </c>
      <c r="S13" s="54">
        <v>622017.30000000005</v>
      </c>
      <c r="T13" s="54">
        <v>0</v>
      </c>
      <c r="U13" s="54">
        <v>0</v>
      </c>
      <c r="V13" s="54">
        <v>426655.1</v>
      </c>
      <c r="W13" s="54">
        <v>0</v>
      </c>
      <c r="X13" s="54">
        <f t="shared" si="15"/>
        <v>426655.1</v>
      </c>
      <c r="Y13" s="54">
        <f t="shared" si="16"/>
        <v>0</v>
      </c>
      <c r="Z13" s="54">
        <f t="shared" si="17"/>
        <v>426655.1</v>
      </c>
      <c r="AA13" s="54">
        <f t="shared" si="2"/>
        <v>9.4812244444444449</v>
      </c>
      <c r="AB13" s="55">
        <v>0</v>
      </c>
      <c r="AC13" s="54">
        <f t="shared" si="5"/>
        <v>4073344.9</v>
      </c>
      <c r="AD13" s="54">
        <f t="shared" si="3"/>
        <v>90.51877555555555</v>
      </c>
      <c r="AE13" s="54">
        <f t="shared" si="18"/>
        <v>426655.1</v>
      </c>
      <c r="AF13" s="54">
        <f t="shared" si="6"/>
        <v>100</v>
      </c>
      <c r="AG13" s="54">
        <v>0</v>
      </c>
      <c r="AH13" s="54">
        <v>0</v>
      </c>
      <c r="AI13" s="56">
        <f t="shared" si="7"/>
        <v>0</v>
      </c>
      <c r="AJ13" s="54">
        <f t="shared" si="4"/>
        <v>0</v>
      </c>
    </row>
    <row r="14" spans="1:36" s="66" customFormat="1" ht="17.45" customHeight="1">
      <c r="A14" s="52" t="s">
        <v>19</v>
      </c>
      <c r="B14" s="53">
        <v>0</v>
      </c>
      <c r="C14" s="53">
        <v>0</v>
      </c>
      <c r="D14" s="53" t="e">
        <f t="shared" si="0"/>
        <v>#DIV/0!</v>
      </c>
      <c r="E14" s="53">
        <v>0</v>
      </c>
      <c r="F14" s="53" t="e">
        <f t="shared" si="8"/>
        <v>#DIV/0!</v>
      </c>
      <c r="G14" s="53">
        <f t="shared" si="9"/>
        <v>0</v>
      </c>
      <c r="H14" s="54">
        <v>0</v>
      </c>
      <c r="I14" s="54">
        <v>0</v>
      </c>
      <c r="J14" s="54">
        <v>0</v>
      </c>
      <c r="K14" s="54">
        <f t="shared" si="10"/>
        <v>0</v>
      </c>
      <c r="L14" s="54" t="e">
        <f t="shared" si="11"/>
        <v>#DIV/0!</v>
      </c>
      <c r="M14" s="54">
        <v>0</v>
      </c>
      <c r="N14" s="54" t="e">
        <f t="shared" si="12"/>
        <v>#DIV/0!</v>
      </c>
      <c r="O14" s="54">
        <v>0</v>
      </c>
      <c r="P14" s="54" t="e">
        <f t="shared" si="13"/>
        <v>#DIV/0!</v>
      </c>
      <c r="Q14" s="54">
        <f t="shared" si="14"/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15"/>
        <v>0</v>
      </c>
      <c r="Y14" s="54">
        <f t="shared" si="16"/>
        <v>0</v>
      </c>
      <c r="Z14" s="54">
        <f t="shared" si="17"/>
        <v>0</v>
      </c>
      <c r="AA14" s="54" t="e">
        <f t="shared" si="2"/>
        <v>#DIV/0!</v>
      </c>
      <c r="AB14" s="55">
        <v>0</v>
      </c>
      <c r="AC14" s="54">
        <f t="shared" si="5"/>
        <v>0</v>
      </c>
      <c r="AD14" s="54" t="e">
        <f t="shared" si="3"/>
        <v>#DIV/0!</v>
      </c>
      <c r="AE14" s="54">
        <f t="shared" si="18"/>
        <v>0</v>
      </c>
      <c r="AF14" s="54" t="e">
        <f t="shared" si="6"/>
        <v>#DIV/0!</v>
      </c>
      <c r="AG14" s="54">
        <v>0</v>
      </c>
      <c r="AH14" s="54">
        <v>0</v>
      </c>
      <c r="AI14" s="56">
        <f t="shared" si="7"/>
        <v>0</v>
      </c>
      <c r="AJ14" s="54" t="e">
        <f t="shared" si="4"/>
        <v>#DIV/0!</v>
      </c>
    </row>
    <row r="15" spans="1:36" s="66" customFormat="1" ht="17.45" customHeight="1">
      <c r="A15" s="52" t="s">
        <v>20</v>
      </c>
      <c r="B15" s="53">
        <v>621675.26181818184</v>
      </c>
      <c r="C15" s="53">
        <v>489981.51</v>
      </c>
      <c r="D15" s="53">
        <f t="shared" si="0"/>
        <v>78.816311359563528</v>
      </c>
      <c r="E15" s="53">
        <v>489981.51</v>
      </c>
      <c r="F15" s="53">
        <f t="shared" si="8"/>
        <v>100</v>
      </c>
      <c r="G15" s="53">
        <f t="shared" si="9"/>
        <v>0</v>
      </c>
      <c r="H15" s="54">
        <v>990204</v>
      </c>
      <c r="I15" s="54">
        <v>408695.18</v>
      </c>
      <c r="J15" s="54">
        <v>0</v>
      </c>
      <c r="K15" s="54">
        <f t="shared" si="10"/>
        <v>408695.18</v>
      </c>
      <c r="L15" s="54">
        <f t="shared" si="11"/>
        <v>41.273836502377286</v>
      </c>
      <c r="M15" s="54">
        <v>408695.18</v>
      </c>
      <c r="N15" s="54">
        <f t="shared" si="12"/>
        <v>41.273836502377286</v>
      </c>
      <c r="O15" s="54">
        <v>245647.58000000002</v>
      </c>
      <c r="P15" s="54">
        <f t="shared" si="13"/>
        <v>60.105328377007041</v>
      </c>
      <c r="Q15" s="54">
        <f t="shared" si="14"/>
        <v>163047.59999999998</v>
      </c>
      <c r="R15" s="54">
        <v>632258</v>
      </c>
      <c r="S15" s="54">
        <v>334657.65000000002</v>
      </c>
      <c r="T15" s="54">
        <v>10415</v>
      </c>
      <c r="U15" s="54">
        <v>0</v>
      </c>
      <c r="V15" s="54">
        <v>33952.17</v>
      </c>
      <c r="W15" s="54">
        <v>0</v>
      </c>
      <c r="X15" s="54">
        <f t="shared" si="15"/>
        <v>44367.17</v>
      </c>
      <c r="Y15" s="54">
        <f t="shared" si="16"/>
        <v>0</v>
      </c>
      <c r="Z15" s="54">
        <f t="shared" si="17"/>
        <v>44367.17</v>
      </c>
      <c r="AA15" s="54">
        <f t="shared" si="2"/>
        <v>7.0172571956384893</v>
      </c>
      <c r="AB15" s="55">
        <v>0</v>
      </c>
      <c r="AC15" s="54">
        <f t="shared" si="5"/>
        <v>587890.82999999996</v>
      </c>
      <c r="AD15" s="54">
        <f t="shared" si="3"/>
        <v>92.982742804361493</v>
      </c>
      <c r="AE15" s="54">
        <f t="shared" si="18"/>
        <v>44367.17</v>
      </c>
      <c r="AF15" s="54">
        <f t="shared" si="6"/>
        <v>100</v>
      </c>
      <c r="AG15" s="54">
        <v>0</v>
      </c>
      <c r="AH15" s="54">
        <v>0</v>
      </c>
      <c r="AI15" s="56">
        <f t="shared" si="7"/>
        <v>0</v>
      </c>
      <c r="AJ15" s="54">
        <f t="shared" si="4"/>
        <v>0</v>
      </c>
    </row>
    <row r="16" spans="1:36" s="41" customFormat="1" ht="17.45" customHeight="1">
      <c r="A16" s="59" t="s">
        <v>22</v>
      </c>
      <c r="B16" s="47">
        <f>SUM(B17:B28)</f>
        <v>4185690.83</v>
      </c>
      <c r="C16" s="47">
        <f>SUM(C17:C28)</f>
        <v>727163.11</v>
      </c>
      <c r="D16" s="47">
        <f t="shared" si="0"/>
        <v>17.372594860284988</v>
      </c>
      <c r="E16" s="47">
        <f>SUM(E17:E28)</f>
        <v>727163.11</v>
      </c>
      <c r="F16" s="47">
        <f>E16*100/C16</f>
        <v>100</v>
      </c>
      <c r="G16" s="49">
        <f>SUM(G17:G28)</f>
        <v>0</v>
      </c>
      <c r="H16" s="49">
        <f>SUM(H17:H28)</f>
        <v>4522791.1899999995</v>
      </c>
      <c r="I16" s="49">
        <f>SUM(I17:I28)</f>
        <v>3856531.7</v>
      </c>
      <c r="J16" s="49">
        <f>SUM(J17:J28)</f>
        <v>1248396.08</v>
      </c>
      <c r="K16" s="49">
        <f>SUM(K17:K28)</f>
        <v>5104927.7799999993</v>
      </c>
      <c r="L16" s="49">
        <f t="shared" si="11"/>
        <v>112.87117988748005</v>
      </c>
      <c r="M16" s="49">
        <f>SUM(M17:M28)</f>
        <v>5104927.7799999993</v>
      </c>
      <c r="N16" s="49">
        <f t="shared" si="12"/>
        <v>112.87117988748005</v>
      </c>
      <c r="O16" s="49">
        <f>SUM(O17:O28)</f>
        <v>3298462.95</v>
      </c>
      <c r="P16" s="49">
        <f>O16*100/M16</f>
        <v>64.613312707824448</v>
      </c>
      <c r="Q16" s="49">
        <f>SUM(Q17:Q28)</f>
        <v>1806464.83</v>
      </c>
      <c r="R16" s="49">
        <f>SUM(R17:R28)</f>
        <v>6793616.3399999999</v>
      </c>
      <c r="S16" s="49">
        <f>SUM(S17:S28)</f>
        <v>155440.48000000001</v>
      </c>
      <c r="T16" s="49">
        <f t="shared" ref="T16:V16" si="19">SUM(T17:T28)</f>
        <v>101173</v>
      </c>
      <c r="U16" s="49">
        <f t="shared" si="19"/>
        <v>0</v>
      </c>
      <c r="V16" s="49">
        <f t="shared" si="19"/>
        <v>254386.4</v>
      </c>
      <c r="W16" s="49">
        <f>SUM(W17:W28)</f>
        <v>0</v>
      </c>
      <c r="X16" s="49">
        <f>T16+V16</f>
        <v>355559.4</v>
      </c>
      <c r="Y16" s="49">
        <f>U16+W16</f>
        <v>0</v>
      </c>
      <c r="Z16" s="49">
        <f t="shared" si="17"/>
        <v>355559.4</v>
      </c>
      <c r="AA16" s="49">
        <f t="shared" si="2"/>
        <v>5.2337279911806149</v>
      </c>
      <c r="AB16" s="60">
        <v>0</v>
      </c>
      <c r="AC16" s="49">
        <f t="shared" si="5"/>
        <v>6438056.9399999995</v>
      </c>
      <c r="AD16" s="49">
        <f t="shared" si="3"/>
        <v>94.766272008819385</v>
      </c>
      <c r="AE16" s="49">
        <f t="shared" ref="AE16" si="20">SUM(AE17:AE28)</f>
        <v>355559.4</v>
      </c>
      <c r="AF16" s="49">
        <f t="shared" si="6"/>
        <v>100</v>
      </c>
      <c r="AG16" s="49">
        <f>SUM(AG17:AG28)</f>
        <v>0</v>
      </c>
      <c r="AH16" s="49">
        <f>SUM(AH17:AH28)</f>
        <v>36882</v>
      </c>
      <c r="AI16" s="49">
        <f>SUM(AI17:AI28)</f>
        <v>36882</v>
      </c>
      <c r="AJ16" s="49">
        <f t="shared" si="4"/>
        <v>10.372950342474422</v>
      </c>
    </row>
    <row r="17" spans="1:38" s="66" customFormat="1" ht="17.45" customHeight="1">
      <c r="A17" s="144" t="s">
        <v>23</v>
      </c>
      <c r="B17" s="53">
        <v>719392.83</v>
      </c>
      <c r="C17" s="53">
        <v>276733</v>
      </c>
      <c r="D17" s="53">
        <f t="shared" si="0"/>
        <v>38.467578277086808</v>
      </c>
      <c r="E17" s="53">
        <v>276733</v>
      </c>
      <c r="F17" s="53">
        <f t="shared" si="8"/>
        <v>100</v>
      </c>
      <c r="G17" s="53">
        <f t="shared" ref="G17:G28" si="21">C17-E17</f>
        <v>0</v>
      </c>
      <c r="H17" s="54">
        <v>921802.96</v>
      </c>
      <c r="I17" s="54">
        <v>797564</v>
      </c>
      <c r="J17" s="54">
        <v>0</v>
      </c>
      <c r="K17" s="54">
        <f t="shared" ref="K17:K28" si="22">I17+J17</f>
        <v>797564</v>
      </c>
      <c r="L17" s="54">
        <f t="shared" si="11"/>
        <v>86.522178232102888</v>
      </c>
      <c r="M17" s="54">
        <v>797564</v>
      </c>
      <c r="N17" s="54">
        <f t="shared" si="12"/>
        <v>86.522178232102888</v>
      </c>
      <c r="O17" s="54">
        <v>654183</v>
      </c>
      <c r="P17" s="54">
        <f t="shared" ref="P17:P29" si="23">O17*100/M17</f>
        <v>82.022633920287277</v>
      </c>
      <c r="Q17" s="54">
        <f t="shared" ref="Q17:Q28" si="24">M17-O17</f>
        <v>143381</v>
      </c>
      <c r="R17" s="54">
        <v>1255977.6399999999</v>
      </c>
      <c r="S17" s="54">
        <v>97544.25</v>
      </c>
      <c r="T17" s="54">
        <v>30265</v>
      </c>
      <c r="U17" s="54">
        <v>0</v>
      </c>
      <c r="V17" s="54">
        <v>43417</v>
      </c>
      <c r="W17" s="54">
        <v>0</v>
      </c>
      <c r="X17" s="54">
        <f>T17+V17</f>
        <v>73682</v>
      </c>
      <c r="Y17" s="54">
        <f t="shared" ref="Y17:Y28" si="25">U17+W17</f>
        <v>0</v>
      </c>
      <c r="Z17" s="54">
        <f t="shared" si="17"/>
        <v>73682</v>
      </c>
      <c r="AA17" s="54">
        <f t="shared" si="2"/>
        <v>5.8665057126335469</v>
      </c>
      <c r="AB17" s="55">
        <v>0</v>
      </c>
      <c r="AC17" s="54">
        <f t="shared" si="5"/>
        <v>1182295.6399999999</v>
      </c>
      <c r="AD17" s="54">
        <f t="shared" si="3"/>
        <v>94.133494287366446</v>
      </c>
      <c r="AE17" s="54">
        <f>Z17</f>
        <v>73682</v>
      </c>
      <c r="AF17" s="54">
        <f t="shared" si="6"/>
        <v>100</v>
      </c>
      <c r="AG17" s="54">
        <v>0</v>
      </c>
      <c r="AH17" s="54">
        <v>0</v>
      </c>
      <c r="AI17" s="56">
        <f t="shared" si="7"/>
        <v>0</v>
      </c>
      <c r="AJ17" s="54">
        <f t="shared" si="4"/>
        <v>0</v>
      </c>
    </row>
    <row r="18" spans="1:38" s="66" customFormat="1" ht="17.45" customHeight="1">
      <c r="A18" s="144" t="s">
        <v>24</v>
      </c>
      <c r="B18" s="53">
        <v>33666.269999999997</v>
      </c>
      <c r="C18" s="53">
        <v>1600</v>
      </c>
      <c r="D18" s="53">
        <f t="shared" si="0"/>
        <v>4.7525312426948405</v>
      </c>
      <c r="E18" s="53">
        <v>1600</v>
      </c>
      <c r="F18" s="53">
        <f t="shared" si="8"/>
        <v>100</v>
      </c>
      <c r="G18" s="53">
        <f t="shared" si="21"/>
        <v>0</v>
      </c>
      <c r="H18" s="54">
        <v>35000</v>
      </c>
      <c r="I18" s="54">
        <v>36740</v>
      </c>
      <c r="J18" s="54">
        <v>0</v>
      </c>
      <c r="K18" s="54">
        <f t="shared" si="22"/>
        <v>36740</v>
      </c>
      <c r="L18" s="54">
        <f t="shared" si="11"/>
        <v>104.97142857142858</v>
      </c>
      <c r="M18" s="54">
        <v>36740</v>
      </c>
      <c r="N18" s="54">
        <f t="shared" si="12"/>
        <v>104.97142857142858</v>
      </c>
      <c r="O18" s="54">
        <v>8740</v>
      </c>
      <c r="P18" s="54">
        <f t="shared" si="23"/>
        <v>23.788786064235165</v>
      </c>
      <c r="Q18" s="54">
        <f t="shared" si="24"/>
        <v>28000</v>
      </c>
      <c r="R18" s="54">
        <v>69815</v>
      </c>
      <c r="S18" s="54">
        <v>0</v>
      </c>
      <c r="T18" s="54">
        <v>963</v>
      </c>
      <c r="U18" s="54">
        <v>0</v>
      </c>
      <c r="V18" s="54">
        <v>2400</v>
      </c>
      <c r="W18" s="54">
        <v>0</v>
      </c>
      <c r="X18" s="54">
        <f t="shared" ref="X18:X28" si="26">T18+V18</f>
        <v>3363</v>
      </c>
      <c r="Y18" s="54">
        <f t="shared" si="25"/>
        <v>0</v>
      </c>
      <c r="Z18" s="54">
        <f t="shared" si="17"/>
        <v>3363</v>
      </c>
      <c r="AA18" s="54">
        <f t="shared" si="2"/>
        <v>4.8170164004870015</v>
      </c>
      <c r="AB18" s="55">
        <v>0</v>
      </c>
      <c r="AC18" s="54">
        <f t="shared" si="5"/>
        <v>66452</v>
      </c>
      <c r="AD18" s="54">
        <f t="shared" si="3"/>
        <v>95.182983599512994</v>
      </c>
      <c r="AE18" s="54">
        <f t="shared" ref="AE18:AE28" si="27">Z18</f>
        <v>3363</v>
      </c>
      <c r="AF18" s="54">
        <f t="shared" si="6"/>
        <v>100</v>
      </c>
      <c r="AG18" s="54">
        <v>0</v>
      </c>
      <c r="AH18" s="54">
        <v>0</v>
      </c>
      <c r="AI18" s="56">
        <f t="shared" si="7"/>
        <v>0</v>
      </c>
      <c r="AJ18" s="54">
        <f t="shared" si="4"/>
        <v>0</v>
      </c>
    </row>
    <row r="19" spans="1:38" s="140" customFormat="1" ht="17.45" customHeight="1">
      <c r="A19" s="175" t="s">
        <v>152</v>
      </c>
      <c r="B19" s="53">
        <v>739324.92</v>
      </c>
      <c r="C19" s="53">
        <v>16560</v>
      </c>
      <c r="D19" s="53">
        <f t="shared" ref="D19" si="28">C19*100/B19</f>
        <v>2.2398812148791087</v>
      </c>
      <c r="E19" s="53">
        <v>16560</v>
      </c>
      <c r="F19" s="53">
        <f t="shared" ref="F19" si="29">E19*100/C19</f>
        <v>100</v>
      </c>
      <c r="G19" s="53">
        <f t="shared" si="21"/>
        <v>0</v>
      </c>
      <c r="H19" s="54">
        <v>750000</v>
      </c>
      <c r="I19" s="54">
        <v>730631</v>
      </c>
      <c r="J19" s="54">
        <v>0</v>
      </c>
      <c r="K19" s="54">
        <f t="shared" si="22"/>
        <v>730631</v>
      </c>
      <c r="L19" s="54">
        <f t="shared" ref="L19" si="30">K19*100/H19</f>
        <v>97.41746666666667</v>
      </c>
      <c r="M19" s="54">
        <v>730631</v>
      </c>
      <c r="N19" s="54">
        <f t="shared" ref="N19" si="31">M19*100/H19</f>
        <v>97.41746666666667</v>
      </c>
      <c r="O19" s="54">
        <v>658488</v>
      </c>
      <c r="P19" s="54">
        <f t="shared" si="23"/>
        <v>90.125932242130432</v>
      </c>
      <c r="Q19" s="54">
        <f t="shared" si="24"/>
        <v>72143</v>
      </c>
      <c r="R19" s="54">
        <v>720000</v>
      </c>
      <c r="S19" s="54">
        <v>0</v>
      </c>
      <c r="T19" s="54">
        <v>6816</v>
      </c>
      <c r="U19" s="54">
        <v>0</v>
      </c>
      <c r="V19" s="54">
        <v>48334</v>
      </c>
      <c r="W19" s="54">
        <v>0</v>
      </c>
      <c r="X19" s="54">
        <f t="shared" si="26"/>
        <v>55150</v>
      </c>
      <c r="Y19" s="54">
        <f t="shared" si="25"/>
        <v>0</v>
      </c>
      <c r="Z19" s="54">
        <f t="shared" si="17"/>
        <v>55150</v>
      </c>
      <c r="AA19" s="54">
        <f t="shared" si="2"/>
        <v>7.6597222222222223</v>
      </c>
      <c r="AB19" s="55">
        <v>0</v>
      </c>
      <c r="AC19" s="54">
        <v>0</v>
      </c>
      <c r="AD19" s="54">
        <f t="shared" si="3"/>
        <v>0</v>
      </c>
      <c r="AE19" s="54">
        <f t="shared" si="27"/>
        <v>55150</v>
      </c>
      <c r="AF19" s="54">
        <f t="shared" si="6"/>
        <v>100</v>
      </c>
      <c r="AG19" s="54">
        <v>0</v>
      </c>
      <c r="AH19" s="54">
        <v>6816</v>
      </c>
      <c r="AI19" s="56">
        <f t="shared" si="7"/>
        <v>6816</v>
      </c>
      <c r="AJ19" s="54">
        <f t="shared" si="4"/>
        <v>12.359020852221215</v>
      </c>
      <c r="AL19" s="147"/>
    </row>
    <row r="20" spans="1:38" s="66" customFormat="1" ht="17.45" customHeight="1">
      <c r="A20" s="144" t="s">
        <v>153</v>
      </c>
      <c r="B20" s="53">
        <v>80132.06</v>
      </c>
      <c r="C20" s="53">
        <v>27730.26</v>
      </c>
      <c r="D20" s="53">
        <f t="shared" si="0"/>
        <v>34.605699641317095</v>
      </c>
      <c r="E20" s="53">
        <v>27730.26</v>
      </c>
      <c r="F20" s="53">
        <f t="shared" si="8"/>
        <v>100</v>
      </c>
      <c r="G20" s="53">
        <f t="shared" si="21"/>
        <v>0</v>
      </c>
      <c r="H20" s="54">
        <v>50000</v>
      </c>
      <c r="I20" s="54">
        <v>52000</v>
      </c>
      <c r="J20" s="54">
        <v>1092461.08</v>
      </c>
      <c r="K20" s="54">
        <f t="shared" si="22"/>
        <v>1144461.08</v>
      </c>
      <c r="L20" s="54">
        <f t="shared" si="11"/>
        <v>2288.9221600000001</v>
      </c>
      <c r="M20" s="54">
        <v>1144461.08</v>
      </c>
      <c r="N20" s="54">
        <f t="shared" si="12"/>
        <v>2288.9221600000001</v>
      </c>
      <c r="O20" s="54">
        <v>187927.67999999999</v>
      </c>
      <c r="P20" s="54">
        <f t="shared" si="23"/>
        <v>16.420626553766247</v>
      </c>
      <c r="Q20" s="54">
        <f t="shared" si="24"/>
        <v>956533.40000000014</v>
      </c>
      <c r="R20" s="54">
        <v>77180</v>
      </c>
      <c r="S20" s="54">
        <v>0</v>
      </c>
      <c r="T20" s="54">
        <v>0</v>
      </c>
      <c r="U20" s="54">
        <v>0</v>
      </c>
      <c r="V20" s="54">
        <v>7356.15</v>
      </c>
      <c r="W20" s="54">
        <v>0</v>
      </c>
      <c r="X20" s="54">
        <f t="shared" si="26"/>
        <v>7356.15</v>
      </c>
      <c r="Y20" s="54">
        <f t="shared" si="25"/>
        <v>0</v>
      </c>
      <c r="Z20" s="54">
        <f t="shared" si="17"/>
        <v>7356.15</v>
      </c>
      <c r="AA20" s="54">
        <f t="shared" si="2"/>
        <v>9.5311609225187865</v>
      </c>
      <c r="AB20" s="55">
        <v>0</v>
      </c>
      <c r="AC20" s="54">
        <f t="shared" si="5"/>
        <v>69823.850000000006</v>
      </c>
      <c r="AD20" s="54">
        <f t="shared" si="3"/>
        <v>90.468839077481221</v>
      </c>
      <c r="AE20" s="54">
        <f t="shared" si="27"/>
        <v>7356.15</v>
      </c>
      <c r="AF20" s="54">
        <f t="shared" si="6"/>
        <v>100</v>
      </c>
      <c r="AG20" s="54">
        <v>0</v>
      </c>
      <c r="AH20" s="54">
        <v>0</v>
      </c>
      <c r="AI20" s="56">
        <f t="shared" si="7"/>
        <v>0</v>
      </c>
      <c r="AJ20" s="54">
        <f t="shared" si="4"/>
        <v>0</v>
      </c>
    </row>
    <row r="21" spans="1:38" s="66" customFormat="1" ht="17.45" customHeight="1">
      <c r="A21" s="144" t="s">
        <v>154</v>
      </c>
      <c r="B21" s="53">
        <v>0</v>
      </c>
      <c r="C21" s="53">
        <v>0</v>
      </c>
      <c r="D21" s="53" t="e">
        <f t="shared" si="0"/>
        <v>#DIV/0!</v>
      </c>
      <c r="E21" s="53">
        <v>0</v>
      </c>
      <c r="F21" s="53" t="e">
        <f t="shared" si="8"/>
        <v>#DIV/0!</v>
      </c>
      <c r="G21" s="53">
        <f t="shared" si="21"/>
        <v>0</v>
      </c>
      <c r="H21" s="54">
        <v>30000</v>
      </c>
      <c r="I21" s="54">
        <v>27090</v>
      </c>
      <c r="J21" s="54">
        <v>0</v>
      </c>
      <c r="K21" s="54">
        <f t="shared" si="22"/>
        <v>27090</v>
      </c>
      <c r="L21" s="54">
        <f t="shared" si="11"/>
        <v>90.3</v>
      </c>
      <c r="M21" s="54">
        <v>27090</v>
      </c>
      <c r="N21" s="54">
        <f t="shared" si="12"/>
        <v>90.3</v>
      </c>
      <c r="O21" s="54">
        <v>25240</v>
      </c>
      <c r="P21" s="54">
        <f t="shared" si="23"/>
        <v>93.170911775562942</v>
      </c>
      <c r="Q21" s="54">
        <f t="shared" si="24"/>
        <v>1850</v>
      </c>
      <c r="R21" s="54">
        <v>22340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f t="shared" si="26"/>
        <v>0</v>
      </c>
      <c r="Y21" s="54">
        <f t="shared" si="25"/>
        <v>0</v>
      </c>
      <c r="Z21" s="54">
        <f t="shared" si="17"/>
        <v>0</v>
      </c>
      <c r="AA21" s="54">
        <f>Z21*100/R21</f>
        <v>0</v>
      </c>
      <c r="AB21" s="55">
        <v>0</v>
      </c>
      <c r="AC21" s="54">
        <f t="shared" si="5"/>
        <v>22340</v>
      </c>
      <c r="AD21" s="54">
        <f t="shared" si="3"/>
        <v>100</v>
      </c>
      <c r="AE21" s="54">
        <f t="shared" si="27"/>
        <v>0</v>
      </c>
      <c r="AF21" s="54" t="e">
        <f t="shared" si="6"/>
        <v>#DIV/0!</v>
      </c>
      <c r="AG21" s="54">
        <v>0</v>
      </c>
      <c r="AH21" s="54">
        <v>0</v>
      </c>
      <c r="AI21" s="56">
        <f t="shared" si="7"/>
        <v>0</v>
      </c>
      <c r="AJ21" s="54" t="e">
        <f t="shared" si="4"/>
        <v>#DIV/0!</v>
      </c>
    </row>
    <row r="22" spans="1:38" s="66" customFormat="1" ht="17.45" customHeight="1">
      <c r="A22" s="144" t="s">
        <v>155</v>
      </c>
      <c r="B22" s="53">
        <v>586968.52</v>
      </c>
      <c r="C22" s="53">
        <v>74080</v>
      </c>
      <c r="D22" s="53">
        <f t="shared" si="0"/>
        <v>12.620779049615813</v>
      </c>
      <c r="E22" s="53">
        <v>74080</v>
      </c>
      <c r="F22" s="53">
        <f t="shared" si="8"/>
        <v>100</v>
      </c>
      <c r="G22" s="53">
        <f t="shared" si="21"/>
        <v>0</v>
      </c>
      <c r="H22" s="54">
        <v>259871.61</v>
      </c>
      <c r="I22" s="54">
        <v>223121</v>
      </c>
      <c r="J22" s="54">
        <v>0</v>
      </c>
      <c r="K22" s="54">
        <f t="shared" si="22"/>
        <v>223121</v>
      </c>
      <c r="L22" s="54">
        <f t="shared" si="11"/>
        <v>85.858166653910374</v>
      </c>
      <c r="M22" s="54">
        <v>223121</v>
      </c>
      <c r="N22" s="54">
        <f t="shared" si="12"/>
        <v>85.858166653910374</v>
      </c>
      <c r="O22" s="54">
        <v>180961</v>
      </c>
      <c r="P22" s="54">
        <f t="shared" si="23"/>
        <v>81.104423160527247</v>
      </c>
      <c r="Q22" s="54">
        <f t="shared" si="24"/>
        <v>42160</v>
      </c>
      <c r="R22" s="54">
        <v>575750</v>
      </c>
      <c r="S22" s="54">
        <v>11039.94</v>
      </c>
      <c r="T22" s="54">
        <v>23140</v>
      </c>
      <c r="U22" s="54">
        <v>0</v>
      </c>
      <c r="V22" s="54">
        <v>1850</v>
      </c>
      <c r="W22" s="54">
        <v>0</v>
      </c>
      <c r="X22" s="54">
        <f t="shared" si="26"/>
        <v>24990</v>
      </c>
      <c r="Y22" s="54">
        <f t="shared" si="25"/>
        <v>0</v>
      </c>
      <c r="Z22" s="54">
        <f t="shared" si="17"/>
        <v>24990</v>
      </c>
      <c r="AA22" s="54">
        <f t="shared" si="2"/>
        <v>4.3404255319148932</v>
      </c>
      <c r="AB22" s="55">
        <v>0</v>
      </c>
      <c r="AC22" s="54">
        <f t="shared" si="5"/>
        <v>550760</v>
      </c>
      <c r="AD22" s="54">
        <f t="shared" si="3"/>
        <v>95.659574468085111</v>
      </c>
      <c r="AE22" s="54">
        <f t="shared" si="27"/>
        <v>24990</v>
      </c>
      <c r="AF22" s="54">
        <f t="shared" si="6"/>
        <v>100</v>
      </c>
      <c r="AG22" s="54">
        <v>0</v>
      </c>
      <c r="AH22" s="54">
        <v>0</v>
      </c>
      <c r="AI22" s="56">
        <f t="shared" si="7"/>
        <v>0</v>
      </c>
      <c r="AJ22" s="54">
        <f t="shared" si="4"/>
        <v>0</v>
      </c>
    </row>
    <row r="23" spans="1:38" s="66" customFormat="1" ht="17.45" customHeight="1">
      <c r="A23" s="144" t="s">
        <v>156</v>
      </c>
      <c r="B23" s="53">
        <v>547686.05000000005</v>
      </c>
      <c r="C23" s="53">
        <v>182799.5</v>
      </c>
      <c r="D23" s="53">
        <f t="shared" si="0"/>
        <v>33.376694549733372</v>
      </c>
      <c r="E23" s="53">
        <v>182799.5</v>
      </c>
      <c r="F23" s="53">
        <f t="shared" si="8"/>
        <v>100</v>
      </c>
      <c r="G23" s="53">
        <f t="shared" si="21"/>
        <v>0</v>
      </c>
      <c r="H23" s="54">
        <v>816896.62</v>
      </c>
      <c r="I23" s="54">
        <v>635040.6</v>
      </c>
      <c r="J23" s="54">
        <v>0</v>
      </c>
      <c r="K23" s="54">
        <f t="shared" si="22"/>
        <v>635040.6</v>
      </c>
      <c r="L23" s="54">
        <f t="shared" si="11"/>
        <v>77.738184300481009</v>
      </c>
      <c r="M23" s="54">
        <v>635040.6</v>
      </c>
      <c r="N23" s="54">
        <f t="shared" si="12"/>
        <v>77.738184300481009</v>
      </c>
      <c r="O23" s="54">
        <v>501625.92000000004</v>
      </c>
      <c r="P23" s="54">
        <f t="shared" si="23"/>
        <v>78.991157415762089</v>
      </c>
      <c r="Q23" s="54">
        <f t="shared" si="24"/>
        <v>133414.67999999993</v>
      </c>
      <c r="R23" s="54">
        <v>1826111.2</v>
      </c>
      <c r="S23" s="54">
        <v>46856.29</v>
      </c>
      <c r="T23" s="54">
        <v>0</v>
      </c>
      <c r="U23" s="54">
        <v>0</v>
      </c>
      <c r="V23" s="54">
        <v>87856</v>
      </c>
      <c r="W23" s="54">
        <v>0</v>
      </c>
      <c r="X23" s="54">
        <f t="shared" si="26"/>
        <v>87856</v>
      </c>
      <c r="Y23" s="54">
        <f t="shared" si="25"/>
        <v>0</v>
      </c>
      <c r="Z23" s="54">
        <f>X23+Y23</f>
        <v>87856</v>
      </c>
      <c r="AA23" s="54">
        <f t="shared" si="2"/>
        <v>4.8110980317080365</v>
      </c>
      <c r="AB23" s="55">
        <v>0</v>
      </c>
      <c r="AC23" s="54">
        <f t="shared" si="5"/>
        <v>1738255.2</v>
      </c>
      <c r="AD23" s="54">
        <f t="shared" si="3"/>
        <v>95.188901968291972</v>
      </c>
      <c r="AE23" s="54">
        <f t="shared" si="27"/>
        <v>87856</v>
      </c>
      <c r="AF23" s="54">
        <f t="shared" si="6"/>
        <v>100</v>
      </c>
      <c r="AG23" s="54">
        <v>0</v>
      </c>
      <c r="AH23" s="54">
        <v>0</v>
      </c>
      <c r="AI23" s="56">
        <f t="shared" si="7"/>
        <v>0</v>
      </c>
      <c r="AJ23" s="54">
        <f t="shared" si="4"/>
        <v>0</v>
      </c>
    </row>
    <row r="24" spans="1:38" s="66" customFormat="1" ht="17.45" customHeight="1">
      <c r="A24" s="144" t="s">
        <v>157</v>
      </c>
      <c r="B24" s="53">
        <v>966617.4</v>
      </c>
      <c r="C24" s="53">
        <v>59680.25</v>
      </c>
      <c r="D24" s="53">
        <f t="shared" si="0"/>
        <v>6.1741336334313868</v>
      </c>
      <c r="E24" s="53">
        <v>59680.25</v>
      </c>
      <c r="F24" s="53">
        <f t="shared" si="8"/>
        <v>100</v>
      </c>
      <c r="G24" s="53">
        <f t="shared" si="21"/>
        <v>0</v>
      </c>
      <c r="H24" s="54">
        <v>1000000</v>
      </c>
      <c r="I24" s="54">
        <v>895889.5</v>
      </c>
      <c r="J24" s="54">
        <v>0</v>
      </c>
      <c r="K24" s="54">
        <f t="shared" si="22"/>
        <v>895889.5</v>
      </c>
      <c r="L24" s="54">
        <f t="shared" si="11"/>
        <v>89.588949999999997</v>
      </c>
      <c r="M24" s="54">
        <v>895889.5</v>
      </c>
      <c r="N24" s="54">
        <f t="shared" si="12"/>
        <v>89.588949999999997</v>
      </c>
      <c r="O24" s="54">
        <v>588454.75</v>
      </c>
      <c r="P24" s="54">
        <f t="shared" si="23"/>
        <v>65.683853868138868</v>
      </c>
      <c r="Q24" s="54">
        <f t="shared" si="24"/>
        <v>307434.75</v>
      </c>
      <c r="R24" s="54">
        <v>1056255</v>
      </c>
      <c r="S24" s="54">
        <v>0</v>
      </c>
      <c r="T24" s="54">
        <v>35999</v>
      </c>
      <c r="U24" s="54">
        <v>0</v>
      </c>
      <c r="V24" s="54">
        <v>57943.25</v>
      </c>
      <c r="W24" s="54">
        <v>0</v>
      </c>
      <c r="X24" s="54">
        <f t="shared" si="26"/>
        <v>93942.25</v>
      </c>
      <c r="Y24" s="54">
        <f t="shared" si="25"/>
        <v>0</v>
      </c>
      <c r="Z24" s="54">
        <f t="shared" si="17"/>
        <v>93942.25</v>
      </c>
      <c r="AA24" s="54">
        <f t="shared" si="2"/>
        <v>8.8938987271066168</v>
      </c>
      <c r="AB24" s="55">
        <v>0</v>
      </c>
      <c r="AC24" s="54">
        <f t="shared" si="5"/>
        <v>962312.75</v>
      </c>
      <c r="AD24" s="54">
        <f t="shared" si="3"/>
        <v>91.106101272893383</v>
      </c>
      <c r="AE24" s="54">
        <f t="shared" si="27"/>
        <v>93942.25</v>
      </c>
      <c r="AF24" s="54">
        <f t="shared" si="6"/>
        <v>100</v>
      </c>
      <c r="AG24" s="54">
        <v>0</v>
      </c>
      <c r="AH24" s="54">
        <v>30066</v>
      </c>
      <c r="AI24" s="56">
        <f t="shared" si="7"/>
        <v>30066</v>
      </c>
      <c r="AJ24" s="54">
        <f t="shared" si="4"/>
        <v>32.004768887268511</v>
      </c>
    </row>
    <row r="25" spans="1:38" s="66" customFormat="1" ht="17.45" customHeight="1">
      <c r="A25" s="144" t="s">
        <v>158</v>
      </c>
      <c r="B25" s="53">
        <v>367890</v>
      </c>
      <c r="C25" s="53">
        <v>30600</v>
      </c>
      <c r="D25" s="53">
        <f t="shared" si="0"/>
        <v>8.3177036614205342</v>
      </c>
      <c r="E25" s="53">
        <v>30600</v>
      </c>
      <c r="F25" s="53">
        <f t="shared" si="8"/>
        <v>100</v>
      </c>
      <c r="G25" s="53">
        <f t="shared" si="21"/>
        <v>0</v>
      </c>
      <c r="H25" s="54">
        <v>384700</v>
      </c>
      <c r="I25" s="54">
        <v>157300</v>
      </c>
      <c r="J25" s="54">
        <v>0</v>
      </c>
      <c r="K25" s="54">
        <f t="shared" si="22"/>
        <v>157300</v>
      </c>
      <c r="L25" s="54">
        <f t="shared" si="11"/>
        <v>40.889004419027813</v>
      </c>
      <c r="M25" s="54">
        <v>157300</v>
      </c>
      <c r="N25" s="54">
        <f t="shared" si="12"/>
        <v>40.889004419027813</v>
      </c>
      <c r="O25" s="54">
        <v>157300</v>
      </c>
      <c r="P25" s="54">
        <f t="shared" si="23"/>
        <v>100</v>
      </c>
      <c r="Q25" s="54">
        <f t="shared" si="24"/>
        <v>0</v>
      </c>
      <c r="R25" s="54">
        <v>333480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f t="shared" si="26"/>
        <v>0</v>
      </c>
      <c r="Y25" s="54">
        <f t="shared" si="25"/>
        <v>0</v>
      </c>
      <c r="Z25" s="54">
        <f t="shared" si="17"/>
        <v>0</v>
      </c>
      <c r="AA25" s="54">
        <f t="shared" si="2"/>
        <v>0</v>
      </c>
      <c r="AB25" s="61">
        <v>0</v>
      </c>
      <c r="AC25" s="54">
        <f t="shared" si="5"/>
        <v>333480</v>
      </c>
      <c r="AD25" s="54">
        <f t="shared" si="3"/>
        <v>100</v>
      </c>
      <c r="AE25" s="54">
        <f t="shared" si="27"/>
        <v>0</v>
      </c>
      <c r="AF25" s="54" t="e">
        <f t="shared" si="6"/>
        <v>#DIV/0!</v>
      </c>
      <c r="AG25" s="54">
        <v>0</v>
      </c>
      <c r="AH25" s="54">
        <v>0</v>
      </c>
      <c r="AI25" s="56">
        <f t="shared" si="7"/>
        <v>0</v>
      </c>
      <c r="AJ25" s="54" t="e">
        <f t="shared" si="4"/>
        <v>#DIV/0!</v>
      </c>
    </row>
    <row r="26" spans="1:38" s="66" customFormat="1" ht="17.45" customHeight="1">
      <c r="A26" s="144" t="s">
        <v>159</v>
      </c>
      <c r="B26" s="53">
        <v>122863.19</v>
      </c>
      <c r="C26" s="53">
        <v>57380.1</v>
      </c>
      <c r="D26" s="53">
        <f t="shared" si="0"/>
        <v>46.702433820902748</v>
      </c>
      <c r="E26" s="53">
        <v>57380.1</v>
      </c>
      <c r="F26" s="53">
        <f t="shared" si="8"/>
        <v>100</v>
      </c>
      <c r="G26" s="53">
        <f t="shared" si="21"/>
        <v>0</v>
      </c>
      <c r="H26" s="54">
        <v>120000</v>
      </c>
      <c r="I26" s="54">
        <v>146635.6</v>
      </c>
      <c r="J26" s="54">
        <v>0</v>
      </c>
      <c r="K26" s="54">
        <f t="shared" si="22"/>
        <v>146635.6</v>
      </c>
      <c r="L26" s="54">
        <f t="shared" si="11"/>
        <v>122.19633333333333</v>
      </c>
      <c r="M26" s="54">
        <v>146635.6</v>
      </c>
      <c r="N26" s="54">
        <f t="shared" si="12"/>
        <v>122.19633333333333</v>
      </c>
      <c r="O26" s="54">
        <v>52665.600000000006</v>
      </c>
      <c r="P26" s="54">
        <f t="shared" si="23"/>
        <v>35.91597129210097</v>
      </c>
      <c r="Q26" s="54">
        <f t="shared" si="24"/>
        <v>93970</v>
      </c>
      <c r="R26" s="54">
        <v>138940</v>
      </c>
      <c r="S26" s="54">
        <v>0</v>
      </c>
      <c r="T26" s="54">
        <v>0</v>
      </c>
      <c r="U26" s="54">
        <v>0</v>
      </c>
      <c r="V26" s="54">
        <v>5230</v>
      </c>
      <c r="W26" s="54">
        <v>0</v>
      </c>
      <c r="X26" s="54">
        <f t="shared" si="26"/>
        <v>5230</v>
      </c>
      <c r="Y26" s="54">
        <f t="shared" si="25"/>
        <v>0</v>
      </c>
      <c r="Z26" s="54">
        <f t="shared" si="17"/>
        <v>5230</v>
      </c>
      <c r="AA26" s="54">
        <f t="shared" si="2"/>
        <v>3.7642147689650209</v>
      </c>
      <c r="AB26" s="55">
        <v>0</v>
      </c>
      <c r="AC26" s="54">
        <f t="shared" si="5"/>
        <v>133710</v>
      </c>
      <c r="AD26" s="54">
        <f t="shared" si="3"/>
        <v>96.235785231034981</v>
      </c>
      <c r="AE26" s="54">
        <f t="shared" si="27"/>
        <v>5230</v>
      </c>
      <c r="AF26" s="54">
        <f t="shared" si="6"/>
        <v>100</v>
      </c>
      <c r="AG26" s="54">
        <v>0</v>
      </c>
      <c r="AH26" s="54">
        <v>0</v>
      </c>
      <c r="AI26" s="56">
        <f t="shared" si="7"/>
        <v>0</v>
      </c>
      <c r="AJ26" s="54">
        <f t="shared" si="4"/>
        <v>0</v>
      </c>
    </row>
    <row r="27" spans="1:38" s="66" customFormat="1" ht="17.45" customHeight="1">
      <c r="A27" s="144" t="s">
        <v>160</v>
      </c>
      <c r="B27" s="53">
        <v>21149.59</v>
      </c>
      <c r="C27" s="53">
        <v>0</v>
      </c>
      <c r="D27" s="53">
        <f t="shared" si="0"/>
        <v>0</v>
      </c>
      <c r="E27" s="53">
        <v>0</v>
      </c>
      <c r="F27" s="53" t="e">
        <f t="shared" si="8"/>
        <v>#DIV/0!</v>
      </c>
      <c r="G27" s="53">
        <f t="shared" si="21"/>
        <v>0</v>
      </c>
      <c r="H27" s="54">
        <v>2000</v>
      </c>
      <c r="I27" s="54">
        <v>2000</v>
      </c>
      <c r="J27" s="54">
        <v>650</v>
      </c>
      <c r="K27" s="54">
        <f t="shared" si="22"/>
        <v>2650</v>
      </c>
      <c r="L27" s="54">
        <f t="shared" si="11"/>
        <v>132.5</v>
      </c>
      <c r="M27" s="54">
        <v>2650</v>
      </c>
      <c r="N27" s="54">
        <f t="shared" si="12"/>
        <v>132.5</v>
      </c>
      <c r="O27" s="54">
        <v>2650</v>
      </c>
      <c r="P27" s="54">
        <f t="shared" si="23"/>
        <v>100</v>
      </c>
      <c r="Q27" s="54">
        <f t="shared" si="24"/>
        <v>0</v>
      </c>
      <c r="R27" s="54">
        <v>20000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f t="shared" si="26"/>
        <v>0</v>
      </c>
      <c r="Y27" s="54">
        <f t="shared" si="25"/>
        <v>0</v>
      </c>
      <c r="Z27" s="54">
        <f t="shared" si="17"/>
        <v>0</v>
      </c>
      <c r="AA27" s="54">
        <f t="shared" si="2"/>
        <v>0</v>
      </c>
      <c r="AB27" s="55">
        <v>0</v>
      </c>
      <c r="AC27" s="54">
        <f t="shared" si="5"/>
        <v>20000</v>
      </c>
      <c r="AD27" s="54">
        <f t="shared" si="3"/>
        <v>100</v>
      </c>
      <c r="AE27" s="54">
        <f t="shared" si="27"/>
        <v>0</v>
      </c>
      <c r="AF27" s="54" t="e">
        <f t="shared" si="6"/>
        <v>#DIV/0!</v>
      </c>
      <c r="AG27" s="54">
        <v>0</v>
      </c>
      <c r="AH27" s="54">
        <v>0</v>
      </c>
      <c r="AI27" s="56">
        <f t="shared" si="7"/>
        <v>0</v>
      </c>
      <c r="AJ27" s="54" t="e">
        <f t="shared" si="4"/>
        <v>#DIV/0!</v>
      </c>
    </row>
    <row r="28" spans="1:38" s="66" customFormat="1" ht="17.100000000000001" customHeight="1">
      <c r="A28" s="144" t="s">
        <v>161</v>
      </c>
      <c r="B28" s="53">
        <v>0</v>
      </c>
      <c r="C28" s="53">
        <v>0</v>
      </c>
      <c r="D28" s="53" t="e">
        <f t="shared" si="0"/>
        <v>#DIV/0!</v>
      </c>
      <c r="E28" s="53">
        <v>0</v>
      </c>
      <c r="F28" s="53" t="e">
        <f t="shared" si="8"/>
        <v>#DIV/0!</v>
      </c>
      <c r="G28" s="53">
        <f t="shared" si="21"/>
        <v>0</v>
      </c>
      <c r="H28" s="54">
        <v>152520</v>
      </c>
      <c r="I28" s="54">
        <v>152520</v>
      </c>
      <c r="J28" s="54">
        <v>155285</v>
      </c>
      <c r="K28" s="54">
        <f t="shared" si="22"/>
        <v>307805</v>
      </c>
      <c r="L28" s="54">
        <f t="shared" si="11"/>
        <v>201.81287699973774</v>
      </c>
      <c r="M28" s="54">
        <v>307805</v>
      </c>
      <c r="N28" s="54">
        <f t="shared" si="12"/>
        <v>201.81287699973774</v>
      </c>
      <c r="O28" s="54">
        <v>280227</v>
      </c>
      <c r="P28" s="54">
        <f t="shared" si="23"/>
        <v>91.040431441984367</v>
      </c>
      <c r="Q28" s="54">
        <f t="shared" si="24"/>
        <v>27578</v>
      </c>
      <c r="R28" s="54">
        <v>697767.5</v>
      </c>
      <c r="S28" s="54">
        <v>0</v>
      </c>
      <c r="T28" s="54">
        <v>3990</v>
      </c>
      <c r="U28" s="54">
        <v>0</v>
      </c>
      <c r="V28" s="54">
        <v>0</v>
      </c>
      <c r="W28" s="54">
        <v>0</v>
      </c>
      <c r="X28" s="54">
        <f t="shared" si="26"/>
        <v>3990</v>
      </c>
      <c r="Y28" s="54">
        <f t="shared" si="25"/>
        <v>0</v>
      </c>
      <c r="Z28" s="54">
        <f t="shared" si="17"/>
        <v>3990</v>
      </c>
      <c r="AA28" s="54">
        <f t="shared" si="2"/>
        <v>0.57182370918679937</v>
      </c>
      <c r="AB28" s="55">
        <v>0</v>
      </c>
      <c r="AC28" s="54">
        <f t="shared" si="5"/>
        <v>693777.5</v>
      </c>
      <c r="AD28" s="54">
        <f t="shared" si="3"/>
        <v>99.428176290813198</v>
      </c>
      <c r="AE28" s="54">
        <f t="shared" si="27"/>
        <v>3990</v>
      </c>
      <c r="AF28" s="54">
        <f t="shared" si="6"/>
        <v>100</v>
      </c>
      <c r="AG28" s="54">
        <v>0</v>
      </c>
      <c r="AH28" s="54">
        <v>0</v>
      </c>
      <c r="AI28" s="56">
        <f t="shared" si="7"/>
        <v>0</v>
      </c>
      <c r="AJ28" s="54">
        <f t="shared" si="4"/>
        <v>0</v>
      </c>
    </row>
    <row r="29" spans="1:38" s="41" customFormat="1" ht="17.45" customHeight="1">
      <c r="A29" s="63" t="s">
        <v>33</v>
      </c>
      <c r="B29" s="47">
        <f>B9+B16</f>
        <v>24008038.030000001</v>
      </c>
      <c r="C29" s="47">
        <f>C9+C16</f>
        <v>13122979.829999998</v>
      </c>
      <c r="D29" s="47">
        <f t="shared" si="0"/>
        <v>54.660775751861792</v>
      </c>
      <c r="E29" s="47">
        <f>E9+E16</f>
        <v>13122979.829999998</v>
      </c>
      <c r="F29" s="47">
        <f t="shared" si="8"/>
        <v>100</v>
      </c>
      <c r="G29" s="49">
        <f>G9+G16</f>
        <v>0</v>
      </c>
      <c r="H29" s="49">
        <f>H9+H16</f>
        <v>28141375.189999998</v>
      </c>
      <c r="I29" s="49">
        <f>I9+I16</f>
        <v>26387207.049999997</v>
      </c>
      <c r="J29" s="49">
        <f>J9+J16</f>
        <v>1248396.08</v>
      </c>
      <c r="K29" s="49">
        <f>K9+K16</f>
        <v>27635603.129999995</v>
      </c>
      <c r="L29" s="49">
        <f t="shared" si="11"/>
        <v>98.202745755723669</v>
      </c>
      <c r="M29" s="49">
        <f>M9+M16</f>
        <v>27635603.129999995</v>
      </c>
      <c r="N29" s="49">
        <f t="shared" si="12"/>
        <v>98.202745755723669</v>
      </c>
      <c r="O29" s="49">
        <f>O9+O16</f>
        <v>16377101.400000002</v>
      </c>
      <c r="P29" s="49">
        <f t="shared" si="23"/>
        <v>59.260879246821077</v>
      </c>
      <c r="Q29" s="49">
        <f t="shared" ref="Q29:W29" si="32">Q9+Q16</f>
        <v>11258501.73</v>
      </c>
      <c r="R29" s="49">
        <f t="shared" si="32"/>
        <v>30925874.370000001</v>
      </c>
      <c r="S29" s="49">
        <f t="shared" si="32"/>
        <v>3526955.8199999994</v>
      </c>
      <c r="T29" s="49">
        <f t="shared" si="32"/>
        <v>1537733.3599999999</v>
      </c>
      <c r="U29" s="49">
        <f t="shared" si="32"/>
        <v>0</v>
      </c>
      <c r="V29" s="49">
        <f t="shared" si="32"/>
        <v>1158621.27</v>
      </c>
      <c r="W29" s="49">
        <f t="shared" si="32"/>
        <v>0</v>
      </c>
      <c r="X29" s="49">
        <f>T29+V29</f>
        <v>2696354.63</v>
      </c>
      <c r="Y29" s="49">
        <f>U29+W29</f>
        <v>0</v>
      </c>
      <c r="Z29" s="49">
        <f>X29+Y29</f>
        <v>2696354.63</v>
      </c>
      <c r="AA29" s="49">
        <f t="shared" si="2"/>
        <v>8.7187660330652754</v>
      </c>
      <c r="AB29" s="60">
        <v>0</v>
      </c>
      <c r="AC29" s="49">
        <f t="shared" si="5"/>
        <v>28229519.740000002</v>
      </c>
      <c r="AD29" s="49">
        <f t="shared" si="3"/>
        <v>91.281233966934721</v>
      </c>
      <c r="AE29" s="49">
        <f>AE9+AE16</f>
        <v>2696354.63</v>
      </c>
      <c r="AF29" s="49">
        <f t="shared" si="6"/>
        <v>100</v>
      </c>
      <c r="AG29" s="49">
        <f>AG9+AG16</f>
        <v>0</v>
      </c>
      <c r="AH29" s="49">
        <f>AH9+AH16</f>
        <v>36882</v>
      </c>
      <c r="AI29" s="48">
        <f t="shared" si="7"/>
        <v>36882</v>
      </c>
      <c r="AJ29" s="49">
        <f t="shared" si="4"/>
        <v>1.3678467805994794</v>
      </c>
    </row>
    <row r="30" spans="1:38" s="66" customFormat="1" ht="17.45" customHeight="1">
      <c r="C30" s="67"/>
      <c r="D30" s="67"/>
      <c r="H30" s="154"/>
      <c r="I30" s="154"/>
      <c r="J30" s="154"/>
      <c r="K30" s="154"/>
      <c r="L30" s="154"/>
      <c r="M30" s="67"/>
      <c r="N30" s="67"/>
      <c r="R30" s="65"/>
      <c r="S30" s="57"/>
      <c r="W30" s="57"/>
      <c r="X30" s="57"/>
      <c r="Y30" s="57"/>
      <c r="Z30" s="57"/>
      <c r="AA30" s="64"/>
      <c r="AB30" s="44"/>
      <c r="AC30" s="57"/>
      <c r="AD30" s="64"/>
      <c r="AE30" s="64"/>
      <c r="AF30" s="67"/>
      <c r="AG30" s="57"/>
      <c r="AH30" s="57"/>
      <c r="AI30" s="57"/>
      <c r="AJ30" s="57"/>
    </row>
    <row r="32" spans="1:38" s="129" customFormat="1" ht="17.45" customHeight="1">
      <c r="A32" s="128" t="s">
        <v>58</v>
      </c>
      <c r="C32" s="202"/>
      <c r="D32" s="202"/>
      <c r="M32" s="202"/>
      <c r="N32" s="202"/>
      <c r="T32" s="130"/>
      <c r="U32" s="130"/>
      <c r="V32" s="130"/>
      <c r="AA32" s="131"/>
      <c r="AB32" s="132"/>
      <c r="AC32" s="203" t="s">
        <v>37</v>
      </c>
      <c r="AD32" s="203"/>
      <c r="AE32" s="202" t="s">
        <v>38</v>
      </c>
      <c r="AF32" s="202"/>
    </row>
    <row r="33" spans="1:44" s="129" customFormat="1" ht="21" customHeight="1">
      <c r="A33" s="133" t="s">
        <v>120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L33" s="131"/>
      <c r="AM33" s="132"/>
      <c r="AN33" s="132"/>
      <c r="AO33" s="132"/>
      <c r="AP33" s="131"/>
      <c r="AQ33" s="131"/>
    </row>
    <row r="34" spans="1:44" s="129" customFormat="1" ht="21" customHeight="1">
      <c r="A34" s="133" t="s">
        <v>119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</row>
    <row r="35" spans="1:44" s="129" customFormat="1" ht="21" customHeight="1">
      <c r="A35" s="133" t="s">
        <v>162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</row>
    <row r="36" spans="1:44" s="129" customFormat="1" ht="21" customHeight="1">
      <c r="A36" s="134" t="s">
        <v>130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</row>
    <row r="37" spans="1:44" s="129" customFormat="1" ht="21" customHeight="1">
      <c r="A37" s="134" t="s">
        <v>131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</row>
    <row r="38" spans="1:44" s="129" customFormat="1" ht="21" customHeight="1">
      <c r="A38" s="134" t="s">
        <v>132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</row>
    <row r="39" spans="1:44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</row>
    <row r="40" spans="1:44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</row>
    <row r="41" spans="1:44" s="129" customFormat="1" ht="21" customHeight="1">
      <c r="A41" s="134" t="s">
        <v>133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</row>
    <row r="42" spans="1:44" s="129" customFormat="1" ht="21" customHeight="1">
      <c r="A42" s="134" t="s">
        <v>134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</row>
    <row r="43" spans="1:44" s="129" customFormat="1" ht="21" customHeight="1">
      <c r="A43" s="134" t="s">
        <v>135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</row>
    <row r="44" spans="1:44" s="129" customFormat="1" ht="21" customHeight="1">
      <c r="A44" s="134" t="s">
        <v>136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</row>
    <row r="45" spans="1:44" s="129" customFormat="1" ht="21" customHeight="1">
      <c r="A45" s="134" t="s">
        <v>142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</row>
    <row r="46" spans="1:44" s="129" customFormat="1" ht="21" customHeight="1">
      <c r="A46" s="134" t="s">
        <v>143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</row>
    <row r="47" spans="1:44" s="129" customFormat="1" ht="21" customHeight="1">
      <c r="A47" s="136" t="s">
        <v>144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</row>
    <row r="48" spans="1:44" ht="21" customHeight="1">
      <c r="A48" s="112" t="s">
        <v>76</v>
      </c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69"/>
      <c r="AL48" s="69"/>
      <c r="AM48" s="69"/>
      <c r="AN48" s="69"/>
      <c r="AO48" s="69"/>
      <c r="AP48" s="69"/>
      <c r="AQ48" s="69"/>
      <c r="AR48" s="69"/>
    </row>
    <row r="49" spans="8:36" ht="17.45" customHeight="1"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8:36" ht="17.45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C32:D32"/>
    <mergeCell ref="C8:D8"/>
    <mergeCell ref="E8:F8"/>
    <mergeCell ref="T8:U8"/>
    <mergeCell ref="V8:W8"/>
    <mergeCell ref="M32:N32"/>
    <mergeCell ref="A4:A8"/>
    <mergeCell ref="B4:G4"/>
    <mergeCell ref="C5:D5"/>
    <mergeCell ref="E5:F5"/>
    <mergeCell ref="V5:W5"/>
    <mergeCell ref="C6:D6"/>
    <mergeCell ref="E6:F6"/>
    <mergeCell ref="T6:U6"/>
    <mergeCell ref="V6:W6"/>
    <mergeCell ref="K8:L8"/>
    <mergeCell ref="M8:N8"/>
    <mergeCell ref="O8:P8"/>
    <mergeCell ref="R4:AJ4"/>
    <mergeCell ref="T5:U5"/>
    <mergeCell ref="X5:AA5"/>
    <mergeCell ref="AB5:AB6"/>
    <mergeCell ref="AC5:AD5"/>
    <mergeCell ref="AE5:AF5"/>
    <mergeCell ref="AG5:AJ5"/>
    <mergeCell ref="X6:Y6"/>
    <mergeCell ref="Z6:Z7"/>
    <mergeCell ref="AE6:AF6"/>
    <mergeCell ref="AI6:AJ6"/>
    <mergeCell ref="H4:Q4"/>
    <mergeCell ref="I5:L5"/>
    <mergeCell ref="M5:N5"/>
    <mergeCell ref="O5:P5"/>
    <mergeCell ref="I6:J6"/>
    <mergeCell ref="K6:K7"/>
    <mergeCell ref="M6:N6"/>
    <mergeCell ref="O6:P6"/>
    <mergeCell ref="X8:AA8"/>
    <mergeCell ref="AC8:AD8"/>
    <mergeCell ref="AE8:AF8"/>
    <mergeCell ref="AG8:AJ8"/>
    <mergeCell ref="AC32:AD32"/>
    <mergeCell ref="AE32:AF32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AW50"/>
  <sheetViews>
    <sheetView zoomScale="80" zoomScaleNormal="80" workbookViewId="0">
      <pane xSplit="1" ySplit="8" topLeftCell="AA9" activePane="bottomRight" state="frozen"/>
      <selection pane="topRight" activeCell="B1" sqref="B1"/>
      <selection pane="bottomLeft" activeCell="A9" sqref="A9"/>
      <selection pane="bottomRight" activeCell="R17" sqref="R17:R28"/>
    </sheetView>
  </sheetViews>
  <sheetFormatPr defaultColWidth="9" defaultRowHeight="17.45" customHeight="1"/>
  <cols>
    <col min="1" max="1" width="28.625" style="57" bestFit="1" customWidth="1"/>
    <col min="2" max="2" width="18.125" style="57" bestFit="1" customWidth="1"/>
    <col min="3" max="3" width="18.125" style="64" bestFit="1" customWidth="1"/>
    <col min="4" max="4" width="9.375" style="64" bestFit="1" customWidth="1"/>
    <col min="5" max="5" width="17.625" style="57" customWidth="1"/>
    <col min="6" max="6" width="9.125" style="57" customWidth="1"/>
    <col min="7" max="7" width="14.75" style="57" bestFit="1" customWidth="1"/>
    <col min="8" max="8" width="20.5" style="57" customWidth="1"/>
    <col min="9" max="9" width="20.125" style="57" bestFit="1" customWidth="1"/>
    <col min="10" max="10" width="17" style="57" bestFit="1" customWidth="1"/>
    <col min="11" max="11" width="20.125" style="57" bestFit="1" customWidth="1"/>
    <col min="12" max="12" width="9.75" style="57" bestFit="1" customWidth="1"/>
    <col min="13" max="13" width="22.875" style="64" customWidth="1"/>
    <col min="14" max="14" width="9.75" style="64" bestFit="1" customWidth="1"/>
    <col min="15" max="15" width="19.625" style="57" customWidth="1"/>
    <col min="16" max="16" width="9.75" style="57" bestFit="1" customWidth="1"/>
    <col min="17" max="17" width="22.625" style="57" customWidth="1"/>
    <col min="18" max="18" width="20.5" style="57" customWidth="1"/>
    <col min="19" max="19" width="17.125" style="57" customWidth="1"/>
    <col min="20" max="20" width="23.375" style="66" customWidth="1"/>
    <col min="21" max="22" width="19.625" style="66" customWidth="1"/>
    <col min="23" max="26" width="19.625" style="57" customWidth="1"/>
    <col min="27" max="27" width="10" style="64" bestFit="1" customWidth="1"/>
    <col min="28" max="28" width="16.875" style="44" bestFit="1" customWidth="1"/>
    <col min="29" max="29" width="19.75" style="57" bestFit="1" customWidth="1"/>
    <col min="30" max="30" width="10" style="64" bestFit="1" customWidth="1"/>
    <col min="31" max="32" width="19.125" style="64" customWidth="1"/>
    <col min="33" max="33" width="19.625" style="57" customWidth="1"/>
    <col min="34" max="34" width="16.25" style="57" bestFit="1" customWidth="1"/>
    <col min="35" max="35" width="18.875" style="57" customWidth="1"/>
    <col min="36" max="36" width="10.5" style="57" bestFit="1" customWidth="1"/>
    <col min="37" max="16384" width="9" style="57"/>
  </cols>
  <sheetData>
    <row r="1" spans="1:36" s="40" customFormat="1" ht="17.45" customHeight="1">
      <c r="A1" s="40" t="s">
        <v>106</v>
      </c>
      <c r="T1" s="41"/>
      <c r="U1" s="41"/>
      <c r="V1" s="41"/>
    </row>
    <row r="2" spans="1:36" s="40" customFormat="1" ht="17.45" customHeight="1">
      <c r="A2" s="40" t="s">
        <v>87</v>
      </c>
      <c r="T2" s="41"/>
      <c r="U2" s="41"/>
      <c r="V2" s="41"/>
    </row>
    <row r="3" spans="1:36" s="40" customFormat="1" ht="17.45" customHeight="1">
      <c r="A3" s="42" t="s">
        <v>110</v>
      </c>
      <c r="B3" s="42"/>
      <c r="C3" s="42"/>
      <c r="D3" s="42"/>
      <c r="E3" s="42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 ht="17.45" customHeight="1">
      <c r="A4" s="221" t="s">
        <v>0</v>
      </c>
      <c r="B4" s="233" t="s">
        <v>56</v>
      </c>
      <c r="C4" s="233"/>
      <c r="D4" s="233"/>
      <c r="E4" s="233"/>
      <c r="F4" s="233"/>
      <c r="G4" s="163"/>
      <c r="H4" s="188" t="s">
        <v>55</v>
      </c>
      <c r="I4" s="189"/>
      <c r="J4" s="189"/>
      <c r="K4" s="189"/>
      <c r="L4" s="189"/>
      <c r="M4" s="189"/>
      <c r="N4" s="189"/>
      <c r="O4" s="189"/>
      <c r="P4" s="189"/>
      <c r="Q4" s="190"/>
      <c r="R4" s="222"/>
      <c r="S4" s="222"/>
      <c r="T4" s="204"/>
      <c r="U4" s="204"/>
      <c r="V4" s="204"/>
      <c r="W4" s="204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</row>
    <row r="5" spans="1:36" s="51" customFormat="1" ht="17.45" customHeight="1">
      <c r="A5" s="221"/>
      <c r="B5" s="72" t="s">
        <v>1</v>
      </c>
      <c r="C5" s="234" t="s">
        <v>5</v>
      </c>
      <c r="D5" s="235"/>
      <c r="E5" s="235" t="s">
        <v>50</v>
      </c>
      <c r="F5" s="236"/>
      <c r="G5" s="107" t="s">
        <v>95</v>
      </c>
      <c r="H5" s="108" t="s">
        <v>1</v>
      </c>
      <c r="I5" s="191" t="s">
        <v>46</v>
      </c>
      <c r="J5" s="191"/>
      <c r="K5" s="191"/>
      <c r="L5" s="192"/>
      <c r="M5" s="197" t="s">
        <v>5</v>
      </c>
      <c r="N5" s="198"/>
      <c r="O5" s="198" t="s">
        <v>50</v>
      </c>
      <c r="P5" s="194"/>
      <c r="Q5" s="109" t="s">
        <v>95</v>
      </c>
      <c r="R5" s="110" t="s">
        <v>1</v>
      </c>
      <c r="S5" s="111" t="s">
        <v>4</v>
      </c>
      <c r="T5" s="226" t="s">
        <v>2</v>
      </c>
      <c r="U5" s="213"/>
      <c r="V5" s="226" t="s">
        <v>2</v>
      </c>
      <c r="W5" s="214"/>
      <c r="X5" s="227" t="s">
        <v>46</v>
      </c>
      <c r="Y5" s="227"/>
      <c r="Z5" s="227"/>
      <c r="AA5" s="228"/>
      <c r="AB5" s="229" t="s">
        <v>3</v>
      </c>
      <c r="AC5" s="220" t="s">
        <v>48</v>
      </c>
      <c r="AD5" s="220"/>
      <c r="AE5" s="231" t="s">
        <v>118</v>
      </c>
      <c r="AF5" s="226"/>
      <c r="AG5" s="220" t="s">
        <v>117</v>
      </c>
      <c r="AH5" s="220"/>
      <c r="AI5" s="220"/>
      <c r="AJ5" s="220"/>
    </row>
    <row r="6" spans="1:36" s="81" customFormat="1" ht="17.45" customHeight="1">
      <c r="A6" s="221"/>
      <c r="B6" s="76" t="s">
        <v>6</v>
      </c>
      <c r="C6" s="210" t="s">
        <v>49</v>
      </c>
      <c r="D6" s="232"/>
      <c r="E6" s="210" t="s">
        <v>93</v>
      </c>
      <c r="F6" s="211"/>
      <c r="G6" s="77" t="s">
        <v>94</v>
      </c>
      <c r="H6" s="78" t="s">
        <v>108</v>
      </c>
      <c r="I6" s="193" t="s">
        <v>45</v>
      </c>
      <c r="J6" s="194"/>
      <c r="K6" s="195" t="s">
        <v>47</v>
      </c>
      <c r="L6" s="79" t="s">
        <v>44</v>
      </c>
      <c r="M6" s="199" t="s">
        <v>111</v>
      </c>
      <c r="N6" s="200"/>
      <c r="O6" s="199" t="s">
        <v>148</v>
      </c>
      <c r="P6" s="201"/>
      <c r="Q6" s="80" t="s">
        <v>94</v>
      </c>
      <c r="R6" s="95" t="s">
        <v>114</v>
      </c>
      <c r="S6" s="96" t="s">
        <v>115</v>
      </c>
      <c r="T6" s="206" t="s">
        <v>137</v>
      </c>
      <c r="U6" s="237"/>
      <c r="V6" s="206" t="s">
        <v>138</v>
      </c>
      <c r="W6" s="207"/>
      <c r="X6" s="213" t="s">
        <v>45</v>
      </c>
      <c r="Y6" s="214"/>
      <c r="Z6" s="204" t="s">
        <v>47</v>
      </c>
      <c r="AA6" s="97" t="s">
        <v>44</v>
      </c>
      <c r="AB6" s="230"/>
      <c r="AC6" s="95" t="s">
        <v>45</v>
      </c>
      <c r="AD6" s="97" t="s">
        <v>44</v>
      </c>
      <c r="AE6" s="206" t="s">
        <v>139</v>
      </c>
      <c r="AF6" s="207"/>
      <c r="AG6" s="98" t="s">
        <v>141</v>
      </c>
      <c r="AH6" s="98" t="s">
        <v>140</v>
      </c>
      <c r="AI6" s="220" t="s">
        <v>116</v>
      </c>
      <c r="AJ6" s="220"/>
    </row>
    <row r="7" spans="1:36" s="51" customFormat="1" ht="17.45" customHeight="1">
      <c r="A7" s="221"/>
      <c r="B7" s="82"/>
      <c r="C7" s="83" t="s">
        <v>8</v>
      </c>
      <c r="D7" s="72" t="s">
        <v>44</v>
      </c>
      <c r="E7" s="83" t="s">
        <v>8</v>
      </c>
      <c r="F7" s="73" t="s">
        <v>44</v>
      </c>
      <c r="G7" s="84" t="s">
        <v>107</v>
      </c>
      <c r="H7" s="85"/>
      <c r="I7" s="86" t="s">
        <v>35</v>
      </c>
      <c r="J7" s="86" t="s">
        <v>34</v>
      </c>
      <c r="K7" s="196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107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205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51" customFormat="1" ht="17.45" customHeight="1">
      <c r="A8" s="221"/>
      <c r="B8" s="163" t="s">
        <v>9</v>
      </c>
      <c r="C8" s="233" t="s">
        <v>10</v>
      </c>
      <c r="D8" s="233"/>
      <c r="E8" s="233" t="s">
        <v>11</v>
      </c>
      <c r="F8" s="233"/>
      <c r="G8" s="90" t="s">
        <v>43</v>
      </c>
      <c r="H8" s="91" t="s">
        <v>12</v>
      </c>
      <c r="I8" s="91" t="s">
        <v>13</v>
      </c>
      <c r="J8" s="91" t="s">
        <v>52</v>
      </c>
      <c r="K8" s="183" t="s">
        <v>112</v>
      </c>
      <c r="L8" s="184"/>
      <c r="M8" s="183" t="s">
        <v>36</v>
      </c>
      <c r="N8" s="184"/>
      <c r="O8" s="183" t="s">
        <v>121</v>
      </c>
      <c r="P8" s="184"/>
      <c r="Q8" s="91" t="s">
        <v>65</v>
      </c>
      <c r="R8" s="105" t="s">
        <v>66</v>
      </c>
      <c r="S8" s="105" t="s">
        <v>122</v>
      </c>
      <c r="T8" s="216" t="s">
        <v>123</v>
      </c>
      <c r="U8" s="217"/>
      <c r="V8" s="216" t="s">
        <v>124</v>
      </c>
      <c r="W8" s="217"/>
      <c r="X8" s="216" t="s">
        <v>125</v>
      </c>
      <c r="Y8" s="218"/>
      <c r="Z8" s="218"/>
      <c r="AA8" s="217"/>
      <c r="AB8" s="105" t="s">
        <v>126</v>
      </c>
      <c r="AC8" s="216" t="s">
        <v>127</v>
      </c>
      <c r="AD8" s="217"/>
      <c r="AE8" s="219" t="s">
        <v>128</v>
      </c>
      <c r="AF8" s="219"/>
      <c r="AG8" s="216" t="s">
        <v>129</v>
      </c>
      <c r="AH8" s="218"/>
      <c r="AI8" s="218"/>
      <c r="AJ8" s="217"/>
    </row>
    <row r="9" spans="1:36" s="51" customFormat="1" ht="17.45" customHeight="1">
      <c r="A9" s="116" t="s">
        <v>14</v>
      </c>
      <c r="B9" s="117">
        <f>SUM(B10:B15)</f>
        <v>73437242.599999994</v>
      </c>
      <c r="C9" s="117">
        <f>SUM(C10:C15)</f>
        <v>72903388.88000001</v>
      </c>
      <c r="D9" s="120">
        <f t="shared" ref="D9:D29" si="0">C9*100/B9</f>
        <v>99.273047705633786</v>
      </c>
      <c r="E9" s="117">
        <f>SUM(E10:E15)</f>
        <v>72903388.879999995</v>
      </c>
      <c r="F9" s="120">
        <f>E9*100/C9</f>
        <v>99.999999999999986</v>
      </c>
      <c r="G9" s="48">
        <f>SUM(G10:G15)</f>
        <v>0</v>
      </c>
      <c r="H9" s="48">
        <f>SUM(H10:H15)</f>
        <v>88144670.959999993</v>
      </c>
      <c r="I9" s="48">
        <f>SUM(I10:I15)</f>
        <v>77134146.999999985</v>
      </c>
      <c r="J9" s="48">
        <f>SUM(J10:J15)</f>
        <v>528020.77</v>
      </c>
      <c r="K9" s="48">
        <f>SUM(K10:K15)</f>
        <v>77662167.769999996</v>
      </c>
      <c r="L9" s="49">
        <f>K9*100/H9</f>
        <v>88.107615496395752</v>
      </c>
      <c r="M9" s="48">
        <f>SUM(M10:M15)</f>
        <v>77662167.769999996</v>
      </c>
      <c r="N9" s="49">
        <f>M9*100/H9</f>
        <v>88.107615496395752</v>
      </c>
      <c r="O9" s="48">
        <f>SUM(O10:O15)</f>
        <v>52173669.090000004</v>
      </c>
      <c r="P9" s="49">
        <f>O9*100/M9</f>
        <v>67.180289435796681</v>
      </c>
      <c r="Q9" s="48">
        <f t="shared" ref="Q9:W9" si="1">SUM(Q10:Q15)</f>
        <v>25488498.679999996</v>
      </c>
      <c r="R9" s="48">
        <f t="shared" si="1"/>
        <v>93635138.219999999</v>
      </c>
      <c r="S9" s="48">
        <f t="shared" si="1"/>
        <v>13546333.930000002</v>
      </c>
      <c r="T9" s="48">
        <f t="shared" si="1"/>
        <v>0</v>
      </c>
      <c r="U9" s="50">
        <f t="shared" si="1"/>
        <v>0</v>
      </c>
      <c r="V9" s="48">
        <f t="shared" si="1"/>
        <v>0</v>
      </c>
      <c r="W9" s="48">
        <f t="shared" si="1"/>
        <v>0</v>
      </c>
      <c r="X9" s="49">
        <f>T9+V9</f>
        <v>0</v>
      </c>
      <c r="Y9" s="49">
        <f>U9+W9</f>
        <v>0</v>
      </c>
      <c r="Z9" s="49">
        <f>X9+Y9</f>
        <v>0</v>
      </c>
      <c r="AA9" s="49">
        <f t="shared" ref="AA9:AA29" si="2">Z9*100/R9</f>
        <v>0</v>
      </c>
      <c r="AB9" s="48"/>
      <c r="AC9" s="49">
        <f>R9-Z9</f>
        <v>93635138.219999999</v>
      </c>
      <c r="AD9" s="49">
        <f t="shared" ref="AD9:AD29" si="3">AC9*100/R9</f>
        <v>100</v>
      </c>
      <c r="AE9" s="48">
        <f>SUM(AE10:AE15)</f>
        <v>0</v>
      </c>
      <c r="AF9" s="49" t="e">
        <f>AE9*100/Z9</f>
        <v>#DIV/0!</v>
      </c>
      <c r="AG9" s="48">
        <f>SUM(AG10:AG15)</f>
        <v>0</v>
      </c>
      <c r="AH9" s="48">
        <f>SUM(AH10:AH15)</f>
        <v>0</v>
      </c>
      <c r="AI9" s="48">
        <f>SUM(AI10:AI15)</f>
        <v>0</v>
      </c>
      <c r="AJ9" s="49" t="e">
        <f t="shared" ref="AJ9:AJ29" si="4">AI9*100/AE9</f>
        <v>#DIV/0!</v>
      </c>
    </row>
    <row r="10" spans="1:36" ht="17.45" customHeight="1">
      <c r="A10" s="52" t="s">
        <v>15</v>
      </c>
      <c r="B10" s="121">
        <v>42728807</v>
      </c>
      <c r="C10" s="121">
        <v>39986246.710000001</v>
      </c>
      <c r="D10" s="121">
        <f t="shared" si="0"/>
        <v>93.58147235423634</v>
      </c>
      <c r="E10" s="121">
        <v>39986246.710000001</v>
      </c>
      <c r="F10" s="121">
        <f>E10*100/C10</f>
        <v>100</v>
      </c>
      <c r="G10" s="54">
        <f>C10-E10</f>
        <v>0</v>
      </c>
      <c r="H10" s="54">
        <v>49809842.950000003</v>
      </c>
      <c r="I10" s="54">
        <v>47807593.039999999</v>
      </c>
      <c r="J10" s="54">
        <v>0</v>
      </c>
      <c r="K10" s="54">
        <f>I10+J10</f>
        <v>47807593.039999999</v>
      </c>
      <c r="L10" s="54">
        <f>K10*100/H10</f>
        <v>95.980212360818129</v>
      </c>
      <c r="M10" s="54">
        <f>K10</f>
        <v>47807593.039999999</v>
      </c>
      <c r="N10" s="54">
        <f>M10*100/H10</f>
        <v>95.980212360818129</v>
      </c>
      <c r="O10" s="54">
        <v>31762905.260000002</v>
      </c>
      <c r="P10" s="54">
        <f>O10*100/M10</f>
        <v>66.439038738939203</v>
      </c>
      <c r="Q10" s="54">
        <f>M10-O10</f>
        <v>16044687.779999997</v>
      </c>
      <c r="R10" s="54">
        <v>55023088.270000003</v>
      </c>
      <c r="S10" s="54">
        <v>5456359.3300000001</v>
      </c>
      <c r="T10" s="54"/>
      <c r="U10" s="54"/>
      <c r="V10" s="54"/>
      <c r="W10" s="54"/>
      <c r="X10" s="54">
        <f>T10+V10</f>
        <v>0</v>
      </c>
      <c r="Y10" s="54">
        <f>U10+W10</f>
        <v>0</v>
      </c>
      <c r="Z10" s="54">
        <f>X10+Y10</f>
        <v>0</v>
      </c>
      <c r="AA10" s="54">
        <f t="shared" si="2"/>
        <v>0</v>
      </c>
      <c r="AB10" s="55"/>
      <c r="AC10" s="54">
        <f t="shared" ref="AC10:AC29" si="5">R10-Z10</f>
        <v>55023088.270000003</v>
      </c>
      <c r="AD10" s="54">
        <f t="shared" si="3"/>
        <v>100</v>
      </c>
      <c r="AE10" s="54"/>
      <c r="AF10" s="54" t="e">
        <f t="shared" ref="AF10:AF29" si="6">AE10*100/Z10</f>
        <v>#DIV/0!</v>
      </c>
      <c r="AG10" s="54"/>
      <c r="AH10" s="54"/>
      <c r="AI10" s="56">
        <f t="shared" ref="AI10:AI29" si="7">AG10+AH10</f>
        <v>0</v>
      </c>
      <c r="AJ10" s="54" t="e">
        <f t="shared" si="4"/>
        <v>#DIV/0!</v>
      </c>
    </row>
    <row r="11" spans="1:36" ht="17.45" customHeight="1">
      <c r="A11" s="52" t="s">
        <v>16</v>
      </c>
      <c r="B11" s="121">
        <v>681133.3</v>
      </c>
      <c r="C11" s="121">
        <v>881910</v>
      </c>
      <c r="D11" s="121">
        <f t="shared" si="0"/>
        <v>129.47685864132615</v>
      </c>
      <c r="E11" s="121">
        <v>881910</v>
      </c>
      <c r="F11" s="121">
        <f t="shared" ref="F11:F29" si="8">E11*100/C11</f>
        <v>100</v>
      </c>
      <c r="G11" s="54">
        <f t="shared" ref="G11:G15" si="9">C11-E11</f>
        <v>0</v>
      </c>
      <c r="H11" s="54">
        <v>842330</v>
      </c>
      <c r="I11" s="54">
        <v>733692.4</v>
      </c>
      <c r="J11" s="54">
        <v>0</v>
      </c>
      <c r="K11" s="54">
        <f t="shared" ref="K11:K15" si="10">I11+J11</f>
        <v>733692.4</v>
      </c>
      <c r="L11" s="54">
        <f t="shared" ref="L11:L29" si="11">K11*100/H11</f>
        <v>87.102726959742625</v>
      </c>
      <c r="M11" s="54">
        <f t="shared" ref="M11:M15" si="12">K11</f>
        <v>733692.4</v>
      </c>
      <c r="N11" s="54">
        <f t="shared" ref="N11:N29" si="13">M11*100/H11</f>
        <v>87.102726959742625</v>
      </c>
      <c r="O11" s="54">
        <v>586292.4</v>
      </c>
      <c r="P11" s="54">
        <f t="shared" ref="P11:P15" si="14">O11*100/M11</f>
        <v>79.909836874417664</v>
      </c>
      <c r="Q11" s="54">
        <f t="shared" ref="Q11:Q15" si="15">M11-O11</f>
        <v>147400</v>
      </c>
      <c r="R11" s="54">
        <v>803357</v>
      </c>
      <c r="S11" s="54">
        <v>460687.4</v>
      </c>
      <c r="T11" s="54"/>
      <c r="U11" s="54"/>
      <c r="V11" s="54"/>
      <c r="W11" s="54"/>
      <c r="X11" s="54">
        <f t="shared" ref="X11:Y15" si="16">T11+V11</f>
        <v>0</v>
      </c>
      <c r="Y11" s="54">
        <f t="shared" si="16"/>
        <v>0</v>
      </c>
      <c r="Z11" s="54">
        <f t="shared" ref="Z11:Z28" si="17">X11+Y11</f>
        <v>0</v>
      </c>
      <c r="AA11" s="54">
        <f t="shared" si="2"/>
        <v>0</v>
      </c>
      <c r="AB11" s="55"/>
      <c r="AC11" s="54">
        <f t="shared" si="5"/>
        <v>803357</v>
      </c>
      <c r="AD11" s="54">
        <f t="shared" si="3"/>
        <v>100</v>
      </c>
      <c r="AE11" s="54"/>
      <c r="AF11" s="54" t="e">
        <f t="shared" si="6"/>
        <v>#DIV/0!</v>
      </c>
      <c r="AG11" s="54"/>
      <c r="AH11" s="54"/>
      <c r="AI11" s="56">
        <f t="shared" si="7"/>
        <v>0</v>
      </c>
      <c r="AJ11" s="54" t="e">
        <f t="shared" si="4"/>
        <v>#DIV/0!</v>
      </c>
    </row>
    <row r="12" spans="1:36" ht="17.45" customHeight="1">
      <c r="A12" s="52" t="s">
        <v>17</v>
      </c>
      <c r="B12" s="121">
        <v>14557966.300000001</v>
      </c>
      <c r="C12" s="121">
        <v>16296845.82</v>
      </c>
      <c r="D12" s="121">
        <f t="shared" si="0"/>
        <v>111.94452222354711</v>
      </c>
      <c r="E12" s="121">
        <v>16296845.82</v>
      </c>
      <c r="F12" s="121">
        <f t="shared" si="8"/>
        <v>100</v>
      </c>
      <c r="G12" s="54">
        <f t="shared" si="9"/>
        <v>0</v>
      </c>
      <c r="H12" s="54">
        <v>22565627.41</v>
      </c>
      <c r="I12" s="54">
        <v>13921325.08</v>
      </c>
      <c r="J12" s="54">
        <v>0</v>
      </c>
      <c r="K12" s="54">
        <f t="shared" si="10"/>
        <v>13921325.08</v>
      </c>
      <c r="L12" s="54">
        <f t="shared" si="11"/>
        <v>61.692612516639969</v>
      </c>
      <c r="M12" s="54">
        <f t="shared" si="12"/>
        <v>13921325.08</v>
      </c>
      <c r="N12" s="54">
        <f t="shared" si="13"/>
        <v>61.692612516639969</v>
      </c>
      <c r="O12" s="54">
        <v>9259238.4700000007</v>
      </c>
      <c r="P12" s="54">
        <f t="shared" si="14"/>
        <v>66.511186376232516</v>
      </c>
      <c r="Q12" s="54">
        <f t="shared" si="15"/>
        <v>4662086.6099999994</v>
      </c>
      <c r="R12" s="54">
        <v>25545320.600000001</v>
      </c>
      <c r="S12" s="54">
        <v>2877469.98</v>
      </c>
      <c r="T12" s="54"/>
      <c r="U12" s="54"/>
      <c r="V12" s="54"/>
      <c r="W12" s="54"/>
      <c r="X12" s="54">
        <f t="shared" si="16"/>
        <v>0</v>
      </c>
      <c r="Y12" s="54">
        <f t="shared" si="16"/>
        <v>0</v>
      </c>
      <c r="Z12" s="54">
        <f t="shared" si="17"/>
        <v>0</v>
      </c>
      <c r="AA12" s="54">
        <f t="shared" si="2"/>
        <v>0</v>
      </c>
      <c r="AB12" s="55"/>
      <c r="AC12" s="54">
        <f t="shared" si="5"/>
        <v>25545320.600000001</v>
      </c>
      <c r="AD12" s="54">
        <f t="shared" si="3"/>
        <v>100</v>
      </c>
      <c r="AE12" s="54"/>
      <c r="AF12" s="54" t="e">
        <f t="shared" si="6"/>
        <v>#DIV/0!</v>
      </c>
      <c r="AG12" s="54"/>
      <c r="AH12" s="54"/>
      <c r="AI12" s="56">
        <f t="shared" si="7"/>
        <v>0</v>
      </c>
      <c r="AJ12" s="54" t="e">
        <f t="shared" si="4"/>
        <v>#DIV/0!</v>
      </c>
    </row>
    <row r="13" spans="1:36" ht="31.5">
      <c r="A13" s="58" t="s">
        <v>18</v>
      </c>
      <c r="B13" s="121">
        <v>14969336</v>
      </c>
      <c r="C13" s="121">
        <v>15283950.350000003</v>
      </c>
      <c r="D13" s="121">
        <f t="shared" si="0"/>
        <v>102.1017254873563</v>
      </c>
      <c r="E13" s="121">
        <v>15283950.35</v>
      </c>
      <c r="F13" s="121">
        <f t="shared" si="8"/>
        <v>99.999999999999972</v>
      </c>
      <c r="G13" s="54">
        <f t="shared" si="9"/>
        <v>0</v>
      </c>
      <c r="H13" s="54">
        <v>14217415.6</v>
      </c>
      <c r="I13" s="54">
        <v>14217415.6</v>
      </c>
      <c r="J13" s="54">
        <v>528020.77</v>
      </c>
      <c r="K13" s="54">
        <f t="shared" si="10"/>
        <v>14745436.369999999</v>
      </c>
      <c r="L13" s="54">
        <f t="shared" si="11"/>
        <v>103.71390121000613</v>
      </c>
      <c r="M13" s="54">
        <f t="shared" si="12"/>
        <v>14745436.369999999</v>
      </c>
      <c r="N13" s="178">
        <f t="shared" si="13"/>
        <v>103.71390121000613</v>
      </c>
      <c r="O13" s="54">
        <v>10292748.970000001</v>
      </c>
      <c r="P13" s="54">
        <f t="shared" si="14"/>
        <v>69.802945885961606</v>
      </c>
      <c r="Q13" s="54">
        <f t="shared" si="15"/>
        <v>4452687.3999999985</v>
      </c>
      <c r="R13" s="54">
        <v>11503412.35</v>
      </c>
      <c r="S13" s="54">
        <v>4409062.5</v>
      </c>
      <c r="T13" s="54"/>
      <c r="U13" s="54"/>
      <c r="V13" s="54"/>
      <c r="W13" s="54"/>
      <c r="X13" s="54">
        <f t="shared" si="16"/>
        <v>0</v>
      </c>
      <c r="Y13" s="54">
        <f t="shared" si="16"/>
        <v>0</v>
      </c>
      <c r="Z13" s="54">
        <f t="shared" si="17"/>
        <v>0</v>
      </c>
      <c r="AA13" s="54">
        <f t="shared" si="2"/>
        <v>0</v>
      </c>
      <c r="AB13" s="55"/>
      <c r="AC13" s="54">
        <f t="shared" si="5"/>
        <v>11503412.35</v>
      </c>
      <c r="AD13" s="54">
        <f t="shared" si="3"/>
        <v>100</v>
      </c>
      <c r="AE13" s="54"/>
      <c r="AF13" s="54" t="e">
        <f t="shared" si="6"/>
        <v>#DIV/0!</v>
      </c>
      <c r="AG13" s="54"/>
      <c r="AH13" s="54"/>
      <c r="AI13" s="56">
        <f t="shared" si="7"/>
        <v>0</v>
      </c>
      <c r="AJ13" s="54" t="e">
        <f t="shared" si="4"/>
        <v>#DIV/0!</v>
      </c>
    </row>
    <row r="14" spans="1:36" ht="17.45" customHeight="1">
      <c r="A14" s="52" t="s">
        <v>19</v>
      </c>
      <c r="B14" s="121">
        <v>0</v>
      </c>
      <c r="C14" s="121">
        <v>0</v>
      </c>
      <c r="D14" s="121" t="e">
        <f t="shared" si="0"/>
        <v>#DIV/0!</v>
      </c>
      <c r="E14" s="121">
        <v>0</v>
      </c>
      <c r="F14" s="121" t="e">
        <f t="shared" si="8"/>
        <v>#DIV/0!</v>
      </c>
      <c r="G14" s="54">
        <f t="shared" si="9"/>
        <v>0</v>
      </c>
      <c r="H14" s="54">
        <v>0</v>
      </c>
      <c r="I14" s="54">
        <v>0</v>
      </c>
      <c r="J14" s="54">
        <v>0</v>
      </c>
      <c r="K14" s="54">
        <f t="shared" si="10"/>
        <v>0</v>
      </c>
      <c r="L14" s="54" t="e">
        <f t="shared" si="11"/>
        <v>#DIV/0!</v>
      </c>
      <c r="M14" s="54">
        <f t="shared" si="12"/>
        <v>0</v>
      </c>
      <c r="N14" s="54" t="e">
        <f t="shared" si="13"/>
        <v>#DIV/0!</v>
      </c>
      <c r="O14" s="54">
        <v>0</v>
      </c>
      <c r="P14" s="54" t="e">
        <f t="shared" si="14"/>
        <v>#DIV/0!</v>
      </c>
      <c r="Q14" s="54">
        <f t="shared" si="15"/>
        <v>0</v>
      </c>
      <c r="R14" s="54">
        <v>0</v>
      </c>
      <c r="S14" s="54">
        <v>0</v>
      </c>
      <c r="T14" s="54"/>
      <c r="U14" s="54"/>
      <c r="V14" s="54"/>
      <c r="W14" s="54"/>
      <c r="X14" s="54">
        <f t="shared" si="16"/>
        <v>0</v>
      </c>
      <c r="Y14" s="54">
        <f t="shared" si="16"/>
        <v>0</v>
      </c>
      <c r="Z14" s="54">
        <f t="shared" si="17"/>
        <v>0</v>
      </c>
      <c r="AA14" s="54" t="e">
        <f t="shared" si="2"/>
        <v>#DIV/0!</v>
      </c>
      <c r="AB14" s="55"/>
      <c r="AC14" s="54">
        <f t="shared" si="5"/>
        <v>0</v>
      </c>
      <c r="AD14" s="54" t="e">
        <f t="shared" si="3"/>
        <v>#DIV/0!</v>
      </c>
      <c r="AE14" s="54"/>
      <c r="AF14" s="54" t="e">
        <f t="shared" si="6"/>
        <v>#DIV/0!</v>
      </c>
      <c r="AG14" s="54"/>
      <c r="AH14" s="54"/>
      <c r="AI14" s="56">
        <f t="shared" si="7"/>
        <v>0</v>
      </c>
      <c r="AJ14" s="54" t="e">
        <f t="shared" si="4"/>
        <v>#DIV/0!</v>
      </c>
    </row>
    <row r="15" spans="1:36" ht="17.45" customHeight="1">
      <c r="A15" s="52" t="s">
        <v>20</v>
      </c>
      <c r="B15" s="121">
        <v>500000</v>
      </c>
      <c r="C15" s="121">
        <v>454436</v>
      </c>
      <c r="D15" s="121">
        <f t="shared" si="0"/>
        <v>90.887200000000007</v>
      </c>
      <c r="E15" s="121">
        <v>454436</v>
      </c>
      <c r="F15" s="121">
        <f t="shared" si="8"/>
        <v>100</v>
      </c>
      <c r="G15" s="54">
        <f t="shared" si="9"/>
        <v>0</v>
      </c>
      <c r="H15" s="54">
        <v>709455</v>
      </c>
      <c r="I15" s="54">
        <v>454120.88</v>
      </c>
      <c r="J15" s="54">
        <v>0</v>
      </c>
      <c r="K15" s="54">
        <f t="shared" si="10"/>
        <v>454120.88</v>
      </c>
      <c r="L15" s="54">
        <f t="shared" si="11"/>
        <v>64.009821623640676</v>
      </c>
      <c r="M15" s="54">
        <f t="shared" si="12"/>
        <v>454120.88</v>
      </c>
      <c r="N15" s="54">
        <f t="shared" si="13"/>
        <v>64.009821623640676</v>
      </c>
      <c r="O15" s="54">
        <v>272483.99</v>
      </c>
      <c r="P15" s="54">
        <f t="shared" si="14"/>
        <v>60.002523997575274</v>
      </c>
      <c r="Q15" s="54">
        <f t="shared" si="15"/>
        <v>181636.89</v>
      </c>
      <c r="R15" s="54">
        <v>759960</v>
      </c>
      <c r="S15" s="54">
        <v>342754.72</v>
      </c>
      <c r="T15" s="54"/>
      <c r="U15" s="54"/>
      <c r="V15" s="54"/>
      <c r="W15" s="54"/>
      <c r="X15" s="54">
        <f t="shared" si="16"/>
        <v>0</v>
      </c>
      <c r="Y15" s="54">
        <f t="shared" si="16"/>
        <v>0</v>
      </c>
      <c r="Z15" s="54">
        <f t="shared" si="17"/>
        <v>0</v>
      </c>
      <c r="AA15" s="54">
        <f t="shared" si="2"/>
        <v>0</v>
      </c>
      <c r="AB15" s="55"/>
      <c r="AC15" s="54">
        <f t="shared" si="5"/>
        <v>759960</v>
      </c>
      <c r="AD15" s="54">
        <f t="shared" si="3"/>
        <v>100</v>
      </c>
      <c r="AE15" s="54"/>
      <c r="AF15" s="54" t="e">
        <f t="shared" si="6"/>
        <v>#DIV/0!</v>
      </c>
      <c r="AG15" s="54"/>
      <c r="AH15" s="54"/>
      <c r="AI15" s="56">
        <f t="shared" si="7"/>
        <v>0</v>
      </c>
      <c r="AJ15" s="54" t="e">
        <f t="shared" si="4"/>
        <v>#DIV/0!</v>
      </c>
    </row>
    <row r="16" spans="1:36" s="40" customFormat="1" ht="17.45" customHeight="1">
      <c r="A16" s="59" t="s">
        <v>22</v>
      </c>
      <c r="B16" s="120">
        <f>SUM(B17:B28)</f>
        <v>10515000</v>
      </c>
      <c r="C16" s="120">
        <f>SUM(C17:C28)</f>
        <v>11111600.82</v>
      </c>
      <c r="D16" s="120">
        <f t="shared" si="0"/>
        <v>105.67380713266762</v>
      </c>
      <c r="E16" s="120">
        <f>SUM(E17:E28)</f>
        <v>11111600.82</v>
      </c>
      <c r="F16" s="120">
        <f>E16*100/C16</f>
        <v>100</v>
      </c>
      <c r="G16" s="49">
        <f>SUM(G17:G28)</f>
        <v>0</v>
      </c>
      <c r="H16" s="49">
        <f>SUM(H17:H28)</f>
        <v>13382936</v>
      </c>
      <c r="I16" s="49">
        <f>SUM(I17:I28)</f>
        <v>12126481.84</v>
      </c>
      <c r="J16" s="49">
        <f>SUM(J17:J28)</f>
        <v>848746.07000000007</v>
      </c>
      <c r="K16" s="49">
        <f>SUM(K17:K28)</f>
        <v>12975227.91</v>
      </c>
      <c r="L16" s="49">
        <f t="shared" si="11"/>
        <v>96.953522829370172</v>
      </c>
      <c r="M16" s="49">
        <f>SUM(M17:M28)</f>
        <v>12975227.91</v>
      </c>
      <c r="N16" s="49">
        <f t="shared" si="13"/>
        <v>96.953522829370172</v>
      </c>
      <c r="O16" s="49">
        <f>SUM(O17:O28)</f>
        <v>10762281.270000001</v>
      </c>
      <c r="P16" s="49">
        <f>O16*100/M16</f>
        <v>82.9448341458844</v>
      </c>
      <c r="Q16" s="49">
        <f>SUM(Q17:Q28)</f>
        <v>2212946.6400000006</v>
      </c>
      <c r="R16" s="49">
        <f>SUM(R17:R28)</f>
        <v>14008085</v>
      </c>
      <c r="S16" s="49">
        <f>SUM(S17:S28)</f>
        <v>743428.75</v>
      </c>
      <c r="T16" s="49">
        <f t="shared" ref="T16:V16" si="18">SUM(T17:T28)</f>
        <v>0</v>
      </c>
      <c r="U16" s="49">
        <f t="shared" si="18"/>
        <v>0</v>
      </c>
      <c r="V16" s="49">
        <f t="shared" si="18"/>
        <v>0</v>
      </c>
      <c r="W16" s="49">
        <f>SUM(W17:W28)</f>
        <v>0</v>
      </c>
      <c r="X16" s="49">
        <f>T16+V16</f>
        <v>0</v>
      </c>
      <c r="Y16" s="49">
        <f>U16+W16</f>
        <v>0</v>
      </c>
      <c r="Z16" s="49">
        <f t="shared" si="17"/>
        <v>0</v>
      </c>
      <c r="AA16" s="49">
        <f t="shared" si="2"/>
        <v>0</v>
      </c>
      <c r="AB16" s="60"/>
      <c r="AC16" s="49">
        <f t="shared" si="5"/>
        <v>14008085</v>
      </c>
      <c r="AD16" s="49">
        <f t="shared" si="3"/>
        <v>100</v>
      </c>
      <c r="AE16" s="49">
        <f t="shared" ref="AE16" si="19">SUM(AE17:AE28)</f>
        <v>0</v>
      </c>
      <c r="AF16" s="49" t="e">
        <f t="shared" si="6"/>
        <v>#DIV/0!</v>
      </c>
      <c r="AG16" s="49">
        <f>SUM(AG17:AG28)</f>
        <v>0</v>
      </c>
      <c r="AH16" s="49">
        <f>SUM(AH17:AH28)</f>
        <v>0</v>
      </c>
      <c r="AI16" s="49">
        <f>SUM(AI17:AI28)</f>
        <v>0</v>
      </c>
      <c r="AJ16" s="49" t="e">
        <f t="shared" si="4"/>
        <v>#DIV/0!</v>
      </c>
    </row>
    <row r="17" spans="1:38" ht="17.45" customHeight="1">
      <c r="A17" s="144" t="s">
        <v>23</v>
      </c>
      <c r="B17" s="121">
        <v>600000</v>
      </c>
      <c r="C17" s="121">
        <v>1292707.5</v>
      </c>
      <c r="D17" s="121">
        <f t="shared" si="0"/>
        <v>215.45124999999999</v>
      </c>
      <c r="E17" s="121">
        <v>1292707.5</v>
      </c>
      <c r="F17" s="121">
        <f t="shared" si="8"/>
        <v>100</v>
      </c>
      <c r="G17" s="54">
        <f t="shared" ref="G17:G28" si="20">C17-E17</f>
        <v>0</v>
      </c>
      <c r="H17" s="54">
        <v>1360145</v>
      </c>
      <c r="I17" s="54">
        <v>1360145</v>
      </c>
      <c r="J17" s="54">
        <v>279674.59999999998</v>
      </c>
      <c r="K17" s="54">
        <f t="shared" ref="K17:K28" si="21">I17+J17</f>
        <v>1639819.6</v>
      </c>
      <c r="L17" s="54">
        <f t="shared" si="11"/>
        <v>120.56211653904548</v>
      </c>
      <c r="M17" s="54">
        <f t="shared" ref="M17:M28" si="22">K17</f>
        <v>1639819.6</v>
      </c>
      <c r="N17" s="178">
        <f t="shared" si="13"/>
        <v>120.56211653904548</v>
      </c>
      <c r="O17" s="54">
        <v>1442820</v>
      </c>
      <c r="P17" s="54">
        <f t="shared" ref="P17:P29" si="23">O17*100/M17</f>
        <v>87.986507784148941</v>
      </c>
      <c r="Q17" s="54">
        <f t="shared" ref="Q17:Q28" si="24">M17-O17</f>
        <v>196999.60000000009</v>
      </c>
      <c r="R17" s="54">
        <v>988775</v>
      </c>
      <c r="S17" s="54">
        <v>269391.90000000002</v>
      </c>
      <c r="T17" s="54"/>
      <c r="U17" s="54"/>
      <c r="V17" s="54"/>
      <c r="W17" s="54"/>
      <c r="X17" s="54">
        <f t="shared" ref="X17:Y28" si="25">T17+V17</f>
        <v>0</v>
      </c>
      <c r="Y17" s="54">
        <f t="shared" si="25"/>
        <v>0</v>
      </c>
      <c r="Z17" s="54">
        <f t="shared" si="17"/>
        <v>0</v>
      </c>
      <c r="AA17" s="54">
        <f t="shared" si="2"/>
        <v>0</v>
      </c>
      <c r="AB17" s="55"/>
      <c r="AC17" s="54">
        <f t="shared" si="5"/>
        <v>988775</v>
      </c>
      <c r="AD17" s="54">
        <f t="shared" si="3"/>
        <v>100</v>
      </c>
      <c r="AE17" s="54"/>
      <c r="AF17" s="54" t="e">
        <f t="shared" si="6"/>
        <v>#DIV/0!</v>
      </c>
      <c r="AG17" s="54"/>
      <c r="AH17" s="54"/>
      <c r="AI17" s="56">
        <f t="shared" si="7"/>
        <v>0</v>
      </c>
      <c r="AJ17" s="54" t="e">
        <f t="shared" si="4"/>
        <v>#DIV/0!</v>
      </c>
    </row>
    <row r="18" spans="1:38" ht="17.45" customHeight="1">
      <c r="A18" s="144" t="s">
        <v>24</v>
      </c>
      <c r="B18" s="121">
        <v>30000</v>
      </c>
      <c r="C18" s="121">
        <v>11315</v>
      </c>
      <c r="D18" s="121">
        <f t="shared" si="0"/>
        <v>37.716666666666669</v>
      </c>
      <c r="E18" s="121">
        <v>11315</v>
      </c>
      <c r="F18" s="121">
        <f t="shared" si="8"/>
        <v>100</v>
      </c>
      <c r="G18" s="54">
        <f t="shared" si="20"/>
        <v>0</v>
      </c>
      <c r="H18" s="54">
        <v>27100</v>
      </c>
      <c r="I18" s="54">
        <v>19300</v>
      </c>
      <c r="J18" s="54">
        <v>0</v>
      </c>
      <c r="K18" s="54">
        <f t="shared" si="21"/>
        <v>19300</v>
      </c>
      <c r="L18" s="54">
        <f t="shared" si="11"/>
        <v>71.217712177121768</v>
      </c>
      <c r="M18" s="54">
        <f t="shared" si="22"/>
        <v>19300</v>
      </c>
      <c r="N18" s="54">
        <f t="shared" si="13"/>
        <v>71.217712177121768</v>
      </c>
      <c r="O18" s="54">
        <v>17120</v>
      </c>
      <c r="P18" s="54">
        <f t="shared" si="23"/>
        <v>88.704663212435236</v>
      </c>
      <c r="Q18" s="54">
        <f t="shared" si="24"/>
        <v>2180</v>
      </c>
      <c r="R18" s="54">
        <v>28920</v>
      </c>
      <c r="S18" s="54">
        <v>0</v>
      </c>
      <c r="T18" s="54"/>
      <c r="U18" s="54"/>
      <c r="V18" s="54"/>
      <c r="W18" s="54"/>
      <c r="X18" s="54">
        <f t="shared" si="25"/>
        <v>0</v>
      </c>
      <c r="Y18" s="54">
        <f t="shared" si="25"/>
        <v>0</v>
      </c>
      <c r="Z18" s="54">
        <f t="shared" si="17"/>
        <v>0</v>
      </c>
      <c r="AA18" s="54">
        <f t="shared" si="2"/>
        <v>0</v>
      </c>
      <c r="AB18" s="55"/>
      <c r="AC18" s="54">
        <f t="shared" si="5"/>
        <v>28920</v>
      </c>
      <c r="AD18" s="54">
        <f t="shared" si="3"/>
        <v>100</v>
      </c>
      <c r="AE18" s="54"/>
      <c r="AF18" s="54" t="e">
        <f t="shared" si="6"/>
        <v>#DIV/0!</v>
      </c>
      <c r="AG18" s="54"/>
      <c r="AH18" s="54"/>
      <c r="AI18" s="56">
        <f t="shared" si="7"/>
        <v>0</v>
      </c>
      <c r="AJ18" s="54" t="e">
        <f t="shared" si="4"/>
        <v>#DIV/0!</v>
      </c>
    </row>
    <row r="19" spans="1:38" s="140" customFormat="1" ht="17.45" customHeight="1">
      <c r="A19" s="175" t="s">
        <v>152</v>
      </c>
      <c r="B19" s="121">
        <v>1200000</v>
      </c>
      <c r="C19" s="121">
        <v>1360214</v>
      </c>
      <c r="D19" s="121">
        <f t="shared" ref="D19" si="26">C19*100/B19</f>
        <v>113.35116666666667</v>
      </c>
      <c r="E19" s="121">
        <v>1360214</v>
      </c>
      <c r="F19" s="121">
        <f t="shared" ref="F19" si="27">E19*100/C19</f>
        <v>100</v>
      </c>
      <c r="G19" s="54">
        <f t="shared" si="20"/>
        <v>0</v>
      </c>
      <c r="H19" s="54">
        <v>1924680</v>
      </c>
      <c r="I19" s="54">
        <v>1449302</v>
      </c>
      <c r="J19" s="54">
        <v>0</v>
      </c>
      <c r="K19" s="54">
        <f t="shared" si="21"/>
        <v>1449302</v>
      </c>
      <c r="L19" s="54">
        <f t="shared" ref="L19" si="28">K19*100/H19</f>
        <v>75.30093314213272</v>
      </c>
      <c r="M19" s="54">
        <f t="shared" si="22"/>
        <v>1449302</v>
      </c>
      <c r="N19" s="54">
        <f t="shared" ref="N19" si="29">M19*100/H19</f>
        <v>75.30093314213272</v>
      </c>
      <c r="O19" s="54">
        <v>1252411</v>
      </c>
      <c r="P19" s="54">
        <f t="shared" si="23"/>
        <v>86.414770696514594</v>
      </c>
      <c r="Q19" s="54">
        <f t="shared" si="24"/>
        <v>196891</v>
      </c>
      <c r="R19" s="54">
        <v>1818360</v>
      </c>
      <c r="S19" s="54">
        <v>0</v>
      </c>
      <c r="T19" s="54"/>
      <c r="U19" s="54"/>
      <c r="V19" s="54"/>
      <c r="W19" s="54"/>
      <c r="X19" s="54"/>
      <c r="Y19" s="54"/>
      <c r="Z19" s="54">
        <f t="shared" si="17"/>
        <v>0</v>
      </c>
      <c r="AA19" s="54">
        <f t="shared" si="2"/>
        <v>0</v>
      </c>
      <c r="AB19" s="55"/>
      <c r="AC19" s="54">
        <v>0</v>
      </c>
      <c r="AD19" s="54">
        <f t="shared" si="3"/>
        <v>0</v>
      </c>
      <c r="AE19" s="54"/>
      <c r="AF19" s="54" t="e">
        <f t="shared" si="6"/>
        <v>#DIV/0!</v>
      </c>
      <c r="AG19" s="54"/>
      <c r="AH19" s="54"/>
      <c r="AI19" s="56">
        <f t="shared" si="7"/>
        <v>0</v>
      </c>
      <c r="AJ19" s="54" t="e">
        <f t="shared" si="4"/>
        <v>#DIV/0!</v>
      </c>
      <c r="AL19" s="147"/>
    </row>
    <row r="20" spans="1:38" ht="17.45" customHeight="1">
      <c r="A20" s="144" t="s">
        <v>153</v>
      </c>
      <c r="B20" s="121">
        <v>700000</v>
      </c>
      <c r="C20" s="121">
        <v>619619</v>
      </c>
      <c r="D20" s="121">
        <f t="shared" si="0"/>
        <v>88.516999999999996</v>
      </c>
      <c r="E20" s="121">
        <v>619619</v>
      </c>
      <c r="F20" s="121">
        <f t="shared" si="8"/>
        <v>100</v>
      </c>
      <c r="G20" s="54">
        <f t="shared" si="20"/>
        <v>0</v>
      </c>
      <c r="H20" s="54">
        <v>855962</v>
      </c>
      <c r="I20" s="54">
        <v>855962</v>
      </c>
      <c r="J20" s="54">
        <v>96182</v>
      </c>
      <c r="K20" s="54">
        <f t="shared" si="21"/>
        <v>952144</v>
      </c>
      <c r="L20" s="54">
        <f t="shared" si="11"/>
        <v>111.23671377935001</v>
      </c>
      <c r="M20" s="54">
        <f t="shared" si="22"/>
        <v>952144</v>
      </c>
      <c r="N20" s="178">
        <f t="shared" si="13"/>
        <v>111.23671377935001</v>
      </c>
      <c r="O20" s="54">
        <v>677285</v>
      </c>
      <c r="P20" s="54">
        <f t="shared" si="23"/>
        <v>71.132622796551786</v>
      </c>
      <c r="Q20" s="54">
        <f t="shared" si="24"/>
        <v>274859</v>
      </c>
      <c r="R20" s="54">
        <v>862634</v>
      </c>
      <c r="S20" s="54">
        <v>15922.27</v>
      </c>
      <c r="T20" s="54"/>
      <c r="U20" s="54"/>
      <c r="V20" s="54"/>
      <c r="W20" s="54"/>
      <c r="X20" s="54">
        <f t="shared" si="25"/>
        <v>0</v>
      </c>
      <c r="Y20" s="54">
        <f t="shared" si="25"/>
        <v>0</v>
      </c>
      <c r="Z20" s="54">
        <f t="shared" si="17"/>
        <v>0</v>
      </c>
      <c r="AA20" s="54">
        <f t="shared" si="2"/>
        <v>0</v>
      </c>
      <c r="AB20" s="55"/>
      <c r="AC20" s="54">
        <f t="shared" si="5"/>
        <v>862634</v>
      </c>
      <c r="AD20" s="54">
        <f t="shared" si="3"/>
        <v>100</v>
      </c>
      <c r="AE20" s="54"/>
      <c r="AF20" s="54" t="e">
        <f t="shared" si="6"/>
        <v>#DIV/0!</v>
      </c>
      <c r="AG20" s="54"/>
      <c r="AH20" s="54"/>
      <c r="AI20" s="56">
        <f t="shared" si="7"/>
        <v>0</v>
      </c>
      <c r="AJ20" s="54" t="e">
        <f t="shared" si="4"/>
        <v>#DIV/0!</v>
      </c>
    </row>
    <row r="21" spans="1:38" ht="17.45" customHeight="1">
      <c r="A21" s="144" t="s">
        <v>154</v>
      </c>
      <c r="B21" s="121">
        <v>25000</v>
      </c>
      <c r="C21" s="121">
        <v>26800</v>
      </c>
      <c r="D21" s="121">
        <f t="shared" si="0"/>
        <v>107.2</v>
      </c>
      <c r="E21" s="121">
        <v>26800</v>
      </c>
      <c r="F21" s="121">
        <f t="shared" si="8"/>
        <v>100</v>
      </c>
      <c r="G21" s="54">
        <f t="shared" si="20"/>
        <v>0</v>
      </c>
      <c r="H21" s="54">
        <v>29690</v>
      </c>
      <c r="I21" s="54">
        <v>15115</v>
      </c>
      <c r="J21" s="54">
        <v>0</v>
      </c>
      <c r="K21" s="54">
        <f t="shared" si="21"/>
        <v>15115</v>
      </c>
      <c r="L21" s="54">
        <f t="shared" si="11"/>
        <v>50.909397103401815</v>
      </c>
      <c r="M21" s="54">
        <f t="shared" si="22"/>
        <v>15115</v>
      </c>
      <c r="N21" s="54">
        <f t="shared" si="13"/>
        <v>50.909397103401815</v>
      </c>
      <c r="O21" s="54">
        <v>15115</v>
      </c>
      <c r="P21" s="54">
        <f t="shared" si="23"/>
        <v>100</v>
      </c>
      <c r="Q21" s="54">
        <f t="shared" si="24"/>
        <v>0</v>
      </c>
      <c r="R21" s="54">
        <v>30290</v>
      </c>
      <c r="S21" s="54">
        <v>4073</v>
      </c>
      <c r="T21" s="54"/>
      <c r="U21" s="54"/>
      <c r="V21" s="54"/>
      <c r="W21" s="54"/>
      <c r="X21" s="54">
        <f t="shared" si="25"/>
        <v>0</v>
      </c>
      <c r="Y21" s="54">
        <f t="shared" si="25"/>
        <v>0</v>
      </c>
      <c r="Z21" s="54">
        <f t="shared" si="17"/>
        <v>0</v>
      </c>
      <c r="AA21" s="54">
        <f>Z21*100/R21</f>
        <v>0</v>
      </c>
      <c r="AB21" s="55"/>
      <c r="AC21" s="54">
        <f t="shared" si="5"/>
        <v>30290</v>
      </c>
      <c r="AD21" s="54">
        <f t="shared" si="3"/>
        <v>100</v>
      </c>
      <c r="AE21" s="54"/>
      <c r="AF21" s="54" t="e">
        <f t="shared" si="6"/>
        <v>#DIV/0!</v>
      </c>
      <c r="AG21" s="54"/>
      <c r="AH21" s="54"/>
      <c r="AI21" s="56">
        <f t="shared" si="7"/>
        <v>0</v>
      </c>
      <c r="AJ21" s="54" t="e">
        <f t="shared" si="4"/>
        <v>#DIV/0!</v>
      </c>
    </row>
    <row r="22" spans="1:38" ht="17.45" customHeight="1">
      <c r="A22" s="144" t="s">
        <v>155</v>
      </c>
      <c r="B22" s="121">
        <v>500000</v>
      </c>
      <c r="C22" s="121">
        <v>618820</v>
      </c>
      <c r="D22" s="121">
        <f t="shared" si="0"/>
        <v>123.764</v>
      </c>
      <c r="E22" s="121">
        <v>618820</v>
      </c>
      <c r="F22" s="121">
        <f t="shared" si="8"/>
        <v>100</v>
      </c>
      <c r="G22" s="54">
        <f t="shared" si="20"/>
        <v>0</v>
      </c>
      <c r="H22" s="54">
        <v>637340</v>
      </c>
      <c r="I22" s="54">
        <v>637340</v>
      </c>
      <c r="J22" s="54">
        <v>227865</v>
      </c>
      <c r="K22" s="54">
        <f t="shared" si="21"/>
        <v>865205</v>
      </c>
      <c r="L22" s="54">
        <f t="shared" si="11"/>
        <v>135.75250258888505</v>
      </c>
      <c r="M22" s="54">
        <f t="shared" si="22"/>
        <v>865205</v>
      </c>
      <c r="N22" s="178">
        <f t="shared" si="13"/>
        <v>135.75250258888505</v>
      </c>
      <c r="O22" s="54">
        <v>737116</v>
      </c>
      <c r="P22" s="54">
        <f t="shared" si="23"/>
        <v>85.19553169480065</v>
      </c>
      <c r="Q22" s="54">
        <f t="shared" si="24"/>
        <v>128089</v>
      </c>
      <c r="R22" s="54">
        <v>829200</v>
      </c>
      <c r="S22" s="54">
        <v>161037.5</v>
      </c>
      <c r="T22" s="54"/>
      <c r="U22" s="54"/>
      <c r="V22" s="54"/>
      <c r="W22" s="54"/>
      <c r="X22" s="54">
        <f t="shared" si="25"/>
        <v>0</v>
      </c>
      <c r="Y22" s="54">
        <f t="shared" si="25"/>
        <v>0</v>
      </c>
      <c r="Z22" s="54">
        <f t="shared" si="17"/>
        <v>0</v>
      </c>
      <c r="AA22" s="54">
        <f t="shared" si="2"/>
        <v>0</v>
      </c>
      <c r="AB22" s="55"/>
      <c r="AC22" s="54">
        <f t="shared" si="5"/>
        <v>829200</v>
      </c>
      <c r="AD22" s="54">
        <f t="shared" si="3"/>
        <v>100</v>
      </c>
      <c r="AE22" s="54"/>
      <c r="AF22" s="54" t="e">
        <f t="shared" si="6"/>
        <v>#DIV/0!</v>
      </c>
      <c r="AG22" s="54"/>
      <c r="AH22" s="54"/>
      <c r="AI22" s="56">
        <f t="shared" si="7"/>
        <v>0</v>
      </c>
      <c r="AJ22" s="54" t="e">
        <f t="shared" si="4"/>
        <v>#DIV/0!</v>
      </c>
    </row>
    <row r="23" spans="1:38" ht="17.45" customHeight="1">
      <c r="A23" s="144" t="s">
        <v>156</v>
      </c>
      <c r="B23" s="121">
        <v>2400000</v>
      </c>
      <c r="C23" s="121">
        <v>2495551.3200000003</v>
      </c>
      <c r="D23" s="121">
        <f t="shared" si="0"/>
        <v>103.98130500000001</v>
      </c>
      <c r="E23" s="121">
        <v>2495551.3199999998</v>
      </c>
      <c r="F23" s="121">
        <f t="shared" si="8"/>
        <v>99.999999999999972</v>
      </c>
      <c r="G23" s="54">
        <f t="shared" si="20"/>
        <v>0</v>
      </c>
      <c r="H23" s="54">
        <v>2582031</v>
      </c>
      <c r="I23" s="54">
        <v>2460385.8400000003</v>
      </c>
      <c r="J23" s="54">
        <v>0</v>
      </c>
      <c r="K23" s="54">
        <f t="shared" si="21"/>
        <v>2460385.8400000003</v>
      </c>
      <c r="L23" s="54">
        <f t="shared" si="11"/>
        <v>95.288780034011992</v>
      </c>
      <c r="M23" s="54">
        <f t="shared" si="22"/>
        <v>2460385.8400000003</v>
      </c>
      <c r="N23" s="54">
        <f t="shared" si="13"/>
        <v>95.288780034011992</v>
      </c>
      <c r="O23" s="54">
        <v>1980605.74</v>
      </c>
      <c r="P23" s="54">
        <f t="shared" si="23"/>
        <v>80.499802421233241</v>
      </c>
      <c r="Q23" s="54">
        <f t="shared" si="24"/>
        <v>479780.10000000033</v>
      </c>
      <c r="R23" s="54">
        <v>3870818</v>
      </c>
      <c r="S23" s="54">
        <v>262163.59999999998</v>
      </c>
      <c r="T23" s="54"/>
      <c r="U23" s="54"/>
      <c r="V23" s="54"/>
      <c r="W23" s="54"/>
      <c r="X23" s="54">
        <f t="shared" si="25"/>
        <v>0</v>
      </c>
      <c r="Y23" s="54">
        <f t="shared" si="25"/>
        <v>0</v>
      </c>
      <c r="Z23" s="54">
        <f>X23+Y23</f>
        <v>0</v>
      </c>
      <c r="AA23" s="54">
        <f t="shared" si="2"/>
        <v>0</v>
      </c>
      <c r="AB23" s="55"/>
      <c r="AC23" s="54">
        <f t="shared" si="5"/>
        <v>3870818</v>
      </c>
      <c r="AD23" s="54">
        <f t="shared" si="3"/>
        <v>100</v>
      </c>
      <c r="AE23" s="54"/>
      <c r="AF23" s="54" t="e">
        <f t="shared" si="6"/>
        <v>#DIV/0!</v>
      </c>
      <c r="AG23" s="54"/>
      <c r="AH23" s="54"/>
      <c r="AI23" s="56">
        <f t="shared" si="7"/>
        <v>0</v>
      </c>
      <c r="AJ23" s="54" t="e">
        <f t="shared" si="4"/>
        <v>#DIV/0!</v>
      </c>
    </row>
    <row r="24" spans="1:38" ht="17.45" customHeight="1">
      <c r="A24" s="144" t="s">
        <v>157</v>
      </c>
      <c r="B24" s="121">
        <v>3500000</v>
      </c>
      <c r="C24" s="121">
        <v>3842350.5</v>
      </c>
      <c r="D24" s="121">
        <f t="shared" si="0"/>
        <v>109.78144285714286</v>
      </c>
      <c r="E24" s="121">
        <v>3842350.5</v>
      </c>
      <c r="F24" s="121">
        <f t="shared" si="8"/>
        <v>100</v>
      </c>
      <c r="G24" s="54">
        <f t="shared" si="20"/>
        <v>0</v>
      </c>
      <c r="H24" s="54">
        <v>3892653</v>
      </c>
      <c r="I24" s="54">
        <v>3892653</v>
      </c>
      <c r="J24" s="54">
        <v>68632.17</v>
      </c>
      <c r="K24" s="54">
        <f t="shared" si="21"/>
        <v>3961285.17</v>
      </c>
      <c r="L24" s="54">
        <f t="shared" si="11"/>
        <v>101.76312067887891</v>
      </c>
      <c r="M24" s="54">
        <f t="shared" si="22"/>
        <v>3961285.17</v>
      </c>
      <c r="N24" s="178">
        <f t="shared" si="13"/>
        <v>101.76312067887891</v>
      </c>
      <c r="O24" s="54">
        <v>3280840.23</v>
      </c>
      <c r="P24" s="54">
        <f t="shared" si="23"/>
        <v>82.822621679620198</v>
      </c>
      <c r="Q24" s="54">
        <f t="shared" si="24"/>
        <v>680444.94</v>
      </c>
      <c r="R24" s="54">
        <v>3855018</v>
      </c>
      <c r="S24" s="54">
        <v>0</v>
      </c>
      <c r="T24" s="54"/>
      <c r="U24" s="54"/>
      <c r="V24" s="54"/>
      <c r="W24" s="54"/>
      <c r="X24" s="54">
        <f t="shared" si="25"/>
        <v>0</v>
      </c>
      <c r="Y24" s="54">
        <f t="shared" si="25"/>
        <v>0</v>
      </c>
      <c r="Z24" s="54">
        <f t="shared" si="17"/>
        <v>0</v>
      </c>
      <c r="AA24" s="54">
        <f t="shared" si="2"/>
        <v>0</v>
      </c>
      <c r="AB24" s="55"/>
      <c r="AC24" s="54">
        <f t="shared" si="5"/>
        <v>3855018</v>
      </c>
      <c r="AD24" s="54">
        <f t="shared" si="3"/>
        <v>100</v>
      </c>
      <c r="AE24" s="54"/>
      <c r="AF24" s="54" t="e">
        <f t="shared" si="6"/>
        <v>#DIV/0!</v>
      </c>
      <c r="AG24" s="54"/>
      <c r="AH24" s="54"/>
      <c r="AI24" s="56">
        <f t="shared" si="7"/>
        <v>0</v>
      </c>
      <c r="AJ24" s="54" t="e">
        <f t="shared" si="4"/>
        <v>#DIV/0!</v>
      </c>
    </row>
    <row r="25" spans="1:38" ht="17.45" customHeight="1">
      <c r="A25" s="144" t="s">
        <v>158</v>
      </c>
      <c r="B25" s="121">
        <v>1160000</v>
      </c>
      <c r="C25" s="121">
        <v>147995</v>
      </c>
      <c r="D25" s="121">
        <f t="shared" si="0"/>
        <v>12.758189655172414</v>
      </c>
      <c r="E25" s="121">
        <v>147995</v>
      </c>
      <c r="F25" s="121">
        <f t="shared" si="8"/>
        <v>100</v>
      </c>
      <c r="G25" s="54">
        <f t="shared" si="20"/>
        <v>0</v>
      </c>
      <c r="H25" s="54">
        <v>1098710</v>
      </c>
      <c r="I25" s="54">
        <v>461654</v>
      </c>
      <c r="J25" s="54">
        <v>0</v>
      </c>
      <c r="K25" s="54">
        <f t="shared" si="21"/>
        <v>461654</v>
      </c>
      <c r="L25" s="54">
        <f t="shared" si="11"/>
        <v>42.017820899054342</v>
      </c>
      <c r="M25" s="54">
        <f t="shared" si="22"/>
        <v>461654</v>
      </c>
      <c r="N25" s="54">
        <f t="shared" si="13"/>
        <v>42.017820899054342</v>
      </c>
      <c r="O25" s="54">
        <v>415154</v>
      </c>
      <c r="P25" s="54">
        <f t="shared" si="23"/>
        <v>89.927521477123562</v>
      </c>
      <c r="Q25" s="54">
        <f t="shared" si="24"/>
        <v>46500</v>
      </c>
      <c r="R25" s="54">
        <v>741405</v>
      </c>
      <c r="S25" s="54">
        <v>30840.48</v>
      </c>
      <c r="T25" s="54"/>
      <c r="U25" s="54"/>
      <c r="V25" s="54"/>
      <c r="W25" s="54"/>
      <c r="X25" s="54">
        <f t="shared" si="25"/>
        <v>0</v>
      </c>
      <c r="Y25" s="54">
        <f t="shared" si="25"/>
        <v>0</v>
      </c>
      <c r="Z25" s="54">
        <f t="shared" si="17"/>
        <v>0</v>
      </c>
      <c r="AA25" s="54">
        <f t="shared" si="2"/>
        <v>0</v>
      </c>
      <c r="AB25" s="61"/>
      <c r="AC25" s="54">
        <f t="shared" si="5"/>
        <v>741405</v>
      </c>
      <c r="AD25" s="54">
        <f t="shared" si="3"/>
        <v>100</v>
      </c>
      <c r="AE25" s="54"/>
      <c r="AF25" s="54" t="e">
        <f t="shared" si="6"/>
        <v>#DIV/0!</v>
      </c>
      <c r="AG25" s="54"/>
      <c r="AH25" s="54"/>
      <c r="AI25" s="56">
        <f t="shared" si="7"/>
        <v>0</v>
      </c>
      <c r="AJ25" s="54" t="e">
        <f t="shared" si="4"/>
        <v>#DIV/0!</v>
      </c>
    </row>
    <row r="26" spans="1:38" ht="17.45" customHeight="1">
      <c r="A26" s="144" t="s">
        <v>159</v>
      </c>
      <c r="B26" s="121">
        <v>400000</v>
      </c>
      <c r="C26" s="121">
        <v>694028.5</v>
      </c>
      <c r="D26" s="121">
        <f t="shared" si="0"/>
        <v>173.507125</v>
      </c>
      <c r="E26" s="121">
        <v>694028.5</v>
      </c>
      <c r="F26" s="121">
        <f t="shared" si="8"/>
        <v>100</v>
      </c>
      <c r="G26" s="54">
        <f t="shared" si="20"/>
        <v>0</v>
      </c>
      <c r="H26" s="54">
        <v>972295</v>
      </c>
      <c r="I26" s="54">
        <v>972295</v>
      </c>
      <c r="J26" s="54">
        <v>172362.3</v>
      </c>
      <c r="K26" s="54">
        <f t="shared" si="21"/>
        <v>1144657.3</v>
      </c>
      <c r="L26" s="54">
        <f t="shared" si="11"/>
        <v>117.7273666942646</v>
      </c>
      <c r="M26" s="54">
        <f t="shared" si="22"/>
        <v>1144657.3</v>
      </c>
      <c r="N26" s="178">
        <f t="shared" si="13"/>
        <v>117.7273666942646</v>
      </c>
      <c r="O26" s="54">
        <v>941484.3</v>
      </c>
      <c r="P26" s="54">
        <f t="shared" si="23"/>
        <v>82.250320685501237</v>
      </c>
      <c r="Q26" s="54">
        <f t="shared" si="24"/>
        <v>203173</v>
      </c>
      <c r="R26" s="54">
        <v>974045</v>
      </c>
      <c r="S26" s="54">
        <v>0</v>
      </c>
      <c r="T26" s="54"/>
      <c r="U26" s="54"/>
      <c r="V26" s="54"/>
      <c r="W26" s="54"/>
      <c r="X26" s="54">
        <f t="shared" si="25"/>
        <v>0</v>
      </c>
      <c r="Y26" s="54">
        <f t="shared" si="25"/>
        <v>0</v>
      </c>
      <c r="Z26" s="54">
        <f t="shared" si="17"/>
        <v>0</v>
      </c>
      <c r="AA26" s="54">
        <f t="shared" si="2"/>
        <v>0</v>
      </c>
      <c r="AB26" s="55"/>
      <c r="AC26" s="54">
        <f t="shared" si="5"/>
        <v>974045</v>
      </c>
      <c r="AD26" s="54">
        <f t="shared" si="3"/>
        <v>100</v>
      </c>
      <c r="AE26" s="54"/>
      <c r="AF26" s="54" t="e">
        <f t="shared" si="6"/>
        <v>#DIV/0!</v>
      </c>
      <c r="AG26" s="54"/>
      <c r="AH26" s="54"/>
      <c r="AI26" s="56">
        <f t="shared" si="7"/>
        <v>0</v>
      </c>
      <c r="AJ26" s="54" t="e">
        <f t="shared" si="4"/>
        <v>#DIV/0!</v>
      </c>
    </row>
    <row r="27" spans="1:38" ht="17.45" customHeight="1">
      <c r="A27" s="144" t="s">
        <v>160</v>
      </c>
      <c r="B27" s="121">
        <v>0</v>
      </c>
      <c r="C27" s="121">
        <v>2200</v>
      </c>
      <c r="D27" s="121" t="e">
        <f t="shared" si="0"/>
        <v>#DIV/0!</v>
      </c>
      <c r="E27" s="121">
        <v>2200</v>
      </c>
      <c r="F27" s="121">
        <f t="shared" si="8"/>
        <v>100</v>
      </c>
      <c r="G27" s="54">
        <f t="shared" si="20"/>
        <v>0</v>
      </c>
      <c r="H27" s="54">
        <v>2330</v>
      </c>
      <c r="I27" s="54">
        <v>2330</v>
      </c>
      <c r="J27" s="54">
        <v>4030</v>
      </c>
      <c r="K27" s="54">
        <f t="shared" si="21"/>
        <v>6360</v>
      </c>
      <c r="L27" s="54">
        <f t="shared" si="11"/>
        <v>272.96137339055792</v>
      </c>
      <c r="M27" s="54">
        <f t="shared" si="22"/>
        <v>6360</v>
      </c>
      <c r="N27" s="178">
        <f t="shared" si="13"/>
        <v>272.96137339055792</v>
      </c>
      <c r="O27" s="54">
        <v>2330</v>
      </c>
      <c r="P27" s="54">
        <f t="shared" si="23"/>
        <v>36.635220125786162</v>
      </c>
      <c r="Q27" s="54">
        <f t="shared" si="24"/>
        <v>4030</v>
      </c>
      <c r="R27" s="54">
        <v>8620</v>
      </c>
      <c r="S27" s="54">
        <v>0</v>
      </c>
      <c r="T27" s="54"/>
      <c r="U27" s="54"/>
      <c r="V27" s="54"/>
      <c r="W27" s="54"/>
      <c r="X27" s="54">
        <f t="shared" si="25"/>
        <v>0</v>
      </c>
      <c r="Y27" s="54">
        <f t="shared" si="25"/>
        <v>0</v>
      </c>
      <c r="Z27" s="54">
        <f t="shared" si="17"/>
        <v>0</v>
      </c>
      <c r="AA27" s="54">
        <f t="shared" si="2"/>
        <v>0</v>
      </c>
      <c r="AB27" s="55"/>
      <c r="AC27" s="54">
        <f t="shared" si="5"/>
        <v>8620</v>
      </c>
      <c r="AD27" s="54">
        <f t="shared" si="3"/>
        <v>100</v>
      </c>
      <c r="AE27" s="54"/>
      <c r="AF27" s="54" t="e">
        <f t="shared" si="6"/>
        <v>#DIV/0!</v>
      </c>
      <c r="AG27" s="54"/>
      <c r="AH27" s="54"/>
      <c r="AI27" s="56">
        <f t="shared" si="7"/>
        <v>0</v>
      </c>
      <c r="AJ27" s="54" t="e">
        <f t="shared" si="4"/>
        <v>#DIV/0!</v>
      </c>
    </row>
    <row r="28" spans="1:38" ht="17.45" customHeight="1">
      <c r="A28" s="144" t="s">
        <v>161</v>
      </c>
      <c r="B28" s="121">
        <v>0</v>
      </c>
      <c r="C28" s="121">
        <v>0</v>
      </c>
      <c r="D28" s="121" t="e">
        <f t="shared" si="0"/>
        <v>#DIV/0!</v>
      </c>
      <c r="E28" s="121">
        <v>0</v>
      </c>
      <c r="F28" s="121" t="e">
        <f t="shared" si="8"/>
        <v>#DIV/0!</v>
      </c>
      <c r="G28" s="54">
        <f t="shared" si="20"/>
        <v>0</v>
      </c>
      <c r="H28" s="54">
        <v>0</v>
      </c>
      <c r="I28" s="54">
        <v>0</v>
      </c>
      <c r="J28" s="54">
        <v>0</v>
      </c>
      <c r="K28" s="54">
        <f t="shared" si="21"/>
        <v>0</v>
      </c>
      <c r="L28" s="54" t="e">
        <f t="shared" si="11"/>
        <v>#DIV/0!</v>
      </c>
      <c r="M28" s="54">
        <f t="shared" si="22"/>
        <v>0</v>
      </c>
      <c r="N28" s="54" t="e">
        <f t="shared" si="13"/>
        <v>#DIV/0!</v>
      </c>
      <c r="O28" s="54">
        <v>0</v>
      </c>
      <c r="P28" s="54" t="e">
        <f t="shared" si="23"/>
        <v>#DIV/0!</v>
      </c>
      <c r="Q28" s="54">
        <f t="shared" si="24"/>
        <v>0</v>
      </c>
      <c r="R28" s="54">
        <v>0</v>
      </c>
      <c r="S28" s="54">
        <v>0</v>
      </c>
      <c r="T28" s="54"/>
      <c r="U28" s="54"/>
      <c r="V28" s="54"/>
      <c r="W28" s="54"/>
      <c r="X28" s="54">
        <f t="shared" si="25"/>
        <v>0</v>
      </c>
      <c r="Y28" s="54">
        <f t="shared" si="25"/>
        <v>0</v>
      </c>
      <c r="Z28" s="54">
        <f t="shared" si="17"/>
        <v>0</v>
      </c>
      <c r="AA28" s="54" t="e">
        <f t="shared" si="2"/>
        <v>#DIV/0!</v>
      </c>
      <c r="AB28" s="55"/>
      <c r="AC28" s="54">
        <f t="shared" si="5"/>
        <v>0</v>
      </c>
      <c r="AD28" s="54" t="e">
        <f t="shared" si="3"/>
        <v>#DIV/0!</v>
      </c>
      <c r="AE28" s="54"/>
      <c r="AF28" s="54" t="e">
        <f t="shared" si="6"/>
        <v>#DIV/0!</v>
      </c>
      <c r="AG28" s="54"/>
      <c r="AH28" s="54"/>
      <c r="AI28" s="56">
        <f t="shared" si="7"/>
        <v>0</v>
      </c>
      <c r="AJ28" s="54" t="e">
        <f t="shared" si="4"/>
        <v>#DIV/0!</v>
      </c>
    </row>
    <row r="29" spans="1:38" s="40" customFormat="1" ht="17.45" customHeight="1">
      <c r="A29" s="177" t="s">
        <v>33</v>
      </c>
      <c r="B29" s="120">
        <f>B9+B16</f>
        <v>83952242.599999994</v>
      </c>
      <c r="C29" s="120">
        <f>C9+C16</f>
        <v>84014989.700000018</v>
      </c>
      <c r="D29" s="120">
        <f t="shared" si="0"/>
        <v>100.07474142209517</v>
      </c>
      <c r="E29" s="120">
        <f>E9+E16</f>
        <v>84014989.699999988</v>
      </c>
      <c r="F29" s="120">
        <f t="shared" si="8"/>
        <v>99.999999999999972</v>
      </c>
      <c r="G29" s="49">
        <f>G9+G16</f>
        <v>0</v>
      </c>
      <c r="H29" s="49">
        <f>H9+H16</f>
        <v>101527606.95999999</v>
      </c>
      <c r="I29" s="49">
        <f>I9+I16</f>
        <v>89260628.839999989</v>
      </c>
      <c r="J29" s="49">
        <f>J9+J16</f>
        <v>1376766.84</v>
      </c>
      <c r="K29" s="49">
        <f>K9+K16</f>
        <v>90637395.679999992</v>
      </c>
      <c r="L29" s="49">
        <f t="shared" si="11"/>
        <v>89.273645261539031</v>
      </c>
      <c r="M29" s="49">
        <f>M9+M16</f>
        <v>90637395.679999992</v>
      </c>
      <c r="N29" s="49">
        <f t="shared" si="13"/>
        <v>89.273645261539031</v>
      </c>
      <c r="O29" s="49">
        <f>O9+O16</f>
        <v>62935950.360000007</v>
      </c>
      <c r="P29" s="49">
        <f t="shared" si="23"/>
        <v>69.437068318024757</v>
      </c>
      <c r="Q29" s="49">
        <f t="shared" ref="Q29:W29" si="30">Q9+Q16</f>
        <v>27701445.319999997</v>
      </c>
      <c r="R29" s="49">
        <f t="shared" si="30"/>
        <v>107643223.22</v>
      </c>
      <c r="S29" s="49">
        <f t="shared" si="30"/>
        <v>14289762.680000002</v>
      </c>
      <c r="T29" s="49">
        <f t="shared" si="30"/>
        <v>0</v>
      </c>
      <c r="U29" s="49">
        <f t="shared" si="30"/>
        <v>0</v>
      </c>
      <c r="V29" s="49">
        <f t="shared" si="30"/>
        <v>0</v>
      </c>
      <c r="W29" s="49">
        <f t="shared" si="30"/>
        <v>0</v>
      </c>
      <c r="X29" s="49">
        <f>T29+V29</f>
        <v>0</v>
      </c>
      <c r="Y29" s="49">
        <f>U29+W29</f>
        <v>0</v>
      </c>
      <c r="Z29" s="49">
        <f>X29+Y29</f>
        <v>0</v>
      </c>
      <c r="AA29" s="49">
        <f t="shared" si="2"/>
        <v>0</v>
      </c>
      <c r="AB29" s="60"/>
      <c r="AC29" s="49">
        <f t="shared" si="5"/>
        <v>107643223.22</v>
      </c>
      <c r="AD29" s="49">
        <f t="shared" si="3"/>
        <v>100</v>
      </c>
      <c r="AE29" s="49">
        <f>AE9+AE16</f>
        <v>0</v>
      </c>
      <c r="AF29" s="49" t="e">
        <f t="shared" si="6"/>
        <v>#DIV/0!</v>
      </c>
      <c r="AG29" s="49">
        <f>AG9+AG16</f>
        <v>0</v>
      </c>
      <c r="AH29" s="49">
        <f>AH9+AH16</f>
        <v>0</v>
      </c>
      <c r="AI29" s="48">
        <f t="shared" si="7"/>
        <v>0</v>
      </c>
      <c r="AJ29" s="49" t="e">
        <f t="shared" si="4"/>
        <v>#DIV/0!</v>
      </c>
    </row>
    <row r="30" spans="1:38" ht="17.45" customHeight="1">
      <c r="H30" s="65"/>
      <c r="I30" s="65"/>
      <c r="J30" s="65"/>
      <c r="K30" s="65"/>
      <c r="L30" s="65"/>
      <c r="R30" s="65"/>
      <c r="AF30" s="67"/>
    </row>
    <row r="32" spans="1:38" s="129" customFormat="1" ht="17.45" customHeight="1">
      <c r="A32" s="128" t="s">
        <v>58</v>
      </c>
      <c r="C32" s="202"/>
      <c r="D32" s="202"/>
      <c r="M32" s="202"/>
      <c r="N32" s="202"/>
      <c r="T32" s="130"/>
      <c r="U32" s="130"/>
      <c r="V32" s="130"/>
      <c r="AA32" s="131"/>
      <c r="AB32" s="132"/>
      <c r="AC32" s="203" t="s">
        <v>37</v>
      </c>
      <c r="AD32" s="203"/>
      <c r="AE32" s="202" t="s">
        <v>38</v>
      </c>
      <c r="AF32" s="202"/>
    </row>
    <row r="33" spans="1:49" s="129" customFormat="1" ht="21" customHeight="1">
      <c r="A33" s="133" t="s">
        <v>120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K33" s="130"/>
      <c r="AL33" s="130"/>
      <c r="AQ33" s="131"/>
      <c r="AR33" s="132"/>
      <c r="AS33" s="132"/>
      <c r="AT33" s="132"/>
      <c r="AU33" s="131"/>
      <c r="AV33" s="131"/>
    </row>
    <row r="34" spans="1:49" s="129" customFormat="1" ht="21" customHeight="1">
      <c r="A34" s="133" t="s">
        <v>119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</row>
    <row r="35" spans="1:49" s="129" customFormat="1" ht="21" customHeight="1">
      <c r="A35" s="133" t="s">
        <v>162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</row>
    <row r="36" spans="1:49" s="129" customFormat="1" ht="21" customHeight="1">
      <c r="A36" s="134" t="s">
        <v>130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</row>
    <row r="37" spans="1:49" s="129" customFormat="1" ht="21" customHeight="1">
      <c r="A37" s="134" t="s">
        <v>131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</row>
    <row r="38" spans="1:49" s="129" customFormat="1" ht="21" customHeight="1">
      <c r="A38" s="134" t="s">
        <v>132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</row>
    <row r="39" spans="1:49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</row>
    <row r="40" spans="1:49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</row>
    <row r="41" spans="1:49" s="129" customFormat="1" ht="21" customHeight="1">
      <c r="A41" s="134" t="s">
        <v>133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</row>
    <row r="42" spans="1:49" s="129" customFormat="1" ht="21" customHeight="1">
      <c r="A42" s="134" t="s">
        <v>134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</row>
    <row r="43" spans="1:49" s="129" customFormat="1" ht="21" customHeight="1">
      <c r="A43" s="134" t="s">
        <v>135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</row>
    <row r="44" spans="1:49" s="129" customFormat="1" ht="21" customHeight="1">
      <c r="A44" s="134" t="s">
        <v>136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</row>
    <row r="45" spans="1:49" s="129" customFormat="1" ht="21" customHeight="1">
      <c r="A45" s="134" t="s">
        <v>142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</row>
    <row r="46" spans="1:49" s="129" customFormat="1" ht="21" customHeight="1">
      <c r="A46" s="134" t="s">
        <v>143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</row>
    <row r="47" spans="1:49" s="129" customFormat="1" ht="21" customHeight="1">
      <c r="A47" s="136" t="s">
        <v>144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</row>
    <row r="48" spans="1:49" ht="21" customHeight="1">
      <c r="A48" s="112" t="s">
        <v>76</v>
      </c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70"/>
      <c r="AL48" s="70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7:36" ht="17.45" customHeight="1"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7:36" ht="17.45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C32:D32"/>
    <mergeCell ref="C8:D8"/>
    <mergeCell ref="E8:F8"/>
    <mergeCell ref="A4:A8"/>
    <mergeCell ref="B4:F4"/>
    <mergeCell ref="C5:D5"/>
    <mergeCell ref="E5:F5"/>
    <mergeCell ref="C6:D6"/>
    <mergeCell ref="E6:F6"/>
    <mergeCell ref="M32:N32"/>
    <mergeCell ref="R4:AJ4"/>
    <mergeCell ref="H4:Q4"/>
    <mergeCell ref="I5:L5"/>
    <mergeCell ref="M5:N5"/>
    <mergeCell ref="O5:P5"/>
    <mergeCell ref="I6:J6"/>
    <mergeCell ref="K6:K7"/>
    <mergeCell ref="M6:N6"/>
    <mergeCell ref="O6:P6"/>
    <mergeCell ref="AE5:AF5"/>
    <mergeCell ref="AG5:AJ5"/>
    <mergeCell ref="T6:U6"/>
    <mergeCell ref="AE6:AF6"/>
    <mergeCell ref="AI6:AJ6"/>
    <mergeCell ref="K8:L8"/>
    <mergeCell ref="M8:N8"/>
    <mergeCell ref="O8:P8"/>
    <mergeCell ref="T5:U5"/>
    <mergeCell ref="V5:W5"/>
    <mergeCell ref="X5:AA5"/>
    <mergeCell ref="AB5:AB6"/>
    <mergeCell ref="AC5:AD5"/>
    <mergeCell ref="V6:W6"/>
    <mergeCell ref="X6:Y6"/>
    <mergeCell ref="Z6:Z7"/>
    <mergeCell ref="AG8:AJ8"/>
    <mergeCell ref="AC32:AD32"/>
    <mergeCell ref="AE32:AF32"/>
    <mergeCell ref="T8:U8"/>
    <mergeCell ref="V8:W8"/>
    <mergeCell ref="X8:AA8"/>
    <mergeCell ref="AC8:AD8"/>
    <mergeCell ref="AE8:AF8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49330-C45F-4493-BF1C-A4DE92E24A12}">
  <sheetPr>
    <tabColor theme="9" tint="0.79998168889431442"/>
  </sheetPr>
  <dimension ref="A1:AV50"/>
  <sheetViews>
    <sheetView zoomScale="80" zoomScaleNormal="80" workbookViewId="0">
      <pane xSplit="1" ySplit="8" topLeftCell="Y9" activePane="bottomRight" state="frozen"/>
      <selection pane="topRight" activeCell="B1" sqref="B1"/>
      <selection pane="bottomLeft" activeCell="A9" sqref="A9"/>
      <selection pane="bottomRight" activeCell="AE17" sqref="AE17:AE28"/>
    </sheetView>
  </sheetViews>
  <sheetFormatPr defaultColWidth="9" defaultRowHeight="17.45" customHeight="1"/>
  <cols>
    <col min="1" max="1" width="37.125" style="57" customWidth="1"/>
    <col min="2" max="2" width="16.875" style="57" customWidth="1"/>
    <col min="3" max="3" width="16.375" style="64" customWidth="1"/>
    <col min="4" max="4" width="9.125" style="64" bestFit="1" customWidth="1"/>
    <col min="5" max="5" width="16.625" style="57" bestFit="1" customWidth="1"/>
    <col min="6" max="6" width="9.125" style="57" bestFit="1" customWidth="1"/>
    <col min="7" max="7" width="14.5" style="57" bestFit="1" customWidth="1"/>
    <col min="8" max="8" width="20.5" style="57" customWidth="1"/>
    <col min="9" max="9" width="19.875" style="57" bestFit="1" customWidth="1"/>
    <col min="10" max="10" width="16.75" style="57" bestFit="1" customWidth="1"/>
    <col min="11" max="11" width="19.875" style="57" bestFit="1" customWidth="1"/>
    <col min="12" max="12" width="9.5" style="57" bestFit="1" customWidth="1"/>
    <col min="13" max="13" width="22.875" style="64" customWidth="1"/>
    <col min="14" max="14" width="9.5" style="64" bestFit="1" customWidth="1"/>
    <col min="15" max="15" width="19.625" style="57" customWidth="1"/>
    <col min="16" max="16" width="9.5" style="57" bestFit="1" customWidth="1"/>
    <col min="17" max="17" width="22.625" style="57" customWidth="1"/>
    <col min="18" max="18" width="20.5" style="57" customWidth="1"/>
    <col min="19" max="19" width="17.125" style="57" customWidth="1"/>
    <col min="20" max="20" width="23.375" style="66" customWidth="1"/>
    <col min="21" max="22" width="19.625" style="66" customWidth="1"/>
    <col min="23" max="26" width="19.625" style="57" customWidth="1"/>
    <col min="27" max="27" width="9.875" style="64" bestFit="1" customWidth="1"/>
    <col min="28" max="28" width="16.875" style="44" bestFit="1" customWidth="1"/>
    <col min="29" max="29" width="15.75" style="57" bestFit="1" customWidth="1"/>
    <col min="30" max="30" width="9.875" style="64" bestFit="1" customWidth="1"/>
    <col min="31" max="32" width="19.125" style="64" customWidth="1"/>
    <col min="33" max="33" width="19.625" style="57" customWidth="1"/>
    <col min="34" max="34" width="16.125" style="57" bestFit="1" customWidth="1"/>
    <col min="35" max="35" width="18.875" style="57" customWidth="1"/>
    <col min="36" max="36" width="9.875" style="57" bestFit="1" customWidth="1"/>
    <col min="37" max="16384" width="9" style="57"/>
  </cols>
  <sheetData>
    <row r="1" spans="1:36" s="40" customFormat="1" ht="17.45" customHeight="1">
      <c r="A1" s="40" t="s">
        <v>106</v>
      </c>
      <c r="T1" s="41"/>
      <c r="U1" s="41"/>
      <c r="V1" s="41"/>
    </row>
    <row r="2" spans="1:36" s="40" customFormat="1" ht="17.45" customHeight="1">
      <c r="A2" s="40" t="s">
        <v>88</v>
      </c>
      <c r="T2" s="41"/>
      <c r="U2" s="41"/>
      <c r="V2" s="41"/>
    </row>
    <row r="3" spans="1:36" s="40" customFormat="1" ht="17.45" customHeight="1">
      <c r="A3" s="42" t="s">
        <v>110</v>
      </c>
      <c r="B3" s="42"/>
      <c r="C3" s="42"/>
      <c r="D3" s="42"/>
      <c r="E3" s="42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 ht="17.45" customHeight="1">
      <c r="A4" s="221" t="s">
        <v>0</v>
      </c>
      <c r="B4" s="233" t="s">
        <v>56</v>
      </c>
      <c r="C4" s="233"/>
      <c r="D4" s="233"/>
      <c r="E4" s="233"/>
      <c r="F4" s="233"/>
      <c r="G4" s="163"/>
      <c r="H4" s="188" t="s">
        <v>55</v>
      </c>
      <c r="I4" s="189"/>
      <c r="J4" s="189"/>
      <c r="K4" s="189"/>
      <c r="L4" s="189"/>
      <c r="M4" s="189"/>
      <c r="N4" s="189"/>
      <c r="O4" s="189"/>
      <c r="P4" s="189"/>
      <c r="Q4" s="190"/>
      <c r="R4" s="222"/>
      <c r="S4" s="222"/>
      <c r="T4" s="204"/>
      <c r="U4" s="204"/>
      <c r="V4" s="204"/>
      <c r="W4" s="204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</row>
    <row r="5" spans="1:36" s="51" customFormat="1" ht="17.45" customHeight="1">
      <c r="A5" s="221"/>
      <c r="B5" s="72" t="s">
        <v>1</v>
      </c>
      <c r="C5" s="234" t="s">
        <v>5</v>
      </c>
      <c r="D5" s="235"/>
      <c r="E5" s="235" t="s">
        <v>50</v>
      </c>
      <c r="F5" s="236"/>
      <c r="G5" s="107" t="s">
        <v>95</v>
      </c>
      <c r="H5" s="108" t="s">
        <v>1</v>
      </c>
      <c r="I5" s="191" t="s">
        <v>46</v>
      </c>
      <c r="J5" s="191"/>
      <c r="K5" s="191"/>
      <c r="L5" s="192"/>
      <c r="M5" s="197" t="s">
        <v>5</v>
      </c>
      <c r="N5" s="198"/>
      <c r="O5" s="198" t="s">
        <v>50</v>
      </c>
      <c r="P5" s="194"/>
      <c r="Q5" s="109" t="s">
        <v>95</v>
      </c>
      <c r="R5" s="110" t="s">
        <v>1</v>
      </c>
      <c r="S5" s="111" t="s">
        <v>4</v>
      </c>
      <c r="T5" s="226" t="s">
        <v>2</v>
      </c>
      <c r="U5" s="213"/>
      <c r="V5" s="226" t="s">
        <v>2</v>
      </c>
      <c r="W5" s="214"/>
      <c r="X5" s="227" t="s">
        <v>46</v>
      </c>
      <c r="Y5" s="227"/>
      <c r="Z5" s="227"/>
      <c r="AA5" s="228"/>
      <c r="AB5" s="229" t="s">
        <v>3</v>
      </c>
      <c r="AC5" s="220" t="s">
        <v>48</v>
      </c>
      <c r="AD5" s="220"/>
      <c r="AE5" s="231" t="s">
        <v>118</v>
      </c>
      <c r="AF5" s="226"/>
      <c r="AG5" s="220" t="s">
        <v>117</v>
      </c>
      <c r="AH5" s="220"/>
      <c r="AI5" s="220"/>
      <c r="AJ5" s="220"/>
    </row>
    <row r="6" spans="1:36" s="81" customFormat="1" ht="17.45" customHeight="1">
      <c r="A6" s="221"/>
      <c r="B6" s="76" t="s">
        <v>6</v>
      </c>
      <c r="C6" s="210" t="s">
        <v>49</v>
      </c>
      <c r="D6" s="232"/>
      <c r="E6" s="210" t="s">
        <v>102</v>
      </c>
      <c r="F6" s="211"/>
      <c r="G6" s="77" t="s">
        <v>94</v>
      </c>
      <c r="H6" s="78" t="s">
        <v>108</v>
      </c>
      <c r="I6" s="193" t="s">
        <v>45</v>
      </c>
      <c r="J6" s="194"/>
      <c r="K6" s="195" t="s">
        <v>47</v>
      </c>
      <c r="L6" s="79" t="s">
        <v>44</v>
      </c>
      <c r="M6" s="199" t="s">
        <v>149</v>
      </c>
      <c r="N6" s="200"/>
      <c r="O6" s="199" t="s">
        <v>151</v>
      </c>
      <c r="P6" s="201"/>
      <c r="Q6" s="80" t="s">
        <v>94</v>
      </c>
      <c r="R6" s="95" t="s">
        <v>114</v>
      </c>
      <c r="S6" s="96" t="s">
        <v>115</v>
      </c>
      <c r="T6" s="206" t="s">
        <v>137</v>
      </c>
      <c r="U6" s="237"/>
      <c r="V6" s="206" t="s">
        <v>138</v>
      </c>
      <c r="W6" s="207"/>
      <c r="X6" s="213" t="s">
        <v>45</v>
      </c>
      <c r="Y6" s="214"/>
      <c r="Z6" s="204" t="s">
        <v>47</v>
      </c>
      <c r="AA6" s="97" t="s">
        <v>44</v>
      </c>
      <c r="AB6" s="230"/>
      <c r="AC6" s="95" t="s">
        <v>45</v>
      </c>
      <c r="AD6" s="97" t="s">
        <v>44</v>
      </c>
      <c r="AE6" s="206" t="s">
        <v>139</v>
      </c>
      <c r="AF6" s="207"/>
      <c r="AG6" s="98" t="s">
        <v>141</v>
      </c>
      <c r="AH6" s="98" t="s">
        <v>140</v>
      </c>
      <c r="AI6" s="220" t="s">
        <v>116</v>
      </c>
      <c r="AJ6" s="220"/>
    </row>
    <row r="7" spans="1:36" s="51" customFormat="1" ht="17.45" customHeight="1">
      <c r="A7" s="221"/>
      <c r="B7" s="82"/>
      <c r="C7" s="83" t="s">
        <v>8</v>
      </c>
      <c r="D7" s="72" t="s">
        <v>44</v>
      </c>
      <c r="E7" s="83" t="s">
        <v>8</v>
      </c>
      <c r="F7" s="73" t="s">
        <v>44</v>
      </c>
      <c r="G7" s="84" t="s">
        <v>107</v>
      </c>
      <c r="H7" s="85"/>
      <c r="I7" s="86" t="s">
        <v>35</v>
      </c>
      <c r="J7" s="86" t="s">
        <v>34</v>
      </c>
      <c r="K7" s="196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107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205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51" customFormat="1" ht="17.45" customHeight="1">
      <c r="A8" s="221"/>
      <c r="B8" s="163" t="s">
        <v>9</v>
      </c>
      <c r="C8" s="233" t="s">
        <v>10</v>
      </c>
      <c r="D8" s="233"/>
      <c r="E8" s="233" t="s">
        <v>11</v>
      </c>
      <c r="F8" s="233"/>
      <c r="G8" s="90" t="s">
        <v>43</v>
      </c>
      <c r="H8" s="91" t="s">
        <v>12</v>
      </c>
      <c r="I8" s="91" t="s">
        <v>13</v>
      </c>
      <c r="J8" s="91" t="s">
        <v>52</v>
      </c>
      <c r="K8" s="183" t="s">
        <v>112</v>
      </c>
      <c r="L8" s="184"/>
      <c r="M8" s="183" t="s">
        <v>36</v>
      </c>
      <c r="N8" s="184"/>
      <c r="O8" s="183" t="s">
        <v>121</v>
      </c>
      <c r="P8" s="184"/>
      <c r="Q8" s="91" t="s">
        <v>65</v>
      </c>
      <c r="R8" s="105" t="s">
        <v>66</v>
      </c>
      <c r="S8" s="105" t="s">
        <v>122</v>
      </c>
      <c r="T8" s="216" t="s">
        <v>123</v>
      </c>
      <c r="U8" s="217"/>
      <c r="V8" s="216" t="s">
        <v>124</v>
      </c>
      <c r="W8" s="217"/>
      <c r="X8" s="216" t="s">
        <v>125</v>
      </c>
      <c r="Y8" s="218"/>
      <c r="Z8" s="218"/>
      <c r="AA8" s="217"/>
      <c r="AB8" s="105" t="s">
        <v>126</v>
      </c>
      <c r="AC8" s="216" t="s">
        <v>127</v>
      </c>
      <c r="AD8" s="217"/>
      <c r="AE8" s="219" t="s">
        <v>128</v>
      </c>
      <c r="AF8" s="219"/>
      <c r="AG8" s="216" t="s">
        <v>129</v>
      </c>
      <c r="AH8" s="218"/>
      <c r="AI8" s="218"/>
      <c r="AJ8" s="217"/>
    </row>
    <row r="9" spans="1:36" s="156" customFormat="1" ht="17.45" customHeight="1">
      <c r="A9" s="45" t="s">
        <v>14</v>
      </c>
      <c r="B9" s="46">
        <f>SUM(B10:B15)</f>
        <v>14763000</v>
      </c>
      <c r="C9" s="46">
        <f>SUM(C10:C15)</f>
        <v>15346613.559999999</v>
      </c>
      <c r="D9" s="47">
        <f t="shared" ref="D9:D29" si="0">C9*100/B9</f>
        <v>103.95321790963895</v>
      </c>
      <c r="E9" s="46">
        <f>SUM(E10:E15)</f>
        <v>15346613.559999999</v>
      </c>
      <c r="F9" s="47">
        <f>E9*100/C9</f>
        <v>100</v>
      </c>
      <c r="G9" s="48">
        <f>SUM(G10:G15)</f>
        <v>0</v>
      </c>
      <c r="H9" s="48">
        <f>SUM(H10:H15)</f>
        <v>16715257.48</v>
      </c>
      <c r="I9" s="48">
        <f>SUM(I10:I15)</f>
        <v>15844839.65</v>
      </c>
      <c r="J9" s="48">
        <f>SUM(J10:J15)</f>
        <v>1205009.26</v>
      </c>
      <c r="K9" s="48">
        <f>SUM(K10:K15)</f>
        <v>17049848.91</v>
      </c>
      <c r="L9" s="49">
        <f>K9*100/H9</f>
        <v>102.00171268914249</v>
      </c>
      <c r="M9" s="48">
        <f>SUM(M10:M15)</f>
        <v>17049848.91</v>
      </c>
      <c r="N9" s="49">
        <f>M9*100/H9</f>
        <v>102.00171268914249</v>
      </c>
      <c r="O9" s="48">
        <f>SUM(O10:O15)</f>
        <v>13233128.73</v>
      </c>
      <c r="P9" s="49">
        <f>O9*100/M9</f>
        <v>77.614346026483346</v>
      </c>
      <c r="Q9" s="48">
        <f t="shared" ref="Q9:W9" si="1">SUM(Q10:Q15)</f>
        <v>3816720.1799999988</v>
      </c>
      <c r="R9" s="48">
        <f t="shared" si="1"/>
        <v>15073628.57</v>
      </c>
      <c r="S9" s="48">
        <f t="shared" si="1"/>
        <v>3035285.5500000003</v>
      </c>
      <c r="T9" s="48">
        <f t="shared" si="1"/>
        <v>7971.5</v>
      </c>
      <c r="U9" s="50">
        <f t="shared" si="1"/>
        <v>0</v>
      </c>
      <c r="V9" s="48">
        <f t="shared" si="1"/>
        <v>0</v>
      </c>
      <c r="W9" s="48">
        <f t="shared" si="1"/>
        <v>0</v>
      </c>
      <c r="X9" s="49">
        <f>T9+V9</f>
        <v>7971.5</v>
      </c>
      <c r="Y9" s="49">
        <f>U9+W9</f>
        <v>0</v>
      </c>
      <c r="Z9" s="49">
        <f>X9+Y9</f>
        <v>7971.5</v>
      </c>
      <c r="AA9" s="49">
        <f t="shared" ref="AA9:AA29" si="2">Z9*100/R9</f>
        <v>5.2883749675676134E-2</v>
      </c>
      <c r="AB9" s="48"/>
      <c r="AC9" s="49">
        <f>R9-Z9</f>
        <v>15065657.07</v>
      </c>
      <c r="AD9" s="49">
        <f t="shared" ref="AD9:AD29" si="3">AC9*100/R9</f>
        <v>99.947116250324328</v>
      </c>
      <c r="AE9" s="48">
        <f>SUM(AE10:AE15)</f>
        <v>7971.5</v>
      </c>
      <c r="AF9" s="49">
        <f>AE9*100/Z9</f>
        <v>100</v>
      </c>
      <c r="AG9" s="48">
        <f>SUM(AG10:AG15)</f>
        <v>0</v>
      </c>
      <c r="AH9" s="48">
        <f>SUM(AH10:AH15)</f>
        <v>0</v>
      </c>
      <c r="AI9" s="48">
        <f>SUM(AI10:AI15)</f>
        <v>0</v>
      </c>
      <c r="AJ9" s="49">
        <f t="shared" ref="AJ9:AJ29" si="4">AI9*100/AE9</f>
        <v>0</v>
      </c>
    </row>
    <row r="10" spans="1:36" s="66" customFormat="1" ht="17.45" customHeight="1">
      <c r="A10" s="52" t="s">
        <v>15</v>
      </c>
      <c r="B10" s="53">
        <v>9700000</v>
      </c>
      <c r="C10" s="53">
        <v>9158487.5199999996</v>
      </c>
      <c r="D10" s="53">
        <f t="shared" si="0"/>
        <v>94.41739711340206</v>
      </c>
      <c r="E10" s="53">
        <v>9158487.5199999996</v>
      </c>
      <c r="F10" s="53">
        <f>E10*100/C10</f>
        <v>100</v>
      </c>
      <c r="G10" s="54">
        <f>C10-E10</f>
        <v>0</v>
      </c>
      <c r="H10" s="54">
        <v>9500000</v>
      </c>
      <c r="I10" s="54">
        <v>9500000</v>
      </c>
      <c r="J10" s="54">
        <v>957913.76</v>
      </c>
      <c r="K10" s="54">
        <f>I10+J10</f>
        <v>10457913.76</v>
      </c>
      <c r="L10" s="54">
        <f>K10*100/H10</f>
        <v>110.0833027368421</v>
      </c>
      <c r="M10" s="54">
        <v>10457913.76</v>
      </c>
      <c r="N10" s="54">
        <f>M10*100/H10</f>
        <v>110.0833027368421</v>
      </c>
      <c r="O10" s="54">
        <v>7527206.2800000003</v>
      </c>
      <c r="P10" s="54">
        <f>O10*100/M10</f>
        <v>71.976174720339259</v>
      </c>
      <c r="Q10" s="54">
        <f>M10-O10</f>
        <v>2930707.4799999995</v>
      </c>
      <c r="R10" s="54">
        <v>10599540</v>
      </c>
      <c r="S10" s="54">
        <v>1180715.6000000001</v>
      </c>
      <c r="T10" s="54">
        <v>0</v>
      </c>
      <c r="U10" s="54">
        <v>0</v>
      </c>
      <c r="V10" s="54">
        <v>0</v>
      </c>
      <c r="W10" s="54">
        <v>0</v>
      </c>
      <c r="X10" s="54">
        <f>T10+V10</f>
        <v>0</v>
      </c>
      <c r="Y10" s="54">
        <f>U10+W10</f>
        <v>0</v>
      </c>
      <c r="Z10" s="54">
        <f>X10+Y10</f>
        <v>0</v>
      </c>
      <c r="AA10" s="54">
        <f t="shared" si="2"/>
        <v>0</v>
      </c>
      <c r="AB10" s="55"/>
      <c r="AC10" s="54">
        <f t="shared" ref="AC10:AC29" si="5">R10-Z10</f>
        <v>10599540</v>
      </c>
      <c r="AD10" s="54">
        <f t="shared" si="3"/>
        <v>100</v>
      </c>
      <c r="AE10" s="54">
        <f>Z10</f>
        <v>0</v>
      </c>
      <c r="AF10" s="54" t="e">
        <f t="shared" ref="AF10:AF29" si="6">AE10*100/Z10</f>
        <v>#DIV/0!</v>
      </c>
      <c r="AG10" s="54"/>
      <c r="AH10" s="54"/>
      <c r="AI10" s="56">
        <f t="shared" ref="AI10:AI29" si="7">AG10+AH10</f>
        <v>0</v>
      </c>
      <c r="AJ10" s="54" t="e">
        <f t="shared" si="4"/>
        <v>#DIV/0!</v>
      </c>
    </row>
    <row r="11" spans="1:36" s="66" customFormat="1" ht="17.45" customHeight="1">
      <c r="A11" s="52" t="s">
        <v>16</v>
      </c>
      <c r="B11" s="53">
        <v>125000</v>
      </c>
      <c r="C11" s="53">
        <v>349300</v>
      </c>
      <c r="D11" s="53">
        <f t="shared" si="0"/>
        <v>279.44</v>
      </c>
      <c r="E11" s="53">
        <v>349300</v>
      </c>
      <c r="F11" s="53">
        <f t="shared" ref="F11:F29" si="8">E11*100/C11</f>
        <v>100</v>
      </c>
      <c r="G11" s="54">
        <f t="shared" ref="G11:G15" si="9">C11-E11</f>
        <v>0</v>
      </c>
      <c r="H11" s="54">
        <v>363000</v>
      </c>
      <c r="I11" s="54">
        <v>381984.5</v>
      </c>
      <c r="J11" s="54">
        <v>0</v>
      </c>
      <c r="K11" s="54">
        <f t="shared" ref="K11:K15" si="10">I11+J11</f>
        <v>381984.5</v>
      </c>
      <c r="L11" s="54">
        <f t="shared" ref="L11:L29" si="11">K11*100/H11</f>
        <v>105.22988980716254</v>
      </c>
      <c r="M11" s="54">
        <v>381984.5</v>
      </c>
      <c r="N11" s="54">
        <f t="shared" ref="N11:N29" si="12">M11*100/H11</f>
        <v>105.22988980716254</v>
      </c>
      <c r="O11" s="54">
        <v>267784.5</v>
      </c>
      <c r="P11" s="54">
        <f t="shared" ref="P11:P15" si="13">O11*100/M11</f>
        <v>70.103498963963204</v>
      </c>
      <c r="Q11" s="54">
        <f t="shared" ref="Q11:Q15" si="14">M11-O11</f>
        <v>114200</v>
      </c>
      <c r="R11" s="54">
        <v>400000</v>
      </c>
      <c r="S11" s="54">
        <v>164808</v>
      </c>
      <c r="T11" s="54">
        <v>0</v>
      </c>
      <c r="U11" s="54">
        <v>0</v>
      </c>
      <c r="V11" s="54">
        <v>0</v>
      </c>
      <c r="W11" s="54">
        <v>0</v>
      </c>
      <c r="X11" s="54">
        <f t="shared" ref="X11:Y15" si="15">T11+V11</f>
        <v>0</v>
      </c>
      <c r="Y11" s="54">
        <f t="shared" si="15"/>
        <v>0</v>
      </c>
      <c r="Z11" s="54">
        <f t="shared" ref="Z11:Z28" si="16">X11+Y11</f>
        <v>0</v>
      </c>
      <c r="AA11" s="54">
        <f t="shared" si="2"/>
        <v>0</v>
      </c>
      <c r="AB11" s="55"/>
      <c r="AC11" s="54">
        <f t="shared" si="5"/>
        <v>400000</v>
      </c>
      <c r="AD11" s="54">
        <f t="shared" si="3"/>
        <v>100</v>
      </c>
      <c r="AE11" s="54">
        <f t="shared" ref="AE11:AE15" si="17">Z11</f>
        <v>0</v>
      </c>
      <c r="AF11" s="54" t="e">
        <f t="shared" si="6"/>
        <v>#DIV/0!</v>
      </c>
      <c r="AG11" s="54"/>
      <c r="AH11" s="54"/>
      <c r="AI11" s="56">
        <f t="shared" si="7"/>
        <v>0</v>
      </c>
      <c r="AJ11" s="54" t="e">
        <f t="shared" si="4"/>
        <v>#DIV/0!</v>
      </c>
    </row>
    <row r="12" spans="1:36" s="66" customFormat="1" ht="17.45" customHeight="1">
      <c r="A12" s="52" t="s">
        <v>17</v>
      </c>
      <c r="B12" s="53">
        <v>2050000</v>
      </c>
      <c r="C12" s="53">
        <v>2249271.9500000002</v>
      </c>
      <c r="D12" s="53">
        <f t="shared" si="0"/>
        <v>109.72058292682928</v>
      </c>
      <c r="E12" s="53">
        <v>2249271.9499999997</v>
      </c>
      <c r="F12" s="53">
        <f t="shared" si="8"/>
        <v>99.999999999999972</v>
      </c>
      <c r="G12" s="54">
        <f t="shared" si="9"/>
        <v>0</v>
      </c>
      <c r="H12" s="54">
        <v>3247016.09</v>
      </c>
      <c r="I12" s="54">
        <v>2618220.2699999996</v>
      </c>
      <c r="J12" s="54">
        <v>0</v>
      </c>
      <c r="K12" s="54">
        <f t="shared" si="10"/>
        <v>2618220.2699999996</v>
      </c>
      <c r="L12" s="54">
        <f t="shared" si="11"/>
        <v>80.634656479327745</v>
      </c>
      <c r="M12" s="54">
        <v>2618220.2699999996</v>
      </c>
      <c r="N12" s="54">
        <f t="shared" si="12"/>
        <v>80.634656479327745</v>
      </c>
      <c r="O12" s="54">
        <v>2012263.57</v>
      </c>
      <c r="P12" s="54">
        <f t="shared" si="13"/>
        <v>76.85616038714727</v>
      </c>
      <c r="Q12" s="54">
        <f t="shared" si="14"/>
        <v>605956.69999999949</v>
      </c>
      <c r="R12" s="66">
        <v>2300000</v>
      </c>
      <c r="S12" s="54">
        <v>1199023.23</v>
      </c>
      <c r="T12" s="54">
        <v>7971.5</v>
      </c>
      <c r="U12" s="54">
        <v>0</v>
      </c>
      <c r="V12" s="54">
        <v>0</v>
      </c>
      <c r="W12" s="54">
        <v>0</v>
      </c>
      <c r="X12" s="54">
        <f t="shared" si="15"/>
        <v>7971.5</v>
      </c>
      <c r="Y12" s="54">
        <f t="shared" si="15"/>
        <v>0</v>
      </c>
      <c r="Z12" s="54">
        <f t="shared" si="16"/>
        <v>7971.5</v>
      </c>
      <c r="AA12" s="54">
        <f>Z12*100/R13</f>
        <v>0.631056048131729</v>
      </c>
      <c r="AB12" s="55"/>
      <c r="AC12" s="54">
        <f>R13-Z12</f>
        <v>1255228.5</v>
      </c>
      <c r="AD12" s="54">
        <f>AC12*100/R13</f>
        <v>99.368943951868275</v>
      </c>
      <c r="AE12" s="54">
        <f t="shared" si="17"/>
        <v>7971.5</v>
      </c>
      <c r="AF12" s="54">
        <f t="shared" si="6"/>
        <v>100</v>
      </c>
      <c r="AG12" s="54"/>
      <c r="AH12" s="54"/>
      <c r="AI12" s="56">
        <f t="shared" si="7"/>
        <v>0</v>
      </c>
      <c r="AJ12" s="54">
        <f t="shared" si="4"/>
        <v>0</v>
      </c>
    </row>
    <row r="13" spans="1:36" s="66" customFormat="1" ht="18.399999999999999" customHeight="1">
      <c r="A13" s="58" t="s">
        <v>18</v>
      </c>
      <c r="B13" s="53">
        <v>2263000</v>
      </c>
      <c r="C13" s="53">
        <v>3041144.5</v>
      </c>
      <c r="D13" s="53">
        <f t="shared" si="0"/>
        <v>134.38552806009722</v>
      </c>
      <c r="E13" s="53">
        <v>3041144.5</v>
      </c>
      <c r="F13" s="53">
        <f t="shared" si="8"/>
        <v>100</v>
      </c>
      <c r="G13" s="54">
        <f t="shared" si="9"/>
        <v>0</v>
      </c>
      <c r="H13" s="54">
        <v>3063012</v>
      </c>
      <c r="I13" s="54">
        <v>3063012</v>
      </c>
      <c r="J13" s="54">
        <v>241144.5</v>
      </c>
      <c r="K13" s="54">
        <f t="shared" si="10"/>
        <v>3304156.5</v>
      </c>
      <c r="L13" s="54">
        <f t="shared" si="11"/>
        <v>107.87278992050962</v>
      </c>
      <c r="M13" s="54">
        <v>3304156.5</v>
      </c>
      <c r="N13" s="54">
        <f t="shared" si="12"/>
        <v>107.87278992050962</v>
      </c>
      <c r="O13" s="54">
        <v>3206633.5</v>
      </c>
      <c r="P13" s="54">
        <f t="shared" si="13"/>
        <v>97.048475155459499</v>
      </c>
      <c r="Q13" s="54">
        <f t="shared" si="14"/>
        <v>97523</v>
      </c>
      <c r="R13" s="54">
        <v>1263200</v>
      </c>
      <c r="S13" s="54">
        <v>374138.1</v>
      </c>
      <c r="T13" s="54">
        <v>0</v>
      </c>
      <c r="U13" s="54">
        <v>0</v>
      </c>
      <c r="V13" s="54">
        <v>0</v>
      </c>
      <c r="W13" s="54">
        <v>0</v>
      </c>
      <c r="X13" s="54">
        <f t="shared" si="15"/>
        <v>0</v>
      </c>
      <c r="Y13" s="54">
        <f t="shared" si="15"/>
        <v>0</v>
      </c>
      <c r="Z13" s="54">
        <f t="shared" si="16"/>
        <v>0</v>
      </c>
      <c r="AA13" s="54">
        <f>Z13*100/R14</f>
        <v>0</v>
      </c>
      <c r="AB13" s="55"/>
      <c r="AC13" s="54">
        <f>R14-Z13</f>
        <v>495888.57</v>
      </c>
      <c r="AD13" s="54">
        <f>AC13*100/R14</f>
        <v>100</v>
      </c>
      <c r="AE13" s="54">
        <f t="shared" si="17"/>
        <v>0</v>
      </c>
      <c r="AF13" s="54" t="e">
        <f t="shared" si="6"/>
        <v>#DIV/0!</v>
      </c>
      <c r="AG13" s="54"/>
      <c r="AH13" s="54"/>
      <c r="AI13" s="56">
        <f t="shared" si="7"/>
        <v>0</v>
      </c>
      <c r="AJ13" s="54" t="e">
        <f t="shared" si="4"/>
        <v>#DIV/0!</v>
      </c>
    </row>
    <row r="14" spans="1:36" s="66" customFormat="1" ht="17.45" customHeight="1">
      <c r="A14" s="52" t="s">
        <v>19</v>
      </c>
      <c r="B14" s="53">
        <v>25000</v>
      </c>
      <c r="C14" s="53">
        <v>15240</v>
      </c>
      <c r="D14" s="53">
        <f t="shared" si="0"/>
        <v>60.96</v>
      </c>
      <c r="E14" s="53">
        <v>15240</v>
      </c>
      <c r="F14" s="53">
        <f t="shared" si="8"/>
        <v>100</v>
      </c>
      <c r="G14" s="54">
        <f t="shared" si="9"/>
        <v>0</v>
      </c>
      <c r="H14" s="54">
        <v>5779</v>
      </c>
      <c r="I14" s="54">
        <v>5779</v>
      </c>
      <c r="J14" s="54">
        <v>5951</v>
      </c>
      <c r="K14" s="54">
        <f t="shared" si="10"/>
        <v>11730</v>
      </c>
      <c r="L14" s="54">
        <f t="shared" si="11"/>
        <v>202.97629347637999</v>
      </c>
      <c r="M14" s="54">
        <v>11730</v>
      </c>
      <c r="N14" s="54">
        <f t="shared" si="12"/>
        <v>202.97629347637999</v>
      </c>
      <c r="O14" s="54">
        <v>11730</v>
      </c>
      <c r="P14" s="54">
        <f t="shared" si="13"/>
        <v>100</v>
      </c>
      <c r="Q14" s="54">
        <f t="shared" si="14"/>
        <v>0</v>
      </c>
      <c r="R14" s="54">
        <v>495888.57</v>
      </c>
      <c r="S14" s="54">
        <v>2430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15"/>
        <v>0</v>
      </c>
      <c r="Y14" s="54">
        <f t="shared" si="15"/>
        <v>0</v>
      </c>
      <c r="Z14" s="54">
        <f t="shared" si="16"/>
        <v>0</v>
      </c>
      <c r="AA14" s="54">
        <f t="shared" si="2"/>
        <v>0</v>
      </c>
      <c r="AB14" s="55"/>
      <c r="AC14" s="54">
        <f t="shared" si="5"/>
        <v>495888.57</v>
      </c>
      <c r="AD14" s="54">
        <f t="shared" si="3"/>
        <v>100</v>
      </c>
      <c r="AE14" s="54">
        <f t="shared" si="17"/>
        <v>0</v>
      </c>
      <c r="AF14" s="54" t="e">
        <f t="shared" si="6"/>
        <v>#DIV/0!</v>
      </c>
      <c r="AG14" s="54"/>
      <c r="AH14" s="54"/>
      <c r="AI14" s="56">
        <f t="shared" si="7"/>
        <v>0</v>
      </c>
      <c r="AJ14" s="54" t="e">
        <f t="shared" si="4"/>
        <v>#DIV/0!</v>
      </c>
    </row>
    <row r="15" spans="1:36" s="66" customFormat="1" ht="17.45" customHeight="1">
      <c r="A15" s="52" t="s">
        <v>20</v>
      </c>
      <c r="B15" s="53">
        <v>600000</v>
      </c>
      <c r="C15" s="53">
        <v>533169.59</v>
      </c>
      <c r="D15" s="53">
        <f t="shared" si="0"/>
        <v>88.861598333333333</v>
      </c>
      <c r="E15" s="53">
        <v>533169.59</v>
      </c>
      <c r="F15" s="53">
        <f t="shared" si="8"/>
        <v>100</v>
      </c>
      <c r="G15" s="54">
        <f t="shared" si="9"/>
        <v>0</v>
      </c>
      <c r="H15" s="54">
        <v>536450.39</v>
      </c>
      <c r="I15" s="54">
        <v>275843.88</v>
      </c>
      <c r="J15" s="54">
        <v>0</v>
      </c>
      <c r="K15" s="54">
        <f t="shared" si="10"/>
        <v>275843.88</v>
      </c>
      <c r="L15" s="54">
        <f t="shared" si="11"/>
        <v>51.420203087185747</v>
      </c>
      <c r="M15" s="54">
        <v>275843.88</v>
      </c>
      <c r="N15" s="54">
        <f t="shared" si="12"/>
        <v>51.420203087185747</v>
      </c>
      <c r="O15" s="54">
        <v>207510.88</v>
      </c>
      <c r="P15" s="54">
        <f t="shared" si="13"/>
        <v>75.227654135375417</v>
      </c>
      <c r="Q15" s="54">
        <f t="shared" si="14"/>
        <v>68333</v>
      </c>
      <c r="R15" s="54">
        <v>15000</v>
      </c>
      <c r="S15" s="54">
        <v>114170.62</v>
      </c>
      <c r="T15" s="54">
        <v>0</v>
      </c>
      <c r="U15" s="54">
        <v>0</v>
      </c>
      <c r="V15" s="54">
        <v>0</v>
      </c>
      <c r="W15" s="54">
        <v>0</v>
      </c>
      <c r="X15" s="54">
        <f t="shared" si="15"/>
        <v>0</v>
      </c>
      <c r="Y15" s="54">
        <f t="shared" si="15"/>
        <v>0</v>
      </c>
      <c r="Z15" s="54">
        <f t="shared" si="16"/>
        <v>0</v>
      </c>
      <c r="AA15" s="54">
        <f t="shared" si="2"/>
        <v>0</v>
      </c>
      <c r="AB15" s="55"/>
      <c r="AC15" s="54">
        <f t="shared" si="5"/>
        <v>15000</v>
      </c>
      <c r="AD15" s="54">
        <f t="shared" si="3"/>
        <v>100</v>
      </c>
      <c r="AE15" s="54">
        <f t="shared" si="17"/>
        <v>0</v>
      </c>
      <c r="AF15" s="54" t="e">
        <f t="shared" si="6"/>
        <v>#DIV/0!</v>
      </c>
      <c r="AG15" s="54"/>
      <c r="AH15" s="54"/>
      <c r="AI15" s="56">
        <f t="shared" si="7"/>
        <v>0</v>
      </c>
      <c r="AJ15" s="54" t="e">
        <f t="shared" si="4"/>
        <v>#DIV/0!</v>
      </c>
    </row>
    <row r="16" spans="1:36" s="41" customFormat="1" ht="17.45" customHeight="1">
      <c r="A16" s="59" t="s">
        <v>22</v>
      </c>
      <c r="B16" s="47">
        <f>SUM(B17:B28)</f>
        <v>2574000</v>
      </c>
      <c r="C16" s="47">
        <f>SUM(C17:C28)</f>
        <v>1750576.19</v>
      </c>
      <c r="D16" s="47">
        <f t="shared" si="0"/>
        <v>68.009952991452991</v>
      </c>
      <c r="E16" s="47">
        <f>SUM(E17:E28)</f>
        <v>1750576.19</v>
      </c>
      <c r="F16" s="47">
        <f>E16*100/C16</f>
        <v>100</v>
      </c>
      <c r="G16" s="49">
        <f>SUM(G17:G28)</f>
        <v>0</v>
      </c>
      <c r="H16" s="49">
        <f>SUM(H17:H28)</f>
        <v>1900000</v>
      </c>
      <c r="I16" s="49">
        <f>SUM(I17:I28)</f>
        <v>1742979</v>
      </c>
      <c r="J16" s="49">
        <f>SUM(J17:J28)</f>
        <v>298101.31</v>
      </c>
      <c r="K16" s="49">
        <f>SUM(K17:K28)</f>
        <v>2041080.31</v>
      </c>
      <c r="L16" s="49">
        <f t="shared" si="11"/>
        <v>107.42527947368421</v>
      </c>
      <c r="M16" s="49">
        <f>SUM(M17:M28)</f>
        <v>2041080.31</v>
      </c>
      <c r="N16" s="49">
        <f t="shared" si="12"/>
        <v>107.42527947368421</v>
      </c>
      <c r="O16" s="49">
        <f>SUM(O17:O28)</f>
        <v>2012166.2</v>
      </c>
      <c r="P16" s="49">
        <f>O16*100/M16</f>
        <v>98.583391850955636</v>
      </c>
      <c r="Q16" s="49">
        <f>SUM(Q17:Q28)</f>
        <v>28914.109999999986</v>
      </c>
      <c r="R16" s="49">
        <f>SUM(R17:R28)</f>
        <v>1900000</v>
      </c>
      <c r="S16" s="49">
        <f>SUM(S17:S28)</f>
        <v>445139.27999999997</v>
      </c>
      <c r="T16" s="49">
        <f t="shared" ref="T16:V16" si="18">SUM(T17:T28)</f>
        <v>33070</v>
      </c>
      <c r="U16" s="49">
        <f t="shared" si="18"/>
        <v>0</v>
      </c>
      <c r="V16" s="49">
        <f t="shared" si="18"/>
        <v>0</v>
      </c>
      <c r="W16" s="49">
        <f>SUM(W17:W28)</f>
        <v>0</v>
      </c>
      <c r="X16" s="49">
        <f>T16+V16</f>
        <v>33070</v>
      </c>
      <c r="Y16" s="49">
        <f>U16+W16</f>
        <v>0</v>
      </c>
      <c r="Z16" s="49">
        <f t="shared" si="16"/>
        <v>33070</v>
      </c>
      <c r="AA16" s="49">
        <f t="shared" si="2"/>
        <v>1.7405263157894737</v>
      </c>
      <c r="AB16" s="60"/>
      <c r="AC16" s="49">
        <f t="shared" si="5"/>
        <v>1866930</v>
      </c>
      <c r="AD16" s="49">
        <f t="shared" si="3"/>
        <v>98.259473684210533</v>
      </c>
      <c r="AE16" s="49">
        <f t="shared" ref="AE16" si="19">SUM(AE17:AE28)</f>
        <v>33070</v>
      </c>
      <c r="AF16" s="49">
        <f t="shared" si="6"/>
        <v>100</v>
      </c>
      <c r="AG16" s="49">
        <f>SUM(AG17:AG28)</f>
        <v>0</v>
      </c>
      <c r="AH16" s="49">
        <f>SUM(AH17:AH28)</f>
        <v>0</v>
      </c>
      <c r="AI16" s="49">
        <f>SUM(AI17:AI28)</f>
        <v>0</v>
      </c>
      <c r="AJ16" s="49">
        <f t="shared" si="4"/>
        <v>0</v>
      </c>
    </row>
    <row r="17" spans="1:38" s="66" customFormat="1" ht="17.45" customHeight="1">
      <c r="A17" s="144" t="s">
        <v>23</v>
      </c>
      <c r="B17" s="53">
        <v>438000</v>
      </c>
      <c r="C17" s="53">
        <v>304428</v>
      </c>
      <c r="D17" s="53">
        <f t="shared" si="0"/>
        <v>69.504109589041093</v>
      </c>
      <c r="E17" s="53">
        <v>304428</v>
      </c>
      <c r="F17" s="53">
        <f t="shared" si="8"/>
        <v>100</v>
      </c>
      <c r="G17" s="54">
        <f t="shared" ref="G17:G28" si="20">C17-E17</f>
        <v>0</v>
      </c>
      <c r="H17" s="54">
        <v>390000</v>
      </c>
      <c r="I17" s="54">
        <v>390000</v>
      </c>
      <c r="J17" s="54">
        <v>39049.4</v>
      </c>
      <c r="K17" s="54">
        <f t="shared" ref="K17:K28" si="21">I17+J17</f>
        <v>429049.4</v>
      </c>
      <c r="L17" s="54">
        <f t="shared" si="11"/>
        <v>110.01266666666666</v>
      </c>
      <c r="M17" s="54">
        <v>429049.4</v>
      </c>
      <c r="N17" s="54">
        <f t="shared" si="12"/>
        <v>110.01266666666666</v>
      </c>
      <c r="O17" s="54">
        <v>429049.4</v>
      </c>
      <c r="P17" s="54">
        <f t="shared" ref="P17:P29" si="22">O17*100/M17</f>
        <v>100</v>
      </c>
      <c r="Q17" s="54">
        <f t="shared" ref="Q17:Q28" si="23">M17-O17</f>
        <v>0</v>
      </c>
      <c r="R17" s="54">
        <v>360000</v>
      </c>
      <c r="S17" s="54">
        <v>67648.460000000006</v>
      </c>
      <c r="T17" s="54">
        <v>16700</v>
      </c>
      <c r="U17" s="54">
        <v>0</v>
      </c>
      <c r="V17" s="54">
        <v>0</v>
      </c>
      <c r="W17" s="54">
        <v>0</v>
      </c>
      <c r="X17" s="54">
        <f t="shared" ref="X17:Y28" si="24">T17+V17</f>
        <v>16700</v>
      </c>
      <c r="Y17" s="54">
        <f t="shared" si="24"/>
        <v>0</v>
      </c>
      <c r="Z17" s="54">
        <f t="shared" si="16"/>
        <v>16700</v>
      </c>
      <c r="AA17" s="54">
        <f t="shared" si="2"/>
        <v>4.6388888888888893</v>
      </c>
      <c r="AB17" s="55"/>
      <c r="AC17" s="54">
        <f t="shared" si="5"/>
        <v>343300</v>
      </c>
      <c r="AD17" s="54">
        <f t="shared" si="3"/>
        <v>95.361111111111114</v>
      </c>
      <c r="AE17" s="54">
        <f t="shared" ref="AE17:AE28" si="25">Z17</f>
        <v>16700</v>
      </c>
      <c r="AF17" s="54">
        <f t="shared" si="6"/>
        <v>100</v>
      </c>
      <c r="AG17" s="54"/>
      <c r="AH17" s="54"/>
      <c r="AI17" s="56">
        <f t="shared" si="7"/>
        <v>0</v>
      </c>
      <c r="AJ17" s="54">
        <f t="shared" si="4"/>
        <v>0</v>
      </c>
    </row>
    <row r="18" spans="1:38" s="66" customFormat="1" ht="17.45" customHeight="1">
      <c r="A18" s="144" t="s">
        <v>24</v>
      </c>
      <c r="B18" s="53">
        <v>10000</v>
      </c>
      <c r="C18" s="53">
        <v>5000</v>
      </c>
      <c r="D18" s="53">
        <f t="shared" si="0"/>
        <v>50</v>
      </c>
      <c r="E18" s="53">
        <v>5000</v>
      </c>
      <c r="F18" s="53">
        <f t="shared" si="8"/>
        <v>100</v>
      </c>
      <c r="G18" s="54">
        <f t="shared" si="20"/>
        <v>0</v>
      </c>
      <c r="H18" s="54">
        <v>10000</v>
      </c>
      <c r="I18" s="54">
        <v>680</v>
      </c>
      <c r="J18" s="54">
        <v>0</v>
      </c>
      <c r="K18" s="54">
        <f t="shared" si="21"/>
        <v>680</v>
      </c>
      <c r="L18" s="54">
        <f t="shared" si="11"/>
        <v>6.8</v>
      </c>
      <c r="M18" s="54">
        <v>680</v>
      </c>
      <c r="N18" s="54">
        <f t="shared" si="12"/>
        <v>6.8</v>
      </c>
      <c r="O18" s="54">
        <v>680</v>
      </c>
      <c r="P18" s="54">
        <f t="shared" si="22"/>
        <v>100</v>
      </c>
      <c r="Q18" s="54">
        <f t="shared" si="23"/>
        <v>0</v>
      </c>
      <c r="R18" s="54">
        <v>10000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f t="shared" si="24"/>
        <v>0</v>
      </c>
      <c r="Y18" s="54">
        <f t="shared" si="24"/>
        <v>0</v>
      </c>
      <c r="Z18" s="54">
        <f t="shared" si="16"/>
        <v>0</v>
      </c>
      <c r="AA18" s="54">
        <f t="shared" si="2"/>
        <v>0</v>
      </c>
      <c r="AB18" s="55"/>
      <c r="AC18" s="54">
        <f t="shared" si="5"/>
        <v>10000</v>
      </c>
      <c r="AD18" s="54">
        <f t="shared" si="3"/>
        <v>100</v>
      </c>
      <c r="AE18" s="54">
        <f t="shared" si="25"/>
        <v>0</v>
      </c>
      <c r="AF18" s="54" t="e">
        <f t="shared" si="6"/>
        <v>#DIV/0!</v>
      </c>
      <c r="AG18" s="54"/>
      <c r="AH18" s="54"/>
      <c r="AI18" s="56">
        <f t="shared" si="7"/>
        <v>0</v>
      </c>
      <c r="AJ18" s="54" t="e">
        <f t="shared" si="4"/>
        <v>#DIV/0!</v>
      </c>
    </row>
    <row r="19" spans="1:38" s="140" customFormat="1" ht="17.45" customHeight="1">
      <c r="A19" s="175" t="s">
        <v>152</v>
      </c>
      <c r="B19" s="53">
        <v>390000</v>
      </c>
      <c r="C19" s="53">
        <v>379595.1</v>
      </c>
      <c r="D19" s="53">
        <f t="shared" ref="D19" si="26">C19*100/B19</f>
        <v>97.332076923076926</v>
      </c>
      <c r="E19" s="53">
        <v>379595.1</v>
      </c>
      <c r="F19" s="53">
        <f t="shared" ref="F19" si="27">E19*100/C19</f>
        <v>100</v>
      </c>
      <c r="G19" s="54">
        <f t="shared" si="20"/>
        <v>0</v>
      </c>
      <c r="H19" s="54">
        <v>450000</v>
      </c>
      <c r="I19" s="54">
        <v>343567</v>
      </c>
      <c r="J19" s="54">
        <v>0</v>
      </c>
      <c r="K19" s="54">
        <f t="shared" si="21"/>
        <v>343567</v>
      </c>
      <c r="L19" s="54">
        <f t="shared" ref="L19" si="28">K19*100/H19</f>
        <v>76.348222222222219</v>
      </c>
      <c r="M19" s="54">
        <v>343567</v>
      </c>
      <c r="N19" s="54">
        <f t="shared" ref="N19" si="29">M19*100/H19</f>
        <v>76.348222222222219</v>
      </c>
      <c r="O19" s="54">
        <v>343567</v>
      </c>
      <c r="P19" s="54">
        <f t="shared" si="22"/>
        <v>100</v>
      </c>
      <c r="Q19" s="54">
        <f t="shared" si="23"/>
        <v>0</v>
      </c>
      <c r="R19" s="54">
        <v>420000</v>
      </c>
      <c r="S19" s="54">
        <v>436.8</v>
      </c>
      <c r="T19" s="54">
        <v>16370</v>
      </c>
      <c r="U19" s="54">
        <v>0</v>
      </c>
      <c r="V19" s="54">
        <v>0</v>
      </c>
      <c r="W19" s="54">
        <v>0</v>
      </c>
      <c r="X19" s="54">
        <f t="shared" si="24"/>
        <v>16370</v>
      </c>
      <c r="Y19" s="54">
        <f t="shared" si="24"/>
        <v>0</v>
      </c>
      <c r="Z19" s="54">
        <f t="shared" si="16"/>
        <v>16370</v>
      </c>
      <c r="AA19" s="54">
        <f t="shared" si="2"/>
        <v>3.8976190476190475</v>
      </c>
      <c r="AB19" s="55"/>
      <c r="AC19" s="54">
        <v>0</v>
      </c>
      <c r="AD19" s="54">
        <f t="shared" si="3"/>
        <v>0</v>
      </c>
      <c r="AE19" s="54">
        <f t="shared" si="25"/>
        <v>16370</v>
      </c>
      <c r="AF19" s="54">
        <f t="shared" si="6"/>
        <v>100</v>
      </c>
      <c r="AG19" s="54"/>
      <c r="AH19" s="54"/>
      <c r="AI19" s="56">
        <f t="shared" si="7"/>
        <v>0</v>
      </c>
      <c r="AJ19" s="54">
        <f t="shared" si="4"/>
        <v>0</v>
      </c>
      <c r="AL19" s="147"/>
    </row>
    <row r="20" spans="1:38" s="66" customFormat="1" ht="17.45" customHeight="1">
      <c r="A20" s="144" t="s">
        <v>153</v>
      </c>
      <c r="B20" s="53">
        <v>100000</v>
      </c>
      <c r="C20" s="53">
        <v>76140</v>
      </c>
      <c r="D20" s="53">
        <f t="shared" si="0"/>
        <v>76.14</v>
      </c>
      <c r="E20" s="53">
        <v>76140</v>
      </c>
      <c r="F20" s="53">
        <f t="shared" si="8"/>
        <v>100</v>
      </c>
      <c r="G20" s="54">
        <f t="shared" si="20"/>
        <v>0</v>
      </c>
      <c r="H20" s="54">
        <v>30000</v>
      </c>
      <c r="I20" s="54">
        <v>30000</v>
      </c>
      <c r="J20" s="54">
        <v>21710</v>
      </c>
      <c r="K20" s="54">
        <f t="shared" si="21"/>
        <v>51710</v>
      </c>
      <c r="L20" s="54">
        <f t="shared" si="11"/>
        <v>172.36666666666667</v>
      </c>
      <c r="M20" s="54">
        <v>51710</v>
      </c>
      <c r="N20" s="54">
        <f t="shared" si="12"/>
        <v>172.36666666666667</v>
      </c>
      <c r="O20" s="54">
        <v>51710</v>
      </c>
      <c r="P20" s="54">
        <f t="shared" si="22"/>
        <v>100</v>
      </c>
      <c r="Q20" s="54">
        <f t="shared" si="23"/>
        <v>0</v>
      </c>
      <c r="R20" s="54">
        <v>80000</v>
      </c>
      <c r="S20" s="54">
        <v>81965</v>
      </c>
      <c r="T20" s="54">
        <v>0</v>
      </c>
      <c r="U20" s="54">
        <v>0</v>
      </c>
      <c r="V20" s="54">
        <v>0</v>
      </c>
      <c r="W20" s="54">
        <v>0</v>
      </c>
      <c r="X20" s="54">
        <f t="shared" si="24"/>
        <v>0</v>
      </c>
      <c r="Y20" s="54">
        <f t="shared" si="24"/>
        <v>0</v>
      </c>
      <c r="Z20" s="54">
        <f t="shared" si="16"/>
        <v>0</v>
      </c>
      <c r="AA20" s="54">
        <f t="shared" si="2"/>
        <v>0</v>
      </c>
      <c r="AB20" s="55"/>
      <c r="AC20" s="54">
        <f t="shared" si="5"/>
        <v>80000</v>
      </c>
      <c r="AD20" s="54">
        <f t="shared" si="3"/>
        <v>100</v>
      </c>
      <c r="AE20" s="54">
        <f t="shared" si="25"/>
        <v>0</v>
      </c>
      <c r="AF20" s="54" t="e">
        <f t="shared" si="6"/>
        <v>#DIV/0!</v>
      </c>
      <c r="AG20" s="54"/>
      <c r="AH20" s="54"/>
      <c r="AI20" s="56">
        <f t="shared" si="7"/>
        <v>0</v>
      </c>
      <c r="AJ20" s="54" t="e">
        <f t="shared" si="4"/>
        <v>#DIV/0!</v>
      </c>
    </row>
    <row r="21" spans="1:38" s="66" customFormat="1" ht="17.45" customHeight="1">
      <c r="A21" s="144" t="s">
        <v>154</v>
      </c>
      <c r="B21" s="53">
        <v>10000</v>
      </c>
      <c r="C21" s="53">
        <v>31530</v>
      </c>
      <c r="D21" s="53">
        <f t="shared" si="0"/>
        <v>315.3</v>
      </c>
      <c r="E21" s="53">
        <v>31530</v>
      </c>
      <c r="F21" s="53">
        <f t="shared" si="8"/>
        <v>100</v>
      </c>
      <c r="G21" s="54">
        <f t="shared" si="20"/>
        <v>0</v>
      </c>
      <c r="H21" s="54">
        <v>30000</v>
      </c>
      <c r="I21" s="54">
        <v>30000</v>
      </c>
      <c r="J21" s="54">
        <v>17640</v>
      </c>
      <c r="K21" s="54">
        <f t="shared" si="21"/>
        <v>47640</v>
      </c>
      <c r="L21" s="54">
        <f t="shared" si="11"/>
        <v>158.80000000000001</v>
      </c>
      <c r="M21" s="54">
        <v>47640</v>
      </c>
      <c r="N21" s="54">
        <f t="shared" si="12"/>
        <v>158.80000000000001</v>
      </c>
      <c r="O21" s="54">
        <v>47640</v>
      </c>
      <c r="P21" s="54">
        <f t="shared" si="22"/>
        <v>100</v>
      </c>
      <c r="Q21" s="54">
        <f t="shared" si="23"/>
        <v>0</v>
      </c>
      <c r="R21" s="54">
        <v>40000</v>
      </c>
      <c r="S21" s="54">
        <v>22906.67</v>
      </c>
      <c r="T21" s="54">
        <v>0</v>
      </c>
      <c r="U21" s="54">
        <v>0</v>
      </c>
      <c r="V21" s="54">
        <v>0</v>
      </c>
      <c r="W21" s="54">
        <v>0</v>
      </c>
      <c r="X21" s="54">
        <f t="shared" si="24"/>
        <v>0</v>
      </c>
      <c r="Y21" s="54">
        <f t="shared" si="24"/>
        <v>0</v>
      </c>
      <c r="Z21" s="54">
        <f t="shared" si="16"/>
        <v>0</v>
      </c>
      <c r="AA21" s="54">
        <f>Z21*100/R21</f>
        <v>0</v>
      </c>
      <c r="AB21" s="55"/>
      <c r="AC21" s="54">
        <f t="shared" si="5"/>
        <v>40000</v>
      </c>
      <c r="AD21" s="54">
        <f t="shared" si="3"/>
        <v>100</v>
      </c>
      <c r="AE21" s="54">
        <f t="shared" si="25"/>
        <v>0</v>
      </c>
      <c r="AF21" s="54" t="e">
        <f t="shared" si="6"/>
        <v>#DIV/0!</v>
      </c>
      <c r="AG21" s="54"/>
      <c r="AH21" s="54"/>
      <c r="AI21" s="56">
        <f t="shared" si="7"/>
        <v>0</v>
      </c>
      <c r="AJ21" s="54" t="e">
        <f t="shared" si="4"/>
        <v>#DIV/0!</v>
      </c>
    </row>
    <row r="22" spans="1:38" s="66" customFormat="1" ht="17.45" customHeight="1">
      <c r="A22" s="144" t="s">
        <v>155</v>
      </c>
      <c r="B22" s="53">
        <v>1060000</v>
      </c>
      <c r="C22" s="53">
        <v>552616.49</v>
      </c>
      <c r="D22" s="53">
        <f t="shared" si="0"/>
        <v>52.133631132075472</v>
      </c>
      <c r="E22" s="53">
        <v>552616.49</v>
      </c>
      <c r="F22" s="53">
        <f t="shared" si="8"/>
        <v>100</v>
      </c>
      <c r="G22" s="54">
        <f t="shared" si="20"/>
        <v>0</v>
      </c>
      <c r="H22" s="54">
        <v>500000</v>
      </c>
      <c r="I22" s="54">
        <v>493895</v>
      </c>
      <c r="J22" s="54">
        <v>0</v>
      </c>
      <c r="K22" s="54">
        <f t="shared" si="21"/>
        <v>493895</v>
      </c>
      <c r="L22" s="54">
        <f t="shared" si="11"/>
        <v>98.778999999999996</v>
      </c>
      <c r="M22" s="54">
        <v>493895</v>
      </c>
      <c r="N22" s="54">
        <f t="shared" si="12"/>
        <v>98.778999999999996</v>
      </c>
      <c r="O22" s="54">
        <v>479979</v>
      </c>
      <c r="P22" s="54">
        <f t="shared" si="22"/>
        <v>97.182397068202761</v>
      </c>
      <c r="Q22" s="54">
        <f t="shared" si="23"/>
        <v>13916</v>
      </c>
      <c r="R22" s="54">
        <v>500000</v>
      </c>
      <c r="S22" s="54">
        <v>155870</v>
      </c>
      <c r="T22" s="54">
        <v>0</v>
      </c>
      <c r="U22" s="54">
        <v>0</v>
      </c>
      <c r="V22" s="54">
        <v>0</v>
      </c>
      <c r="W22" s="54">
        <v>0</v>
      </c>
      <c r="X22" s="54">
        <f t="shared" si="24"/>
        <v>0</v>
      </c>
      <c r="Y22" s="54">
        <f t="shared" si="24"/>
        <v>0</v>
      </c>
      <c r="Z22" s="54">
        <f t="shared" si="16"/>
        <v>0</v>
      </c>
      <c r="AA22" s="54">
        <f t="shared" si="2"/>
        <v>0</v>
      </c>
      <c r="AB22" s="55"/>
      <c r="AC22" s="54">
        <f t="shared" si="5"/>
        <v>500000</v>
      </c>
      <c r="AD22" s="54">
        <f t="shared" si="3"/>
        <v>100</v>
      </c>
      <c r="AE22" s="54">
        <f t="shared" si="25"/>
        <v>0</v>
      </c>
      <c r="AF22" s="54" t="e">
        <f t="shared" si="6"/>
        <v>#DIV/0!</v>
      </c>
      <c r="AG22" s="54"/>
      <c r="AH22" s="54"/>
      <c r="AI22" s="56">
        <f t="shared" si="7"/>
        <v>0</v>
      </c>
      <c r="AJ22" s="54" t="e">
        <f t="shared" si="4"/>
        <v>#DIV/0!</v>
      </c>
    </row>
    <row r="23" spans="1:38" s="66" customFormat="1" ht="17.45" customHeight="1">
      <c r="A23" s="144" t="s">
        <v>156</v>
      </c>
      <c r="B23" s="53">
        <v>350000</v>
      </c>
      <c r="C23" s="53">
        <v>288041.59999999998</v>
      </c>
      <c r="D23" s="53">
        <f t="shared" si="0"/>
        <v>82.297599999999989</v>
      </c>
      <c r="E23" s="53">
        <v>288041.59999999998</v>
      </c>
      <c r="F23" s="53">
        <f t="shared" si="8"/>
        <v>100</v>
      </c>
      <c r="G23" s="54">
        <f t="shared" si="20"/>
        <v>0</v>
      </c>
      <c r="H23" s="54">
        <v>350000</v>
      </c>
      <c r="I23" s="54">
        <v>350000</v>
      </c>
      <c r="J23" s="54">
        <v>205661.91</v>
      </c>
      <c r="K23" s="54">
        <f t="shared" si="21"/>
        <v>555661.91</v>
      </c>
      <c r="L23" s="54">
        <f t="shared" si="11"/>
        <v>158.76054571428571</v>
      </c>
      <c r="M23" s="54">
        <v>555661.91</v>
      </c>
      <c r="N23" s="54">
        <f t="shared" si="12"/>
        <v>158.76054571428571</v>
      </c>
      <c r="O23" s="54">
        <v>540663.80000000005</v>
      </c>
      <c r="P23" s="54">
        <f t="shared" si="22"/>
        <v>97.300856918553237</v>
      </c>
      <c r="Q23" s="54">
        <f t="shared" si="23"/>
        <v>14998.109999999986</v>
      </c>
      <c r="R23" s="54">
        <v>250000</v>
      </c>
      <c r="S23" s="54">
        <v>59689.35</v>
      </c>
      <c r="T23" s="54">
        <v>0</v>
      </c>
      <c r="U23" s="54">
        <v>0</v>
      </c>
      <c r="V23" s="54">
        <v>0</v>
      </c>
      <c r="W23" s="54">
        <v>0</v>
      </c>
      <c r="X23" s="54">
        <f t="shared" si="24"/>
        <v>0</v>
      </c>
      <c r="Y23" s="54">
        <f t="shared" si="24"/>
        <v>0</v>
      </c>
      <c r="Z23" s="54">
        <f>X23+Y23</f>
        <v>0</v>
      </c>
      <c r="AA23" s="54">
        <f t="shared" si="2"/>
        <v>0</v>
      </c>
      <c r="AB23" s="55"/>
      <c r="AC23" s="54">
        <f t="shared" si="5"/>
        <v>250000</v>
      </c>
      <c r="AD23" s="54">
        <f t="shared" si="3"/>
        <v>100</v>
      </c>
      <c r="AE23" s="54">
        <f t="shared" si="25"/>
        <v>0</v>
      </c>
      <c r="AF23" s="54" t="e">
        <f t="shared" si="6"/>
        <v>#DIV/0!</v>
      </c>
      <c r="AG23" s="54"/>
      <c r="AH23" s="54"/>
      <c r="AI23" s="56">
        <f t="shared" si="7"/>
        <v>0</v>
      </c>
      <c r="AJ23" s="54" t="e">
        <f t="shared" si="4"/>
        <v>#DIV/0!</v>
      </c>
    </row>
    <row r="24" spans="1:38" s="66" customFormat="1" ht="17.45" customHeight="1">
      <c r="A24" s="144" t="s">
        <v>157</v>
      </c>
      <c r="B24" s="53">
        <v>0</v>
      </c>
      <c r="C24" s="53">
        <v>0</v>
      </c>
      <c r="D24" s="53" t="e">
        <f t="shared" si="0"/>
        <v>#DIV/0!</v>
      </c>
      <c r="E24" s="53">
        <v>0</v>
      </c>
      <c r="F24" s="53" t="e">
        <f t="shared" si="8"/>
        <v>#DIV/0!</v>
      </c>
      <c r="G24" s="54">
        <f t="shared" si="20"/>
        <v>0</v>
      </c>
      <c r="H24" s="54">
        <v>0</v>
      </c>
      <c r="I24" s="54">
        <v>0</v>
      </c>
      <c r="J24" s="54">
        <v>0</v>
      </c>
      <c r="K24" s="54">
        <f t="shared" si="21"/>
        <v>0</v>
      </c>
      <c r="L24" s="54" t="e">
        <f t="shared" si="11"/>
        <v>#DIV/0!</v>
      </c>
      <c r="M24" s="54">
        <v>0</v>
      </c>
      <c r="N24" s="54" t="e">
        <f t="shared" si="12"/>
        <v>#DIV/0!</v>
      </c>
      <c r="O24" s="54">
        <v>0</v>
      </c>
      <c r="P24" s="54" t="e">
        <f t="shared" si="22"/>
        <v>#DIV/0!</v>
      </c>
      <c r="Q24" s="54">
        <f t="shared" si="23"/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f t="shared" si="24"/>
        <v>0</v>
      </c>
      <c r="Y24" s="54">
        <f t="shared" si="24"/>
        <v>0</v>
      </c>
      <c r="Z24" s="54">
        <f t="shared" si="16"/>
        <v>0</v>
      </c>
      <c r="AA24" s="54" t="e">
        <f t="shared" si="2"/>
        <v>#DIV/0!</v>
      </c>
      <c r="AB24" s="55"/>
      <c r="AC24" s="54">
        <f t="shared" si="5"/>
        <v>0</v>
      </c>
      <c r="AD24" s="54" t="e">
        <f t="shared" si="3"/>
        <v>#DIV/0!</v>
      </c>
      <c r="AE24" s="54">
        <f t="shared" si="25"/>
        <v>0</v>
      </c>
      <c r="AF24" s="54" t="e">
        <f t="shared" si="6"/>
        <v>#DIV/0!</v>
      </c>
      <c r="AG24" s="54"/>
      <c r="AH24" s="54"/>
      <c r="AI24" s="56">
        <f t="shared" si="7"/>
        <v>0</v>
      </c>
      <c r="AJ24" s="54" t="e">
        <f t="shared" si="4"/>
        <v>#DIV/0!</v>
      </c>
    </row>
    <row r="25" spans="1:38" s="66" customFormat="1" ht="17.45" customHeight="1">
      <c r="A25" s="144" t="s">
        <v>158</v>
      </c>
      <c r="B25" s="53">
        <v>10000</v>
      </c>
      <c r="C25" s="53">
        <v>360</v>
      </c>
      <c r="D25" s="53">
        <f t="shared" si="0"/>
        <v>3.6</v>
      </c>
      <c r="E25" s="53">
        <v>360</v>
      </c>
      <c r="F25" s="53">
        <f t="shared" si="8"/>
        <v>100</v>
      </c>
      <c r="G25" s="54">
        <f t="shared" si="20"/>
        <v>0</v>
      </c>
      <c r="H25" s="54">
        <v>10000</v>
      </c>
      <c r="I25" s="54">
        <v>10000</v>
      </c>
      <c r="J25" s="54">
        <v>14040</v>
      </c>
      <c r="K25" s="54">
        <f t="shared" si="21"/>
        <v>24040</v>
      </c>
      <c r="L25" s="54">
        <f t="shared" si="11"/>
        <v>240.4</v>
      </c>
      <c r="M25" s="54">
        <v>24040</v>
      </c>
      <c r="N25" s="54">
        <f t="shared" si="12"/>
        <v>240.4</v>
      </c>
      <c r="O25" s="54">
        <v>24040</v>
      </c>
      <c r="P25" s="54">
        <f t="shared" si="22"/>
        <v>100</v>
      </c>
      <c r="Q25" s="54">
        <f t="shared" si="23"/>
        <v>0</v>
      </c>
      <c r="R25" s="54">
        <v>30000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f t="shared" si="24"/>
        <v>0</v>
      </c>
      <c r="Y25" s="54">
        <f t="shared" si="24"/>
        <v>0</v>
      </c>
      <c r="Z25" s="54">
        <f t="shared" si="16"/>
        <v>0</v>
      </c>
      <c r="AA25" s="54">
        <f t="shared" si="2"/>
        <v>0</v>
      </c>
      <c r="AB25" s="61"/>
      <c r="AC25" s="54">
        <f t="shared" si="5"/>
        <v>30000</v>
      </c>
      <c r="AD25" s="54">
        <f t="shared" si="3"/>
        <v>100</v>
      </c>
      <c r="AE25" s="54">
        <f t="shared" si="25"/>
        <v>0</v>
      </c>
      <c r="AF25" s="54" t="e">
        <f t="shared" si="6"/>
        <v>#DIV/0!</v>
      </c>
      <c r="AG25" s="54"/>
      <c r="AH25" s="54"/>
      <c r="AI25" s="56">
        <f t="shared" si="7"/>
        <v>0</v>
      </c>
      <c r="AJ25" s="54" t="e">
        <f t="shared" si="4"/>
        <v>#DIV/0!</v>
      </c>
    </row>
    <row r="26" spans="1:38" s="66" customFormat="1" ht="17.45" customHeight="1">
      <c r="A26" s="144" t="s">
        <v>159</v>
      </c>
      <c r="B26" s="53">
        <v>180000</v>
      </c>
      <c r="C26" s="53">
        <v>86335</v>
      </c>
      <c r="D26" s="53">
        <f t="shared" si="0"/>
        <v>47.963888888888889</v>
      </c>
      <c r="E26" s="53">
        <v>86335</v>
      </c>
      <c r="F26" s="53">
        <f t="shared" si="8"/>
        <v>100</v>
      </c>
      <c r="G26" s="54">
        <f t="shared" si="20"/>
        <v>0</v>
      </c>
      <c r="H26" s="54">
        <v>100000</v>
      </c>
      <c r="I26" s="54">
        <v>68908</v>
      </c>
      <c r="J26" s="54">
        <v>0</v>
      </c>
      <c r="K26" s="54">
        <f t="shared" si="21"/>
        <v>68908</v>
      </c>
      <c r="L26" s="54">
        <f t="shared" si="11"/>
        <v>68.908000000000001</v>
      </c>
      <c r="M26" s="54">
        <v>68908</v>
      </c>
      <c r="N26" s="54">
        <f t="shared" si="12"/>
        <v>68.908000000000001</v>
      </c>
      <c r="O26" s="54">
        <v>68908</v>
      </c>
      <c r="P26" s="54">
        <f t="shared" si="22"/>
        <v>100</v>
      </c>
      <c r="Q26" s="54">
        <f t="shared" si="23"/>
        <v>0</v>
      </c>
      <c r="R26" s="54">
        <v>60000</v>
      </c>
      <c r="S26" s="54">
        <v>55023</v>
      </c>
      <c r="T26" s="54">
        <v>0</v>
      </c>
      <c r="U26" s="54">
        <v>0</v>
      </c>
      <c r="V26" s="54">
        <v>0</v>
      </c>
      <c r="W26" s="54">
        <v>0</v>
      </c>
      <c r="X26" s="54">
        <f t="shared" si="24"/>
        <v>0</v>
      </c>
      <c r="Y26" s="54">
        <f t="shared" si="24"/>
        <v>0</v>
      </c>
      <c r="Z26" s="54">
        <f t="shared" si="16"/>
        <v>0</v>
      </c>
      <c r="AA26" s="54">
        <f t="shared" si="2"/>
        <v>0</v>
      </c>
      <c r="AB26" s="55"/>
      <c r="AC26" s="54">
        <f t="shared" si="5"/>
        <v>60000</v>
      </c>
      <c r="AD26" s="54">
        <f t="shared" si="3"/>
        <v>100</v>
      </c>
      <c r="AE26" s="54">
        <f t="shared" si="25"/>
        <v>0</v>
      </c>
      <c r="AF26" s="54" t="e">
        <f t="shared" si="6"/>
        <v>#DIV/0!</v>
      </c>
      <c r="AG26" s="54"/>
      <c r="AH26" s="54"/>
      <c r="AI26" s="56">
        <f t="shared" si="7"/>
        <v>0</v>
      </c>
      <c r="AJ26" s="54" t="e">
        <f t="shared" si="4"/>
        <v>#DIV/0!</v>
      </c>
    </row>
    <row r="27" spans="1:38" s="66" customFormat="1" ht="17.45" customHeight="1">
      <c r="A27" s="144" t="s">
        <v>160</v>
      </c>
      <c r="B27" s="53">
        <v>26000</v>
      </c>
      <c r="C27" s="53">
        <v>26530</v>
      </c>
      <c r="D27" s="53">
        <f t="shared" si="0"/>
        <v>102.03846153846153</v>
      </c>
      <c r="E27" s="53">
        <v>26530</v>
      </c>
      <c r="F27" s="53">
        <f t="shared" si="8"/>
        <v>100</v>
      </c>
      <c r="G27" s="54">
        <f t="shared" si="20"/>
        <v>0</v>
      </c>
      <c r="H27" s="54">
        <v>30000</v>
      </c>
      <c r="I27" s="54">
        <v>25929</v>
      </c>
      <c r="J27" s="54">
        <v>0</v>
      </c>
      <c r="K27" s="54">
        <f t="shared" si="21"/>
        <v>25929</v>
      </c>
      <c r="L27" s="54">
        <f t="shared" si="11"/>
        <v>86.43</v>
      </c>
      <c r="M27" s="54">
        <v>25929</v>
      </c>
      <c r="N27" s="54">
        <f t="shared" si="12"/>
        <v>86.43</v>
      </c>
      <c r="O27" s="54">
        <v>25929</v>
      </c>
      <c r="P27" s="54">
        <f t="shared" si="22"/>
        <v>100</v>
      </c>
      <c r="Q27" s="54">
        <f t="shared" si="23"/>
        <v>0</v>
      </c>
      <c r="R27" s="54">
        <v>50000</v>
      </c>
      <c r="S27" s="54">
        <v>1600</v>
      </c>
      <c r="T27" s="54">
        <v>0</v>
      </c>
      <c r="U27" s="54">
        <v>0</v>
      </c>
      <c r="V27" s="54">
        <v>0</v>
      </c>
      <c r="W27" s="54">
        <v>0</v>
      </c>
      <c r="X27" s="54">
        <f t="shared" si="24"/>
        <v>0</v>
      </c>
      <c r="Y27" s="54">
        <f t="shared" si="24"/>
        <v>0</v>
      </c>
      <c r="Z27" s="54">
        <f t="shared" si="16"/>
        <v>0</v>
      </c>
      <c r="AA27" s="54">
        <f t="shared" si="2"/>
        <v>0</v>
      </c>
      <c r="AB27" s="55"/>
      <c r="AC27" s="54">
        <f t="shared" si="5"/>
        <v>50000</v>
      </c>
      <c r="AD27" s="54">
        <f t="shared" si="3"/>
        <v>100</v>
      </c>
      <c r="AE27" s="54">
        <f t="shared" si="25"/>
        <v>0</v>
      </c>
      <c r="AF27" s="54" t="e">
        <f t="shared" si="6"/>
        <v>#DIV/0!</v>
      </c>
      <c r="AG27" s="54"/>
      <c r="AH27" s="54"/>
      <c r="AI27" s="56">
        <f t="shared" si="7"/>
        <v>0</v>
      </c>
      <c r="AJ27" s="54" t="e">
        <f t="shared" si="4"/>
        <v>#DIV/0!</v>
      </c>
    </row>
    <row r="28" spans="1:38" s="66" customFormat="1" ht="17.45" customHeight="1">
      <c r="A28" s="144" t="s">
        <v>161</v>
      </c>
      <c r="B28" s="53">
        <v>0</v>
      </c>
      <c r="C28" s="53">
        <v>0</v>
      </c>
      <c r="D28" s="53" t="e">
        <f t="shared" si="0"/>
        <v>#DIV/0!</v>
      </c>
      <c r="E28" s="53">
        <v>0</v>
      </c>
      <c r="F28" s="53" t="e">
        <f t="shared" si="8"/>
        <v>#DIV/0!</v>
      </c>
      <c r="G28" s="54">
        <f t="shared" si="20"/>
        <v>0</v>
      </c>
      <c r="H28" s="54">
        <v>0</v>
      </c>
      <c r="I28" s="54">
        <v>0</v>
      </c>
      <c r="J28" s="54">
        <v>0</v>
      </c>
      <c r="K28" s="54">
        <f t="shared" si="21"/>
        <v>0</v>
      </c>
      <c r="L28" s="54" t="e">
        <f t="shared" si="11"/>
        <v>#DIV/0!</v>
      </c>
      <c r="M28" s="54">
        <v>0</v>
      </c>
      <c r="N28" s="54" t="e">
        <f t="shared" si="12"/>
        <v>#DIV/0!</v>
      </c>
      <c r="O28" s="54">
        <v>0</v>
      </c>
      <c r="P28" s="54" t="e">
        <f t="shared" si="22"/>
        <v>#DIV/0!</v>
      </c>
      <c r="Q28" s="54">
        <f t="shared" si="23"/>
        <v>0</v>
      </c>
      <c r="R28" s="54">
        <v>100000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f t="shared" si="24"/>
        <v>0</v>
      </c>
      <c r="Y28" s="54">
        <f t="shared" si="24"/>
        <v>0</v>
      </c>
      <c r="Z28" s="54">
        <f t="shared" si="16"/>
        <v>0</v>
      </c>
      <c r="AA28" s="54">
        <f t="shared" si="2"/>
        <v>0</v>
      </c>
      <c r="AB28" s="55"/>
      <c r="AC28" s="54">
        <f t="shared" si="5"/>
        <v>100000</v>
      </c>
      <c r="AD28" s="54">
        <f t="shared" si="3"/>
        <v>100</v>
      </c>
      <c r="AE28" s="54">
        <f t="shared" si="25"/>
        <v>0</v>
      </c>
      <c r="AF28" s="54" t="e">
        <f t="shared" si="6"/>
        <v>#DIV/0!</v>
      </c>
      <c r="AG28" s="54"/>
      <c r="AH28" s="54"/>
      <c r="AI28" s="56">
        <f t="shared" si="7"/>
        <v>0</v>
      </c>
      <c r="AJ28" s="54" t="e">
        <f t="shared" si="4"/>
        <v>#DIV/0!</v>
      </c>
    </row>
    <row r="29" spans="1:38" s="41" customFormat="1" ht="17.45" customHeight="1">
      <c r="A29" s="63" t="s">
        <v>33</v>
      </c>
      <c r="B29" s="47">
        <f>B9+B16</f>
        <v>17337000</v>
      </c>
      <c r="C29" s="47">
        <f>C9+C16</f>
        <v>17097189.75</v>
      </c>
      <c r="D29" s="47">
        <f t="shared" si="0"/>
        <v>98.61677193286036</v>
      </c>
      <c r="E29" s="47">
        <f>E9+E16</f>
        <v>17097189.75</v>
      </c>
      <c r="F29" s="47">
        <f t="shared" si="8"/>
        <v>100</v>
      </c>
      <c r="G29" s="49">
        <f>G9+G16</f>
        <v>0</v>
      </c>
      <c r="H29" s="49">
        <f>H9+H16</f>
        <v>18615257.48</v>
      </c>
      <c r="I29" s="49">
        <f>I9+I16</f>
        <v>17587818.649999999</v>
      </c>
      <c r="J29" s="49">
        <f>J9+J16</f>
        <v>1503110.57</v>
      </c>
      <c r="K29" s="49">
        <f>K9+K16</f>
        <v>19090929.219999999</v>
      </c>
      <c r="L29" s="49">
        <f t="shared" si="11"/>
        <v>102.55527886472188</v>
      </c>
      <c r="M29" s="49">
        <f>M9+M16</f>
        <v>19090929.219999999</v>
      </c>
      <c r="N29" s="49">
        <f t="shared" si="12"/>
        <v>102.55527886472188</v>
      </c>
      <c r="O29" s="49">
        <f>O9+O16</f>
        <v>15245294.93</v>
      </c>
      <c r="P29" s="49">
        <f t="shared" si="22"/>
        <v>79.856222577310461</v>
      </c>
      <c r="Q29" s="49">
        <f t="shared" ref="Q29:W29" si="30">Q9+Q16</f>
        <v>3845634.2899999986</v>
      </c>
      <c r="R29" s="49">
        <f t="shared" si="30"/>
        <v>16973628.57</v>
      </c>
      <c r="S29" s="49">
        <f t="shared" si="30"/>
        <v>3480424.83</v>
      </c>
      <c r="T29" s="49">
        <f t="shared" si="30"/>
        <v>41041.5</v>
      </c>
      <c r="U29" s="49">
        <f t="shared" si="30"/>
        <v>0</v>
      </c>
      <c r="V29" s="49">
        <f t="shared" si="30"/>
        <v>0</v>
      </c>
      <c r="W29" s="49">
        <f t="shared" si="30"/>
        <v>0</v>
      </c>
      <c r="X29" s="49">
        <f>T29+V29</f>
        <v>41041.5</v>
      </c>
      <c r="Y29" s="49">
        <f>U29+W29</f>
        <v>0</v>
      </c>
      <c r="Z29" s="49">
        <f>X29+Y29</f>
        <v>41041.5</v>
      </c>
      <c r="AA29" s="49">
        <f t="shared" si="2"/>
        <v>0.24179567633840357</v>
      </c>
      <c r="AB29" s="60"/>
      <c r="AC29" s="49">
        <f t="shared" si="5"/>
        <v>16932587.07</v>
      </c>
      <c r="AD29" s="49">
        <f t="shared" si="3"/>
        <v>99.758204323661602</v>
      </c>
      <c r="AE29" s="49">
        <f>AE9+AE16</f>
        <v>41041.5</v>
      </c>
      <c r="AF29" s="49">
        <f t="shared" si="6"/>
        <v>100</v>
      </c>
      <c r="AG29" s="49">
        <f>AG9+AG16</f>
        <v>0</v>
      </c>
      <c r="AH29" s="49">
        <f>AH9+AH16</f>
        <v>0</v>
      </c>
      <c r="AI29" s="48">
        <f t="shared" si="7"/>
        <v>0</v>
      </c>
      <c r="AJ29" s="49">
        <f t="shared" si="4"/>
        <v>0</v>
      </c>
    </row>
    <row r="30" spans="1:38" s="66" customFormat="1" ht="17.45" customHeight="1">
      <c r="C30" s="67"/>
      <c r="D30" s="67"/>
      <c r="H30" s="154"/>
      <c r="I30" s="154"/>
      <c r="J30" s="154"/>
      <c r="K30" s="154"/>
      <c r="L30" s="154"/>
      <c r="M30" s="67"/>
      <c r="N30" s="67"/>
      <c r="R30" s="65"/>
      <c r="S30" s="57"/>
      <c r="W30" s="57"/>
      <c r="X30" s="57"/>
      <c r="Y30" s="57"/>
      <c r="Z30" s="57"/>
      <c r="AA30" s="64"/>
      <c r="AB30" s="44"/>
      <c r="AC30" s="57"/>
      <c r="AD30" s="64"/>
      <c r="AE30" s="64"/>
      <c r="AF30" s="67"/>
      <c r="AG30" s="57"/>
      <c r="AH30" s="57"/>
      <c r="AI30" s="57"/>
      <c r="AJ30" s="57"/>
    </row>
    <row r="31" spans="1:38" s="66" customFormat="1" ht="17.45" customHeight="1">
      <c r="C31" s="67"/>
      <c r="D31" s="67"/>
      <c r="M31" s="67"/>
      <c r="N31" s="67"/>
      <c r="R31" s="57"/>
      <c r="S31" s="57"/>
      <c r="W31" s="57"/>
      <c r="X31" s="57"/>
      <c r="Y31" s="57"/>
      <c r="Z31" s="57"/>
      <c r="AA31" s="64"/>
      <c r="AB31" s="44"/>
      <c r="AC31" s="57"/>
      <c r="AD31" s="64"/>
      <c r="AE31" s="64"/>
      <c r="AF31" s="64"/>
      <c r="AG31" s="57"/>
      <c r="AH31" s="57"/>
      <c r="AI31" s="57"/>
      <c r="AJ31" s="57"/>
    </row>
    <row r="32" spans="1:38" s="130" customFormat="1" ht="17.45" customHeight="1">
      <c r="A32" s="167" t="s">
        <v>58</v>
      </c>
      <c r="C32" s="239"/>
      <c r="D32" s="239"/>
      <c r="M32" s="239"/>
      <c r="N32" s="239"/>
      <c r="R32" s="129"/>
      <c r="S32" s="129"/>
      <c r="W32" s="129"/>
      <c r="X32" s="129"/>
      <c r="Y32" s="129"/>
      <c r="Z32" s="129"/>
      <c r="AA32" s="131"/>
      <c r="AB32" s="132"/>
      <c r="AC32" s="203" t="s">
        <v>37</v>
      </c>
      <c r="AD32" s="203"/>
      <c r="AE32" s="202" t="s">
        <v>38</v>
      </c>
      <c r="AF32" s="202"/>
      <c r="AG32" s="129"/>
      <c r="AH32" s="129"/>
      <c r="AI32" s="129"/>
      <c r="AJ32" s="129"/>
    </row>
    <row r="33" spans="1:48" s="129" customFormat="1" ht="21" customHeight="1">
      <c r="A33" s="133" t="s">
        <v>120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K33" s="130"/>
      <c r="AP33" s="131"/>
      <c r="AQ33" s="132"/>
      <c r="AR33" s="132"/>
      <c r="AS33" s="132"/>
      <c r="AT33" s="131"/>
      <c r="AU33" s="131"/>
    </row>
    <row r="34" spans="1:48" s="129" customFormat="1" ht="21" customHeight="1">
      <c r="A34" s="133" t="s">
        <v>119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</row>
    <row r="35" spans="1:48" s="129" customFormat="1" ht="21" customHeight="1">
      <c r="A35" s="133" t="s">
        <v>162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</row>
    <row r="36" spans="1:48" s="129" customFormat="1" ht="21" customHeight="1">
      <c r="A36" s="134" t="s">
        <v>130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</row>
    <row r="37" spans="1:48" s="129" customFormat="1" ht="21" customHeight="1">
      <c r="A37" s="134" t="s">
        <v>131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</row>
    <row r="38" spans="1:48" s="129" customFormat="1" ht="21" customHeight="1">
      <c r="A38" s="134" t="s">
        <v>132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</row>
    <row r="39" spans="1:48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</row>
    <row r="40" spans="1:48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</row>
    <row r="41" spans="1:48" s="129" customFormat="1" ht="21" customHeight="1">
      <c r="A41" s="134" t="s">
        <v>133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</row>
    <row r="42" spans="1:48" s="129" customFormat="1" ht="21" customHeight="1">
      <c r="A42" s="134" t="s">
        <v>134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</row>
    <row r="43" spans="1:48" s="129" customFormat="1" ht="21" customHeight="1">
      <c r="A43" s="134" t="s">
        <v>135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</row>
    <row r="44" spans="1:48" s="129" customFormat="1" ht="21" customHeight="1">
      <c r="A44" s="134" t="s">
        <v>136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</row>
    <row r="45" spans="1:48" s="129" customFormat="1" ht="21" customHeight="1">
      <c r="A45" s="134" t="s">
        <v>142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</row>
    <row r="46" spans="1:48" s="129" customFormat="1" ht="21" customHeight="1">
      <c r="A46" s="134" t="s">
        <v>143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</row>
    <row r="47" spans="1:48" s="129" customFormat="1" ht="21" customHeight="1">
      <c r="A47" s="136" t="s">
        <v>144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</row>
    <row r="48" spans="1:48" ht="21" customHeight="1">
      <c r="A48" s="112" t="s">
        <v>76</v>
      </c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70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</row>
    <row r="49" spans="7:36" ht="17.45" customHeight="1"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7:36" ht="17.45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A4:A8"/>
    <mergeCell ref="B4:F4"/>
    <mergeCell ref="C5:D5"/>
    <mergeCell ref="E5:F5"/>
    <mergeCell ref="C6:D6"/>
    <mergeCell ref="E6:F6"/>
    <mergeCell ref="AG5:AJ5"/>
    <mergeCell ref="T6:U6"/>
    <mergeCell ref="AI6:AJ6"/>
    <mergeCell ref="C32:D32"/>
    <mergeCell ref="C8:D8"/>
    <mergeCell ref="E8:F8"/>
    <mergeCell ref="K8:L8"/>
    <mergeCell ref="M8:N8"/>
    <mergeCell ref="O8:P8"/>
    <mergeCell ref="M32:N32"/>
    <mergeCell ref="V5:W5"/>
    <mergeCell ref="V6:W6"/>
    <mergeCell ref="O6:P6"/>
    <mergeCell ref="AG8:AJ8"/>
    <mergeCell ref="AC32:AD32"/>
    <mergeCell ref="AE32:AF32"/>
    <mergeCell ref="R4:AJ4"/>
    <mergeCell ref="T5:U5"/>
    <mergeCell ref="H4:Q4"/>
    <mergeCell ref="I5:L5"/>
    <mergeCell ref="M5:N5"/>
    <mergeCell ref="O5:P5"/>
    <mergeCell ref="X5:AA5"/>
    <mergeCell ref="AB5:AB6"/>
    <mergeCell ref="AC5:AD5"/>
    <mergeCell ref="AE5:AF5"/>
    <mergeCell ref="X6:Y6"/>
    <mergeCell ref="Z6:Z7"/>
    <mergeCell ref="AE6:AF6"/>
    <mergeCell ref="I6:J6"/>
    <mergeCell ref="K6:K7"/>
    <mergeCell ref="M6:N6"/>
    <mergeCell ref="T8:U8"/>
    <mergeCell ref="V8:W8"/>
    <mergeCell ref="X8:AA8"/>
    <mergeCell ref="AC8:AD8"/>
    <mergeCell ref="AE8:AF8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A1:AU50"/>
  <sheetViews>
    <sheetView zoomScale="70" zoomScaleNormal="70" workbookViewId="0">
      <pane xSplit="7" ySplit="8" topLeftCell="Z9" activePane="bottomRight" state="frozen"/>
      <selection pane="topRight" activeCell="H1" sqref="H1"/>
      <selection pane="bottomLeft" activeCell="A9" sqref="A9"/>
      <selection pane="bottomRight" activeCell="AE17" sqref="AE17:AE28"/>
    </sheetView>
  </sheetViews>
  <sheetFormatPr defaultColWidth="9" defaultRowHeight="17.45" customHeight="1"/>
  <cols>
    <col min="1" max="1" width="28.625" style="62" bestFit="1" customWidth="1"/>
    <col min="2" max="2" width="16.875" style="62" customWidth="1"/>
    <col min="3" max="3" width="16.375" style="159" customWidth="1"/>
    <col min="4" max="4" width="9.125" style="159" customWidth="1"/>
    <col min="5" max="5" width="16.625" style="62" bestFit="1" customWidth="1"/>
    <col min="6" max="6" width="9.125" style="62" customWidth="1"/>
    <col min="7" max="7" width="12.25" style="57" customWidth="1"/>
    <col min="8" max="8" width="20.5" style="57" customWidth="1"/>
    <col min="9" max="9" width="20" style="57" bestFit="1" customWidth="1"/>
    <col min="10" max="10" width="16.875" style="57" bestFit="1" customWidth="1"/>
    <col min="11" max="11" width="20" style="57" bestFit="1" customWidth="1"/>
    <col min="12" max="12" width="9.625" style="57" bestFit="1" customWidth="1"/>
    <col min="13" max="13" width="22.875" style="64" customWidth="1"/>
    <col min="14" max="14" width="9.625" style="64" bestFit="1" customWidth="1"/>
    <col min="15" max="15" width="19.625" style="57" customWidth="1"/>
    <col min="16" max="16" width="9.625" style="57" bestFit="1" customWidth="1"/>
    <col min="17" max="17" width="22.625" style="57" customWidth="1"/>
    <col min="18" max="18" width="20.5" style="57" customWidth="1"/>
    <col min="19" max="19" width="17.125" style="57" customWidth="1"/>
    <col min="20" max="20" width="23.375" style="66" customWidth="1"/>
    <col min="21" max="22" width="19.625" style="66" customWidth="1"/>
    <col min="23" max="26" width="19.625" style="57" customWidth="1"/>
    <col min="27" max="27" width="9.875" style="64" bestFit="1" customWidth="1"/>
    <col min="28" max="28" width="16.875" style="44" bestFit="1" customWidth="1"/>
    <col min="29" max="29" width="15.75" style="57" bestFit="1" customWidth="1"/>
    <col min="30" max="30" width="9.875" style="64" bestFit="1" customWidth="1"/>
    <col min="31" max="32" width="19.125" style="64" customWidth="1"/>
    <col min="33" max="33" width="19.625" style="57" customWidth="1"/>
    <col min="34" max="34" width="16.125" style="57" bestFit="1" customWidth="1"/>
    <col min="35" max="35" width="18.875" style="57" customWidth="1"/>
    <col min="36" max="36" width="9.875" style="57" bestFit="1" customWidth="1"/>
    <col min="37" max="16384" width="9" style="62"/>
  </cols>
  <sheetData>
    <row r="1" spans="1:36" s="125" customFormat="1" ht="17.45" customHeight="1">
      <c r="A1" s="40" t="s">
        <v>106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1"/>
      <c r="U1" s="41"/>
      <c r="V1" s="41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s="125" customFormat="1" ht="17.45" customHeight="1">
      <c r="A2" s="125" t="s">
        <v>89</v>
      </c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1"/>
      <c r="U2" s="41"/>
      <c r="V2" s="41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6" s="125" customFormat="1" ht="17.45" customHeight="1">
      <c r="A3" s="42" t="s">
        <v>110</v>
      </c>
      <c r="B3" s="157"/>
      <c r="C3" s="157"/>
      <c r="D3" s="157"/>
      <c r="E3" s="157"/>
      <c r="F3" s="157"/>
      <c r="G3" s="40"/>
      <c r="H3" s="42"/>
      <c r="I3" s="42"/>
      <c r="J3" s="42"/>
      <c r="K3" s="42"/>
      <c r="L3" s="42"/>
      <c r="M3" s="43"/>
      <c r="N3" s="42"/>
      <c r="O3" s="43"/>
      <c r="P3" s="42"/>
      <c r="Q3" s="40"/>
      <c r="R3" s="40"/>
      <c r="S3" s="40"/>
      <c r="T3" s="41"/>
      <c r="U3" s="41"/>
      <c r="V3" s="41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 s="125" customFormat="1" ht="17.45" customHeight="1">
      <c r="A4" s="240" t="s">
        <v>0</v>
      </c>
      <c r="B4" s="240" t="s">
        <v>56</v>
      </c>
      <c r="C4" s="240"/>
      <c r="D4" s="240"/>
      <c r="E4" s="240"/>
      <c r="F4" s="240"/>
      <c r="G4" s="168"/>
      <c r="H4" s="188" t="s">
        <v>55</v>
      </c>
      <c r="I4" s="189"/>
      <c r="J4" s="189"/>
      <c r="K4" s="189"/>
      <c r="L4" s="189"/>
      <c r="M4" s="189"/>
      <c r="N4" s="189"/>
      <c r="O4" s="189"/>
      <c r="P4" s="189"/>
      <c r="Q4" s="190"/>
      <c r="R4" s="222"/>
      <c r="S4" s="222"/>
      <c r="T4" s="204"/>
      <c r="U4" s="204"/>
      <c r="V4" s="204"/>
      <c r="W4" s="204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</row>
    <row r="5" spans="1:36" s="158" customFormat="1" ht="17.45" customHeight="1">
      <c r="A5" s="240"/>
      <c r="B5" s="169" t="s">
        <v>1</v>
      </c>
      <c r="C5" s="241" t="s">
        <v>5</v>
      </c>
      <c r="D5" s="242"/>
      <c r="E5" s="242" t="s">
        <v>50</v>
      </c>
      <c r="F5" s="243"/>
      <c r="G5" s="73" t="s">
        <v>95</v>
      </c>
      <c r="H5" s="108" t="s">
        <v>1</v>
      </c>
      <c r="I5" s="191" t="s">
        <v>46</v>
      </c>
      <c r="J5" s="191"/>
      <c r="K5" s="191"/>
      <c r="L5" s="192"/>
      <c r="M5" s="197" t="s">
        <v>5</v>
      </c>
      <c r="N5" s="198"/>
      <c r="O5" s="198" t="s">
        <v>50</v>
      </c>
      <c r="P5" s="194"/>
      <c r="Q5" s="109" t="s">
        <v>95</v>
      </c>
      <c r="R5" s="110" t="s">
        <v>1</v>
      </c>
      <c r="S5" s="111" t="s">
        <v>4</v>
      </c>
      <c r="T5" s="226" t="s">
        <v>2</v>
      </c>
      <c r="U5" s="213"/>
      <c r="V5" s="226" t="s">
        <v>2</v>
      </c>
      <c r="W5" s="214"/>
      <c r="X5" s="227" t="s">
        <v>46</v>
      </c>
      <c r="Y5" s="227"/>
      <c r="Z5" s="227"/>
      <c r="AA5" s="228"/>
      <c r="AB5" s="229" t="s">
        <v>3</v>
      </c>
      <c r="AC5" s="220" t="s">
        <v>48</v>
      </c>
      <c r="AD5" s="220"/>
      <c r="AE5" s="231" t="s">
        <v>118</v>
      </c>
      <c r="AF5" s="226"/>
      <c r="AG5" s="220" t="s">
        <v>117</v>
      </c>
      <c r="AH5" s="220"/>
      <c r="AI5" s="220"/>
      <c r="AJ5" s="220"/>
    </row>
    <row r="6" spans="1:36" s="164" customFormat="1" ht="17.45" customHeight="1">
      <c r="A6" s="240"/>
      <c r="B6" s="170" t="s">
        <v>6</v>
      </c>
      <c r="C6" s="244" t="s">
        <v>49</v>
      </c>
      <c r="D6" s="245"/>
      <c r="E6" s="244" t="s">
        <v>101</v>
      </c>
      <c r="F6" s="246"/>
      <c r="G6" s="77" t="s">
        <v>94</v>
      </c>
      <c r="H6" s="78" t="s">
        <v>108</v>
      </c>
      <c r="I6" s="193" t="s">
        <v>45</v>
      </c>
      <c r="J6" s="194"/>
      <c r="K6" s="195" t="s">
        <v>47</v>
      </c>
      <c r="L6" s="79" t="s">
        <v>44</v>
      </c>
      <c r="M6" s="199" t="s">
        <v>150</v>
      </c>
      <c r="N6" s="200"/>
      <c r="O6" s="199" t="s">
        <v>151</v>
      </c>
      <c r="P6" s="201"/>
      <c r="Q6" s="80" t="s">
        <v>94</v>
      </c>
      <c r="R6" s="95" t="s">
        <v>114</v>
      </c>
      <c r="S6" s="96" t="s">
        <v>115</v>
      </c>
      <c r="T6" s="206" t="s">
        <v>137</v>
      </c>
      <c r="U6" s="237"/>
      <c r="V6" s="206" t="s">
        <v>138</v>
      </c>
      <c r="W6" s="207"/>
      <c r="X6" s="213" t="s">
        <v>45</v>
      </c>
      <c r="Y6" s="214"/>
      <c r="Z6" s="204" t="s">
        <v>47</v>
      </c>
      <c r="AA6" s="97" t="s">
        <v>44</v>
      </c>
      <c r="AB6" s="230"/>
      <c r="AC6" s="95" t="s">
        <v>45</v>
      </c>
      <c r="AD6" s="97" t="s">
        <v>44</v>
      </c>
      <c r="AE6" s="206" t="s">
        <v>139</v>
      </c>
      <c r="AF6" s="207"/>
      <c r="AG6" s="98" t="s">
        <v>141</v>
      </c>
      <c r="AH6" s="98" t="s">
        <v>140</v>
      </c>
      <c r="AI6" s="220" t="s">
        <v>116</v>
      </c>
      <c r="AJ6" s="220"/>
    </row>
    <row r="7" spans="1:36" s="158" customFormat="1" ht="17.45" customHeight="1">
      <c r="A7" s="240"/>
      <c r="B7" s="171"/>
      <c r="C7" s="172" t="s">
        <v>8</v>
      </c>
      <c r="D7" s="169" t="s">
        <v>44</v>
      </c>
      <c r="E7" s="172" t="s">
        <v>8</v>
      </c>
      <c r="F7" s="173" t="s">
        <v>44</v>
      </c>
      <c r="G7" s="84" t="s">
        <v>97</v>
      </c>
      <c r="H7" s="85"/>
      <c r="I7" s="86" t="s">
        <v>35</v>
      </c>
      <c r="J7" s="86" t="s">
        <v>34</v>
      </c>
      <c r="K7" s="196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107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205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158" customFormat="1" ht="17.45" customHeight="1">
      <c r="A8" s="240"/>
      <c r="B8" s="168" t="s">
        <v>9</v>
      </c>
      <c r="C8" s="240" t="s">
        <v>10</v>
      </c>
      <c r="D8" s="240"/>
      <c r="E8" s="240" t="s">
        <v>11</v>
      </c>
      <c r="F8" s="240"/>
      <c r="G8" s="163"/>
      <c r="H8" s="91" t="s">
        <v>12</v>
      </c>
      <c r="I8" s="91" t="s">
        <v>13</v>
      </c>
      <c r="J8" s="91" t="s">
        <v>52</v>
      </c>
      <c r="K8" s="183" t="s">
        <v>112</v>
      </c>
      <c r="L8" s="184"/>
      <c r="M8" s="183" t="s">
        <v>36</v>
      </c>
      <c r="N8" s="184"/>
      <c r="O8" s="183" t="s">
        <v>121</v>
      </c>
      <c r="P8" s="184"/>
      <c r="Q8" s="91" t="s">
        <v>65</v>
      </c>
      <c r="R8" s="105" t="s">
        <v>66</v>
      </c>
      <c r="S8" s="105" t="s">
        <v>122</v>
      </c>
      <c r="T8" s="216" t="s">
        <v>123</v>
      </c>
      <c r="U8" s="217"/>
      <c r="V8" s="216" t="s">
        <v>124</v>
      </c>
      <c r="W8" s="217"/>
      <c r="X8" s="216" t="s">
        <v>125</v>
      </c>
      <c r="Y8" s="218"/>
      <c r="Z8" s="218"/>
      <c r="AA8" s="217"/>
      <c r="AB8" s="105" t="s">
        <v>126</v>
      </c>
      <c r="AC8" s="216" t="s">
        <v>127</v>
      </c>
      <c r="AD8" s="217"/>
      <c r="AE8" s="219" t="s">
        <v>128</v>
      </c>
      <c r="AF8" s="219"/>
      <c r="AG8" s="216" t="s">
        <v>129</v>
      </c>
      <c r="AH8" s="218"/>
      <c r="AI8" s="218"/>
      <c r="AJ8" s="217"/>
    </row>
    <row r="9" spans="1:36" s="51" customFormat="1" ht="17.45" customHeight="1">
      <c r="A9" s="116" t="s">
        <v>14</v>
      </c>
      <c r="B9" s="117">
        <f>SUM(B10:B15)</f>
        <v>9694832.2200000007</v>
      </c>
      <c r="C9" s="117">
        <f>SUM(C10:C15)</f>
        <v>8966628.1899999995</v>
      </c>
      <c r="D9" s="120">
        <f t="shared" ref="D9:D29" si="0">C9*100/B9</f>
        <v>92.488740253825654</v>
      </c>
      <c r="E9" s="117">
        <f>SUM(E10:E15)</f>
        <v>8966628.1899999995</v>
      </c>
      <c r="F9" s="120">
        <f>E9*100/C9</f>
        <v>100</v>
      </c>
      <c r="G9" s="118">
        <f>SUM(G10:G15)</f>
        <v>0</v>
      </c>
      <c r="H9" s="48">
        <f>SUM(H10:H15)</f>
        <v>9609634.1766666658</v>
      </c>
      <c r="I9" s="48">
        <f>SUM(I10:I15)</f>
        <v>9222464.879999999</v>
      </c>
      <c r="J9" s="48">
        <f>SUM(J10:J15)</f>
        <v>338291.27</v>
      </c>
      <c r="K9" s="48">
        <f>SUM(K10:K15)</f>
        <v>9560756.1499999985</v>
      </c>
      <c r="L9" s="49">
        <f>K9*100/H9</f>
        <v>99.491364335331838</v>
      </c>
      <c r="M9" s="48">
        <f>SUM(M10:M15)</f>
        <v>8918957.0600000005</v>
      </c>
      <c r="N9" s="49">
        <f>M9*100/H9</f>
        <v>92.812659629190549</v>
      </c>
      <c r="O9" s="48">
        <f>SUM(O10:O15)</f>
        <v>7619712.8300000001</v>
      </c>
      <c r="P9" s="49">
        <f>O9*100/M9</f>
        <v>85.432778504710058</v>
      </c>
      <c r="Q9" s="48">
        <f t="shared" ref="Q9:W9" si="1">SUM(Q10:Q15)</f>
        <v>1299244.23</v>
      </c>
      <c r="R9" s="48">
        <f t="shared" si="1"/>
        <v>8512618.3300000001</v>
      </c>
      <c r="S9" s="48">
        <f t="shared" si="1"/>
        <v>2526973.14</v>
      </c>
      <c r="T9" s="48">
        <f t="shared" si="1"/>
        <v>31790</v>
      </c>
      <c r="U9" s="50">
        <f t="shared" si="1"/>
        <v>0</v>
      </c>
      <c r="V9" s="48">
        <f t="shared" si="1"/>
        <v>462834</v>
      </c>
      <c r="W9" s="48">
        <f t="shared" si="1"/>
        <v>0</v>
      </c>
      <c r="X9" s="49">
        <f>T9+V9</f>
        <v>494624</v>
      </c>
      <c r="Y9" s="49">
        <f>U9+W9</f>
        <v>0</v>
      </c>
      <c r="Z9" s="49">
        <f>X9+Y9</f>
        <v>494624</v>
      </c>
      <c r="AA9" s="49">
        <f t="shared" ref="AA9:AA29" si="2">Z9*100/R9</f>
        <v>5.8104801698539204</v>
      </c>
      <c r="AB9" s="48"/>
      <c r="AC9" s="49">
        <f>R9-Z9</f>
        <v>8017994.3300000001</v>
      </c>
      <c r="AD9" s="49">
        <f t="shared" ref="AD9:AD29" si="3">AC9*100/R9</f>
        <v>94.189519830146082</v>
      </c>
      <c r="AE9" s="48">
        <f>SUM(AE10:AE15)</f>
        <v>19637</v>
      </c>
      <c r="AF9" s="49">
        <f>AE9*100/Z9</f>
        <v>3.9700863686355699</v>
      </c>
      <c r="AG9" s="48">
        <f>SUM(AG10:AG15)</f>
        <v>0</v>
      </c>
      <c r="AH9" s="48">
        <f>SUM(AH10:AH15)</f>
        <v>0</v>
      </c>
      <c r="AI9" s="48">
        <f>SUM(AI10:AI15)</f>
        <v>0</v>
      </c>
      <c r="AJ9" s="49">
        <f t="shared" ref="AJ9:AJ29" si="4">AI9*100/AE9</f>
        <v>0</v>
      </c>
    </row>
    <row r="10" spans="1:36" s="57" customFormat="1" ht="17.45" customHeight="1">
      <c r="A10" s="52" t="s">
        <v>15</v>
      </c>
      <c r="B10" s="121">
        <v>4996688.6100000003</v>
      </c>
      <c r="C10" s="121">
        <v>5258117.2300000004</v>
      </c>
      <c r="D10" s="121">
        <f t="shared" si="0"/>
        <v>105.23203746330712</v>
      </c>
      <c r="E10" s="121">
        <v>5258117.2299999995</v>
      </c>
      <c r="F10" s="121">
        <f>E10*100/C10</f>
        <v>99.999999999999986</v>
      </c>
      <c r="G10" s="121">
        <f>C10-E10</f>
        <v>0</v>
      </c>
      <c r="H10" s="54">
        <v>5539565.1966666663</v>
      </c>
      <c r="I10" s="54">
        <v>5326300.3</v>
      </c>
      <c r="J10" s="54">
        <v>0</v>
      </c>
      <c r="K10" s="54">
        <f>I10+J10</f>
        <v>5326300.3</v>
      </c>
      <c r="L10" s="54">
        <f>K10*100/H10</f>
        <v>96.150150975838415</v>
      </c>
      <c r="M10" s="54">
        <v>4676323.58</v>
      </c>
      <c r="N10" s="54">
        <f>M10*100/H10</f>
        <v>84.416798322256298</v>
      </c>
      <c r="O10" s="54">
        <v>3945448.0500000003</v>
      </c>
      <c r="P10" s="54">
        <f>O10*100/M10</f>
        <v>84.370723764158342</v>
      </c>
      <c r="Q10" s="54">
        <f>M10-O10</f>
        <v>730875.5299999998</v>
      </c>
      <c r="R10" s="54">
        <v>4713483.5199999996</v>
      </c>
      <c r="S10" s="54">
        <v>1255187.7</v>
      </c>
      <c r="T10" s="54">
        <v>31790</v>
      </c>
      <c r="U10" s="54">
        <v>0</v>
      </c>
      <c r="V10" s="54">
        <v>0</v>
      </c>
      <c r="W10" s="54">
        <v>0</v>
      </c>
      <c r="X10" s="54">
        <f>T10+V10</f>
        <v>31790</v>
      </c>
      <c r="Y10" s="54">
        <f>U10+W10</f>
        <v>0</v>
      </c>
      <c r="Z10" s="54">
        <f>X10+Y10</f>
        <v>31790</v>
      </c>
      <c r="AA10" s="54">
        <f t="shared" si="2"/>
        <v>0.67444809905689462</v>
      </c>
      <c r="AB10" s="55"/>
      <c r="AC10" s="54">
        <f t="shared" ref="AC10:AC29" si="5">R10-Z10</f>
        <v>4681693.5199999996</v>
      </c>
      <c r="AD10" s="54">
        <f t="shared" si="3"/>
        <v>99.325551900943097</v>
      </c>
      <c r="AE10" s="54">
        <v>0</v>
      </c>
      <c r="AF10" s="54">
        <f t="shared" ref="AF10:AF29" si="6">AE10*100/Z10</f>
        <v>0</v>
      </c>
      <c r="AG10" s="54">
        <v>0</v>
      </c>
      <c r="AH10" s="54">
        <v>0</v>
      </c>
      <c r="AI10" s="56">
        <f t="shared" ref="AI10:AI29" si="7">AG10+AH10</f>
        <v>0</v>
      </c>
      <c r="AJ10" s="54" t="e">
        <f t="shared" si="4"/>
        <v>#DIV/0!</v>
      </c>
    </row>
    <row r="11" spans="1:36" s="57" customFormat="1" ht="17.45" customHeight="1">
      <c r="A11" s="52" t="s">
        <v>16</v>
      </c>
      <c r="B11" s="121">
        <v>840</v>
      </c>
      <c r="C11" s="121">
        <v>1600</v>
      </c>
      <c r="D11" s="121">
        <f t="shared" si="0"/>
        <v>190.47619047619048</v>
      </c>
      <c r="E11" s="121">
        <v>1600</v>
      </c>
      <c r="F11" s="121">
        <f t="shared" ref="F11:F29" si="8">E11*100/C11</f>
        <v>100</v>
      </c>
      <c r="G11" s="121">
        <f t="shared" ref="G11:G28" si="9">C11-E11</f>
        <v>0</v>
      </c>
      <c r="H11" s="54">
        <v>1575</v>
      </c>
      <c r="I11" s="54">
        <v>0</v>
      </c>
      <c r="J11" s="54">
        <v>0</v>
      </c>
      <c r="K11" s="54">
        <f t="shared" ref="K11:K15" si="10">I11+J11</f>
        <v>0</v>
      </c>
      <c r="L11" s="54">
        <f t="shared" ref="L11:L29" si="11">K11*100/H11</f>
        <v>0</v>
      </c>
      <c r="M11" s="54">
        <v>0</v>
      </c>
      <c r="N11" s="54">
        <f t="shared" ref="N11:N29" si="12">M11*100/H11</f>
        <v>0</v>
      </c>
      <c r="O11" s="54">
        <v>0</v>
      </c>
      <c r="P11" s="54" t="e">
        <f t="shared" ref="P11:P15" si="13">O11*100/M11</f>
        <v>#DIV/0!</v>
      </c>
      <c r="Q11" s="54">
        <f t="shared" ref="Q11:Q15" si="14">M11-O11</f>
        <v>0</v>
      </c>
      <c r="R11" s="178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f t="shared" ref="X11:Y15" si="15">T11+V11</f>
        <v>0</v>
      </c>
      <c r="Y11" s="54">
        <f t="shared" si="15"/>
        <v>0</v>
      </c>
      <c r="Z11" s="54">
        <f t="shared" ref="Z11:Z28" si="16">X11+Y11</f>
        <v>0</v>
      </c>
      <c r="AA11" s="54" t="e">
        <f t="shared" si="2"/>
        <v>#DIV/0!</v>
      </c>
      <c r="AB11" s="55"/>
      <c r="AC11" s="54">
        <f t="shared" si="5"/>
        <v>0</v>
      </c>
      <c r="AD11" s="54" t="e">
        <f t="shared" si="3"/>
        <v>#DIV/0!</v>
      </c>
      <c r="AE11" s="54">
        <v>0</v>
      </c>
      <c r="AF11" s="54" t="e">
        <f t="shared" si="6"/>
        <v>#DIV/0!</v>
      </c>
      <c r="AG11" s="54">
        <v>0</v>
      </c>
      <c r="AH11" s="54">
        <v>0</v>
      </c>
      <c r="AI11" s="56">
        <f t="shared" si="7"/>
        <v>0</v>
      </c>
      <c r="AJ11" s="54" t="e">
        <f t="shared" si="4"/>
        <v>#DIV/0!</v>
      </c>
    </row>
    <row r="12" spans="1:36" s="57" customFormat="1" ht="17.45" customHeight="1">
      <c r="A12" s="52" t="s">
        <v>17</v>
      </c>
      <c r="B12" s="121">
        <v>1729128.89</v>
      </c>
      <c r="C12" s="121">
        <v>1469938.35</v>
      </c>
      <c r="D12" s="121">
        <f t="shared" si="0"/>
        <v>85.010340090957598</v>
      </c>
      <c r="E12" s="121">
        <v>1469938.35</v>
      </c>
      <c r="F12" s="121">
        <f t="shared" si="8"/>
        <v>100</v>
      </c>
      <c r="G12" s="121">
        <f t="shared" si="9"/>
        <v>0</v>
      </c>
      <c r="H12" s="54">
        <v>1765428.2</v>
      </c>
      <c r="I12" s="54">
        <v>1765428.2</v>
      </c>
      <c r="J12" s="54">
        <v>243314.63</v>
      </c>
      <c r="K12" s="54">
        <f t="shared" si="10"/>
        <v>2008742.83</v>
      </c>
      <c r="L12" s="54">
        <f t="shared" si="11"/>
        <v>113.78218780010425</v>
      </c>
      <c r="M12" s="54">
        <v>2018154.92</v>
      </c>
      <c r="N12" s="54">
        <f t="shared" si="12"/>
        <v>114.31532134810128</v>
      </c>
      <c r="O12" s="54">
        <v>1654219.92</v>
      </c>
      <c r="P12" s="54">
        <f t="shared" si="13"/>
        <v>81.966944341418554</v>
      </c>
      <c r="Q12" s="54">
        <f t="shared" si="14"/>
        <v>363935</v>
      </c>
      <c r="R12" s="54">
        <v>1905737.9</v>
      </c>
      <c r="S12" s="54">
        <v>559325.49</v>
      </c>
      <c r="T12" s="54">
        <v>0</v>
      </c>
      <c r="U12" s="54">
        <v>0</v>
      </c>
      <c r="V12" s="54">
        <v>154197</v>
      </c>
      <c r="W12" s="54">
        <v>0</v>
      </c>
      <c r="X12" s="54">
        <f t="shared" si="15"/>
        <v>154197</v>
      </c>
      <c r="Y12" s="54">
        <f t="shared" si="15"/>
        <v>0</v>
      </c>
      <c r="Z12" s="54">
        <f t="shared" si="16"/>
        <v>154197</v>
      </c>
      <c r="AA12" s="54">
        <f t="shared" si="2"/>
        <v>8.0911965910947146</v>
      </c>
      <c r="AB12" s="55"/>
      <c r="AC12" s="54">
        <f t="shared" si="5"/>
        <v>1751540.9</v>
      </c>
      <c r="AD12" s="54">
        <f t="shared" si="3"/>
        <v>91.908803408905285</v>
      </c>
      <c r="AE12" s="54">
        <v>0</v>
      </c>
      <c r="AF12" s="54">
        <f t="shared" si="6"/>
        <v>0</v>
      </c>
      <c r="AG12" s="54">
        <v>0</v>
      </c>
      <c r="AH12" s="54">
        <v>0</v>
      </c>
      <c r="AI12" s="56">
        <f t="shared" si="7"/>
        <v>0</v>
      </c>
      <c r="AJ12" s="54" t="e">
        <f t="shared" si="4"/>
        <v>#DIV/0!</v>
      </c>
    </row>
    <row r="13" spans="1:36" s="57" customFormat="1" ht="31.5">
      <c r="A13" s="58" t="s">
        <v>18</v>
      </c>
      <c r="B13" s="121">
        <v>2199145</v>
      </c>
      <c r="C13" s="121">
        <v>1739124.58</v>
      </c>
      <c r="D13" s="121">
        <f t="shared" si="0"/>
        <v>79.081851355867855</v>
      </c>
      <c r="E13" s="121">
        <v>1739124.58</v>
      </c>
      <c r="F13" s="121">
        <f t="shared" si="8"/>
        <v>100</v>
      </c>
      <c r="G13" s="121">
        <f t="shared" si="9"/>
        <v>0</v>
      </c>
      <c r="H13" s="54">
        <v>1803962.2</v>
      </c>
      <c r="I13" s="54">
        <v>1803962.2</v>
      </c>
      <c r="J13" s="54">
        <v>94976.639999999999</v>
      </c>
      <c r="K13" s="54">
        <f t="shared" si="10"/>
        <v>1898938.8399999999</v>
      </c>
      <c r="L13" s="54">
        <f t="shared" si="11"/>
        <v>105.26489080536167</v>
      </c>
      <c r="M13" s="54">
        <v>1897704.3800000001</v>
      </c>
      <c r="N13" s="54">
        <f t="shared" si="12"/>
        <v>105.19646032494472</v>
      </c>
      <c r="O13" s="54">
        <v>1733720.68</v>
      </c>
      <c r="P13" s="54">
        <f t="shared" si="13"/>
        <v>91.358838514142008</v>
      </c>
      <c r="Q13" s="54">
        <f t="shared" si="14"/>
        <v>163983.70000000019</v>
      </c>
      <c r="R13" s="54">
        <v>1485949.8</v>
      </c>
      <c r="S13" s="54">
        <v>377025</v>
      </c>
      <c r="T13" s="54">
        <v>0</v>
      </c>
      <c r="U13" s="54">
        <v>0</v>
      </c>
      <c r="V13" s="54">
        <v>294567</v>
      </c>
      <c r="W13" s="54">
        <v>0</v>
      </c>
      <c r="X13" s="54">
        <f t="shared" si="15"/>
        <v>294567</v>
      </c>
      <c r="Y13" s="54">
        <f t="shared" si="15"/>
        <v>0</v>
      </c>
      <c r="Z13" s="54">
        <f t="shared" si="16"/>
        <v>294567</v>
      </c>
      <c r="AA13" s="54">
        <f t="shared" si="2"/>
        <v>19.823482596787589</v>
      </c>
      <c r="AB13" s="55"/>
      <c r="AC13" s="54">
        <f t="shared" si="5"/>
        <v>1191382.8</v>
      </c>
      <c r="AD13" s="54">
        <f t="shared" si="3"/>
        <v>80.176517403212401</v>
      </c>
      <c r="AE13" s="54">
        <v>19637</v>
      </c>
      <c r="AF13" s="54">
        <f t="shared" si="6"/>
        <v>6.6663950815943398</v>
      </c>
      <c r="AG13" s="54">
        <v>0</v>
      </c>
      <c r="AH13" s="54">
        <v>0</v>
      </c>
      <c r="AI13" s="56">
        <f t="shared" si="7"/>
        <v>0</v>
      </c>
      <c r="AJ13" s="54">
        <f t="shared" si="4"/>
        <v>0</v>
      </c>
    </row>
    <row r="14" spans="1:36" s="57" customFormat="1" ht="17.45" customHeight="1">
      <c r="A14" s="52" t="s">
        <v>19</v>
      </c>
      <c r="B14" s="121">
        <v>117805</v>
      </c>
      <c r="C14" s="121">
        <v>0</v>
      </c>
      <c r="D14" s="121">
        <f t="shared" si="0"/>
        <v>0</v>
      </c>
      <c r="E14" s="121">
        <v>0</v>
      </c>
      <c r="F14" s="121" t="e">
        <f t="shared" si="8"/>
        <v>#DIV/0!</v>
      </c>
      <c r="G14" s="121">
        <f t="shared" si="9"/>
        <v>0</v>
      </c>
      <c r="H14" s="54">
        <v>0</v>
      </c>
      <c r="I14" s="54">
        <v>0</v>
      </c>
      <c r="J14" s="54">
        <v>0</v>
      </c>
      <c r="K14" s="54">
        <f t="shared" si="10"/>
        <v>0</v>
      </c>
      <c r="L14" s="54" t="e">
        <f t="shared" si="11"/>
        <v>#DIV/0!</v>
      </c>
      <c r="M14" s="54">
        <v>0</v>
      </c>
      <c r="N14" s="54" t="e">
        <f t="shared" si="12"/>
        <v>#DIV/0!</v>
      </c>
      <c r="O14" s="54">
        <v>0</v>
      </c>
      <c r="P14" s="54" t="e">
        <f t="shared" si="13"/>
        <v>#DIV/0!</v>
      </c>
      <c r="Q14" s="54">
        <f t="shared" si="14"/>
        <v>0</v>
      </c>
      <c r="R14" s="54">
        <v>0</v>
      </c>
      <c r="S14" s="54">
        <v>410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15"/>
        <v>0</v>
      </c>
      <c r="Y14" s="54">
        <f t="shared" si="15"/>
        <v>0</v>
      </c>
      <c r="Z14" s="54">
        <f t="shared" si="16"/>
        <v>0</v>
      </c>
      <c r="AA14" s="54" t="e">
        <f t="shared" si="2"/>
        <v>#DIV/0!</v>
      </c>
      <c r="AB14" s="55"/>
      <c r="AC14" s="54">
        <f t="shared" si="5"/>
        <v>0</v>
      </c>
      <c r="AD14" s="54" t="e">
        <f t="shared" si="3"/>
        <v>#DIV/0!</v>
      </c>
      <c r="AE14" s="54">
        <v>0</v>
      </c>
      <c r="AF14" s="54" t="e">
        <f t="shared" si="6"/>
        <v>#DIV/0!</v>
      </c>
      <c r="AG14" s="54">
        <v>0</v>
      </c>
      <c r="AH14" s="54">
        <v>0</v>
      </c>
      <c r="AI14" s="56">
        <f t="shared" si="7"/>
        <v>0</v>
      </c>
      <c r="AJ14" s="54" t="e">
        <f t="shared" si="4"/>
        <v>#DIV/0!</v>
      </c>
    </row>
    <row r="15" spans="1:36" s="57" customFormat="1" ht="17.45" customHeight="1">
      <c r="A15" s="52" t="s">
        <v>20</v>
      </c>
      <c r="B15" s="121">
        <v>651224.72</v>
      </c>
      <c r="C15" s="121">
        <v>497848.03</v>
      </c>
      <c r="D15" s="121">
        <f t="shared" si="0"/>
        <v>76.447962540488334</v>
      </c>
      <c r="E15" s="121">
        <v>497848.03</v>
      </c>
      <c r="F15" s="121">
        <f t="shared" si="8"/>
        <v>100</v>
      </c>
      <c r="G15" s="121">
        <f t="shared" si="9"/>
        <v>0</v>
      </c>
      <c r="H15" s="54">
        <v>499103.58</v>
      </c>
      <c r="I15" s="54">
        <v>326774.18</v>
      </c>
      <c r="J15" s="54">
        <v>0</v>
      </c>
      <c r="K15" s="54">
        <f t="shared" si="10"/>
        <v>326774.18</v>
      </c>
      <c r="L15" s="54">
        <f t="shared" si="11"/>
        <v>65.472217209902595</v>
      </c>
      <c r="M15" s="54">
        <v>326774.18000000005</v>
      </c>
      <c r="N15" s="54">
        <f t="shared" si="12"/>
        <v>65.47221720990261</v>
      </c>
      <c r="O15" s="54">
        <v>286324.18</v>
      </c>
      <c r="P15" s="54">
        <f t="shared" si="13"/>
        <v>87.621421007008564</v>
      </c>
      <c r="Q15" s="54">
        <f t="shared" si="14"/>
        <v>40450.000000000058</v>
      </c>
      <c r="R15" s="54">
        <v>407447.11</v>
      </c>
      <c r="S15" s="54">
        <v>335024.95</v>
      </c>
      <c r="T15" s="54">
        <v>0</v>
      </c>
      <c r="U15" s="54">
        <v>0</v>
      </c>
      <c r="V15" s="54">
        <v>14070</v>
      </c>
      <c r="W15" s="54">
        <v>0</v>
      </c>
      <c r="X15" s="54">
        <f t="shared" si="15"/>
        <v>14070</v>
      </c>
      <c r="Y15" s="54">
        <f t="shared" si="15"/>
        <v>0</v>
      </c>
      <c r="Z15" s="54">
        <f t="shared" si="16"/>
        <v>14070</v>
      </c>
      <c r="AA15" s="54">
        <f t="shared" si="2"/>
        <v>3.4532089330563664</v>
      </c>
      <c r="AB15" s="55"/>
      <c r="AC15" s="54">
        <f t="shared" si="5"/>
        <v>393377.11</v>
      </c>
      <c r="AD15" s="54">
        <f t="shared" si="3"/>
        <v>96.546791066943641</v>
      </c>
      <c r="AE15" s="54">
        <v>0</v>
      </c>
      <c r="AF15" s="54">
        <f t="shared" si="6"/>
        <v>0</v>
      </c>
      <c r="AG15" s="54">
        <v>0</v>
      </c>
      <c r="AH15" s="54">
        <v>0</v>
      </c>
      <c r="AI15" s="56">
        <f t="shared" si="7"/>
        <v>0</v>
      </c>
      <c r="AJ15" s="54" t="e">
        <f t="shared" si="4"/>
        <v>#DIV/0!</v>
      </c>
    </row>
    <row r="16" spans="1:36" s="40" customFormat="1" ht="17.45" customHeight="1">
      <c r="A16" s="59" t="s">
        <v>22</v>
      </c>
      <c r="B16" s="120">
        <f>SUM(B17:B28)</f>
        <v>1790908.6</v>
      </c>
      <c r="C16" s="120">
        <f>SUM(C17:C28)</f>
        <v>1995871.38</v>
      </c>
      <c r="D16" s="120">
        <f t="shared" si="0"/>
        <v>111.44462537060797</v>
      </c>
      <c r="E16" s="120">
        <f>SUM(E17:E28)</f>
        <v>1995871.38</v>
      </c>
      <c r="F16" s="120">
        <f>E16*100/C16</f>
        <v>100</v>
      </c>
      <c r="G16" s="119">
        <f>SUM(G17:G28)</f>
        <v>0</v>
      </c>
      <c r="H16" s="49">
        <f>SUM(H17:H28)</f>
        <v>2417260</v>
      </c>
      <c r="I16" s="49">
        <f>SUM(I17:I28)</f>
        <v>2032912.35</v>
      </c>
      <c r="J16" s="49">
        <f>SUM(J17:J28)</f>
        <v>259167.05</v>
      </c>
      <c r="K16" s="49">
        <f>SUM(K17:K28)</f>
        <v>2292079.4</v>
      </c>
      <c r="L16" s="49">
        <f t="shared" si="11"/>
        <v>94.821384542829492</v>
      </c>
      <c r="M16" s="49">
        <f>SUM(M17:M28)</f>
        <v>2272945.0500000003</v>
      </c>
      <c r="N16" s="49">
        <f t="shared" si="12"/>
        <v>94.029812680472943</v>
      </c>
      <c r="O16" s="49">
        <f>SUM(O17:O28)</f>
        <v>2134048.0500000003</v>
      </c>
      <c r="P16" s="49">
        <f>O16*100/M16</f>
        <v>93.889117556977453</v>
      </c>
      <c r="Q16" s="49">
        <f>SUM(Q17:Q28)</f>
        <v>138897.00000000012</v>
      </c>
      <c r="R16" s="49">
        <f>SUM(R17:R28)</f>
        <v>2418146.9300000002</v>
      </c>
      <c r="S16" s="49">
        <f>SUM(S17:S28)</f>
        <v>466428.03</v>
      </c>
      <c r="T16" s="49">
        <f t="shared" ref="T16:V16" si="17">SUM(T17:T28)</f>
        <v>0</v>
      </c>
      <c r="U16" s="49">
        <f t="shared" si="17"/>
        <v>0</v>
      </c>
      <c r="V16" s="49">
        <f t="shared" si="17"/>
        <v>57063</v>
      </c>
      <c r="W16" s="49">
        <f>SUM(W17:W28)</f>
        <v>0</v>
      </c>
      <c r="X16" s="49">
        <f>T16+V16</f>
        <v>57063</v>
      </c>
      <c r="Y16" s="49">
        <f>U16+W16</f>
        <v>0</v>
      </c>
      <c r="Z16" s="49">
        <f t="shared" si="16"/>
        <v>57063</v>
      </c>
      <c r="AA16" s="49">
        <f t="shared" si="2"/>
        <v>2.3597821659248801</v>
      </c>
      <c r="AB16" s="60"/>
      <c r="AC16" s="49">
        <f t="shared" si="5"/>
        <v>2361083.9300000002</v>
      </c>
      <c r="AD16" s="49">
        <f t="shared" si="3"/>
        <v>97.640217834075131</v>
      </c>
      <c r="AE16" s="49">
        <f t="shared" ref="AE16" si="18">SUM(AE17:AE28)</f>
        <v>57063</v>
      </c>
      <c r="AF16" s="49">
        <f t="shared" si="6"/>
        <v>100</v>
      </c>
      <c r="AG16" s="49">
        <f>SUM(AG17:AG28)</f>
        <v>0</v>
      </c>
      <c r="AH16" s="49">
        <f>SUM(AH17:AH28)</f>
        <v>0</v>
      </c>
      <c r="AI16" s="49">
        <f>SUM(AI17:AI28)</f>
        <v>0</v>
      </c>
      <c r="AJ16" s="49">
        <f t="shared" si="4"/>
        <v>0</v>
      </c>
    </row>
    <row r="17" spans="1:38" s="57" customFormat="1" ht="17.45" customHeight="1">
      <c r="A17" s="144" t="s">
        <v>23</v>
      </c>
      <c r="B17" s="121">
        <v>265564</v>
      </c>
      <c r="C17" s="121">
        <v>378419</v>
      </c>
      <c r="D17" s="121">
        <f t="shared" si="0"/>
        <v>142.49634739648445</v>
      </c>
      <c r="E17" s="121">
        <v>378419</v>
      </c>
      <c r="F17" s="121">
        <f t="shared" si="8"/>
        <v>100</v>
      </c>
      <c r="G17" s="121">
        <f t="shared" si="9"/>
        <v>0</v>
      </c>
      <c r="H17" s="54">
        <v>400000</v>
      </c>
      <c r="I17" s="54">
        <v>377714</v>
      </c>
      <c r="J17" s="54">
        <v>0</v>
      </c>
      <c r="K17" s="54">
        <f t="shared" ref="K17:K28" si="19">I17+J17</f>
        <v>377714</v>
      </c>
      <c r="L17" s="54">
        <f t="shared" si="11"/>
        <v>94.4285</v>
      </c>
      <c r="M17" s="54">
        <v>359269</v>
      </c>
      <c r="N17" s="54">
        <f t="shared" si="12"/>
        <v>89.817250000000001</v>
      </c>
      <c r="O17" s="54">
        <v>288277</v>
      </c>
      <c r="P17" s="54">
        <f t="shared" ref="P17:P29" si="20">O17*100/M17</f>
        <v>80.239875970373177</v>
      </c>
      <c r="Q17" s="54">
        <f t="shared" ref="Q17:Q28" si="21">M17-O17</f>
        <v>70992</v>
      </c>
      <c r="R17" s="54">
        <v>577131.48</v>
      </c>
      <c r="S17" s="54">
        <v>160774.91</v>
      </c>
      <c r="T17" s="54">
        <v>0</v>
      </c>
      <c r="U17" s="54">
        <v>0</v>
      </c>
      <c r="V17" s="54">
        <v>0</v>
      </c>
      <c r="W17" s="54">
        <v>0</v>
      </c>
      <c r="X17" s="54">
        <f t="shared" ref="X17:Y28" si="22">T17+V17</f>
        <v>0</v>
      </c>
      <c r="Y17" s="54">
        <f t="shared" si="22"/>
        <v>0</v>
      </c>
      <c r="Z17" s="54">
        <f t="shared" si="16"/>
        <v>0</v>
      </c>
      <c r="AA17" s="54">
        <f t="shared" si="2"/>
        <v>0</v>
      </c>
      <c r="AB17" s="55"/>
      <c r="AC17" s="54">
        <f t="shared" si="5"/>
        <v>577131.48</v>
      </c>
      <c r="AD17" s="54">
        <f t="shared" si="3"/>
        <v>100</v>
      </c>
      <c r="AE17" s="54">
        <v>0</v>
      </c>
      <c r="AF17" s="54" t="e">
        <f t="shared" si="6"/>
        <v>#DIV/0!</v>
      </c>
      <c r="AG17" s="54">
        <v>0</v>
      </c>
      <c r="AH17" s="54">
        <v>0</v>
      </c>
      <c r="AI17" s="56">
        <f t="shared" si="7"/>
        <v>0</v>
      </c>
      <c r="AJ17" s="54" t="e">
        <f t="shared" si="4"/>
        <v>#DIV/0!</v>
      </c>
    </row>
    <row r="18" spans="1:38" s="57" customFormat="1" ht="17.45" customHeight="1">
      <c r="A18" s="144" t="s">
        <v>24</v>
      </c>
      <c r="B18" s="121">
        <v>52000</v>
      </c>
      <c r="C18" s="121">
        <v>53640</v>
      </c>
      <c r="D18" s="121">
        <f t="shared" si="0"/>
        <v>103.15384615384616</v>
      </c>
      <c r="E18" s="121">
        <v>53640</v>
      </c>
      <c r="F18" s="121">
        <f t="shared" si="8"/>
        <v>100</v>
      </c>
      <c r="G18" s="121">
        <f t="shared" si="9"/>
        <v>0</v>
      </c>
      <c r="H18" s="54">
        <v>64000</v>
      </c>
      <c r="I18" s="54">
        <v>86819</v>
      </c>
      <c r="J18" s="54">
        <v>0</v>
      </c>
      <c r="K18" s="54">
        <f t="shared" si="19"/>
        <v>86819</v>
      </c>
      <c r="L18" s="54">
        <f t="shared" si="11"/>
        <v>135.65468749999999</v>
      </c>
      <c r="M18" s="54">
        <v>86419</v>
      </c>
      <c r="N18" s="54">
        <f t="shared" si="12"/>
        <v>135.02968749999999</v>
      </c>
      <c r="O18" s="54">
        <v>86419</v>
      </c>
      <c r="P18" s="54">
        <f t="shared" si="20"/>
        <v>100</v>
      </c>
      <c r="Q18" s="54">
        <f t="shared" si="21"/>
        <v>0</v>
      </c>
      <c r="R18" s="54">
        <v>82520</v>
      </c>
      <c r="S18" s="54">
        <v>0</v>
      </c>
      <c r="T18" s="54">
        <v>0</v>
      </c>
      <c r="U18" s="54">
        <v>0</v>
      </c>
      <c r="V18" s="54">
        <v>12600</v>
      </c>
      <c r="W18" s="54">
        <v>0</v>
      </c>
      <c r="X18" s="54">
        <f t="shared" si="22"/>
        <v>12600</v>
      </c>
      <c r="Y18" s="54">
        <f t="shared" si="22"/>
        <v>0</v>
      </c>
      <c r="Z18" s="54">
        <f t="shared" si="16"/>
        <v>12600</v>
      </c>
      <c r="AA18" s="54">
        <f t="shared" si="2"/>
        <v>15.269025690741639</v>
      </c>
      <c r="AB18" s="55"/>
      <c r="AC18" s="54">
        <f t="shared" si="5"/>
        <v>69920</v>
      </c>
      <c r="AD18" s="54">
        <f t="shared" si="3"/>
        <v>84.730974309258357</v>
      </c>
      <c r="AE18" s="54">
        <v>12600</v>
      </c>
      <c r="AF18" s="54">
        <f t="shared" si="6"/>
        <v>100</v>
      </c>
      <c r="AG18" s="54">
        <v>0</v>
      </c>
      <c r="AH18" s="54">
        <v>0</v>
      </c>
      <c r="AI18" s="56">
        <f t="shared" si="7"/>
        <v>0</v>
      </c>
      <c r="AJ18" s="54">
        <f t="shared" si="4"/>
        <v>0</v>
      </c>
    </row>
    <row r="19" spans="1:38" s="140" customFormat="1" ht="17.45" customHeight="1">
      <c r="A19" s="175" t="s">
        <v>152</v>
      </c>
      <c r="B19" s="121">
        <v>500000</v>
      </c>
      <c r="C19" s="121">
        <v>567373</v>
      </c>
      <c r="D19" s="121">
        <f t="shared" ref="D19" si="23">C19*100/B19</f>
        <v>113.4746</v>
      </c>
      <c r="E19" s="121">
        <v>567373</v>
      </c>
      <c r="F19" s="121">
        <f t="shared" ref="F19" si="24">E19*100/C19</f>
        <v>100</v>
      </c>
      <c r="G19" s="121">
        <f t="shared" ref="G19" si="25">C19-E19</f>
        <v>0</v>
      </c>
      <c r="H19" s="54">
        <v>600000</v>
      </c>
      <c r="I19" s="54">
        <v>568420</v>
      </c>
      <c r="J19" s="54">
        <v>0</v>
      </c>
      <c r="K19" s="54">
        <f t="shared" si="19"/>
        <v>568420</v>
      </c>
      <c r="L19" s="54">
        <f t="shared" ref="L19" si="26">K19*100/H19</f>
        <v>94.736666666666665</v>
      </c>
      <c r="M19" s="54">
        <v>568420</v>
      </c>
      <c r="N19" s="54">
        <f t="shared" ref="N19" si="27">M19*100/H19</f>
        <v>94.736666666666665</v>
      </c>
      <c r="O19" s="54">
        <v>531654</v>
      </c>
      <c r="P19" s="54">
        <f t="shared" si="20"/>
        <v>93.531895429435977</v>
      </c>
      <c r="Q19" s="54">
        <f t="shared" si="21"/>
        <v>36766</v>
      </c>
      <c r="R19" s="54">
        <v>620000</v>
      </c>
      <c r="S19" s="54">
        <v>0</v>
      </c>
      <c r="T19" s="54">
        <v>0</v>
      </c>
      <c r="U19" s="54">
        <v>0</v>
      </c>
      <c r="V19" s="54">
        <v>37433</v>
      </c>
      <c r="W19" s="54">
        <v>0</v>
      </c>
      <c r="X19" s="54">
        <f t="shared" si="22"/>
        <v>37433</v>
      </c>
      <c r="Y19" s="54">
        <f t="shared" si="22"/>
        <v>0</v>
      </c>
      <c r="Z19" s="54">
        <f t="shared" si="16"/>
        <v>37433</v>
      </c>
      <c r="AA19" s="54">
        <f t="shared" si="2"/>
        <v>6.0375806451612899</v>
      </c>
      <c r="AB19" s="55"/>
      <c r="AC19" s="54">
        <v>0</v>
      </c>
      <c r="AD19" s="54">
        <f t="shared" si="3"/>
        <v>0</v>
      </c>
      <c r="AE19" s="54">
        <v>37433</v>
      </c>
      <c r="AF19" s="54">
        <f t="shared" si="6"/>
        <v>100</v>
      </c>
      <c r="AG19" s="54">
        <v>0</v>
      </c>
      <c r="AH19" s="54">
        <v>0</v>
      </c>
      <c r="AI19" s="56">
        <f t="shared" si="7"/>
        <v>0</v>
      </c>
      <c r="AJ19" s="54">
        <f t="shared" si="4"/>
        <v>0</v>
      </c>
      <c r="AL19" s="147"/>
    </row>
    <row r="20" spans="1:38" s="57" customFormat="1" ht="17.45" customHeight="1">
      <c r="A20" s="144" t="s">
        <v>153</v>
      </c>
      <c r="B20" s="121">
        <v>25795</v>
      </c>
      <c r="C20" s="121">
        <v>28235</v>
      </c>
      <c r="D20" s="121">
        <f t="shared" si="0"/>
        <v>109.45919751889902</v>
      </c>
      <c r="E20" s="121">
        <v>28235</v>
      </c>
      <c r="F20" s="121">
        <f t="shared" si="8"/>
        <v>100</v>
      </c>
      <c r="G20" s="121">
        <f t="shared" si="9"/>
        <v>0</v>
      </c>
      <c r="H20" s="54">
        <v>30000</v>
      </c>
      <c r="I20" s="54">
        <v>30289.35</v>
      </c>
      <c r="J20" s="54">
        <v>4369.3500000000004</v>
      </c>
      <c r="K20" s="54">
        <f t="shared" si="19"/>
        <v>34658.699999999997</v>
      </c>
      <c r="L20" s="54">
        <f t="shared" si="11"/>
        <v>115.52899999999998</v>
      </c>
      <c r="M20" s="54">
        <v>34369.35</v>
      </c>
      <c r="N20" s="54">
        <f t="shared" si="12"/>
        <v>114.5645</v>
      </c>
      <c r="O20" s="54">
        <v>34369.35</v>
      </c>
      <c r="P20" s="54">
        <f t="shared" si="20"/>
        <v>100</v>
      </c>
      <c r="Q20" s="54">
        <f t="shared" si="21"/>
        <v>0</v>
      </c>
      <c r="R20" s="54">
        <v>22559.05</v>
      </c>
      <c r="S20" s="54">
        <v>14512.55</v>
      </c>
      <c r="T20" s="54">
        <v>0</v>
      </c>
      <c r="U20" s="54">
        <v>0</v>
      </c>
      <c r="V20" s="54">
        <v>5750</v>
      </c>
      <c r="W20" s="54">
        <v>0</v>
      </c>
      <c r="X20" s="54">
        <f t="shared" si="22"/>
        <v>5750</v>
      </c>
      <c r="Y20" s="54">
        <f t="shared" si="22"/>
        <v>0</v>
      </c>
      <c r="Z20" s="54">
        <f t="shared" si="16"/>
        <v>5750</v>
      </c>
      <c r="AA20" s="54">
        <f t="shared" si="2"/>
        <v>25.488661978230468</v>
      </c>
      <c r="AB20" s="55"/>
      <c r="AC20" s="54">
        <f t="shared" si="5"/>
        <v>16809.05</v>
      </c>
      <c r="AD20" s="54">
        <f t="shared" si="3"/>
        <v>74.511338021769532</v>
      </c>
      <c r="AE20" s="54">
        <v>5750</v>
      </c>
      <c r="AF20" s="54">
        <f t="shared" si="6"/>
        <v>100</v>
      </c>
      <c r="AG20" s="54">
        <v>0</v>
      </c>
      <c r="AH20" s="54">
        <v>0</v>
      </c>
      <c r="AI20" s="56">
        <f t="shared" si="7"/>
        <v>0</v>
      </c>
      <c r="AJ20" s="54">
        <f t="shared" si="4"/>
        <v>0</v>
      </c>
    </row>
    <row r="21" spans="1:38" s="57" customFormat="1" ht="17.45" customHeight="1">
      <c r="A21" s="144" t="s">
        <v>154</v>
      </c>
      <c r="B21" s="121">
        <v>0</v>
      </c>
      <c r="C21" s="121">
        <v>0</v>
      </c>
      <c r="D21" s="121" t="e">
        <f t="shared" si="0"/>
        <v>#DIV/0!</v>
      </c>
      <c r="E21" s="121">
        <v>0</v>
      </c>
      <c r="F21" s="121" t="e">
        <f t="shared" si="8"/>
        <v>#DIV/0!</v>
      </c>
      <c r="G21" s="121">
        <f t="shared" si="9"/>
        <v>0</v>
      </c>
      <c r="H21" s="54">
        <v>2000</v>
      </c>
      <c r="I21" s="54">
        <v>0</v>
      </c>
      <c r="J21" s="54">
        <v>0</v>
      </c>
      <c r="K21" s="54">
        <f t="shared" si="19"/>
        <v>0</v>
      </c>
      <c r="L21" s="54">
        <f t="shared" si="11"/>
        <v>0</v>
      </c>
      <c r="M21" s="54">
        <v>0</v>
      </c>
      <c r="N21" s="54">
        <f t="shared" si="12"/>
        <v>0</v>
      </c>
      <c r="O21" s="54">
        <v>0</v>
      </c>
      <c r="P21" s="54" t="e">
        <f t="shared" si="20"/>
        <v>#DIV/0!</v>
      </c>
      <c r="Q21" s="54">
        <f t="shared" si="21"/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f t="shared" si="22"/>
        <v>0</v>
      </c>
      <c r="Y21" s="54">
        <f t="shared" si="22"/>
        <v>0</v>
      </c>
      <c r="Z21" s="54">
        <f t="shared" si="16"/>
        <v>0</v>
      </c>
      <c r="AA21" s="54" t="e">
        <f>Z21*100/R21</f>
        <v>#DIV/0!</v>
      </c>
      <c r="AB21" s="55"/>
      <c r="AC21" s="54">
        <f t="shared" si="5"/>
        <v>0</v>
      </c>
      <c r="AD21" s="54" t="e">
        <f t="shared" si="3"/>
        <v>#DIV/0!</v>
      </c>
      <c r="AE21" s="54">
        <v>0</v>
      </c>
      <c r="AF21" s="54" t="e">
        <f t="shared" si="6"/>
        <v>#DIV/0!</v>
      </c>
      <c r="AG21" s="54">
        <v>0</v>
      </c>
      <c r="AH21" s="54">
        <v>0</v>
      </c>
      <c r="AI21" s="56">
        <f t="shared" si="7"/>
        <v>0</v>
      </c>
      <c r="AJ21" s="54" t="e">
        <f t="shared" si="4"/>
        <v>#DIV/0!</v>
      </c>
    </row>
    <row r="22" spans="1:38" s="57" customFormat="1" ht="17.45" customHeight="1">
      <c r="A22" s="144" t="s">
        <v>155</v>
      </c>
      <c r="B22" s="121">
        <v>197420</v>
      </c>
      <c r="C22" s="121">
        <v>173390</v>
      </c>
      <c r="D22" s="121">
        <f t="shared" si="0"/>
        <v>87.827980954310604</v>
      </c>
      <c r="E22" s="121">
        <v>173390</v>
      </c>
      <c r="F22" s="121">
        <f t="shared" si="8"/>
        <v>100</v>
      </c>
      <c r="G22" s="121">
        <f t="shared" si="9"/>
        <v>0</v>
      </c>
      <c r="H22" s="54">
        <v>273960</v>
      </c>
      <c r="I22" s="54">
        <v>188010</v>
      </c>
      <c r="J22" s="54">
        <v>0</v>
      </c>
      <c r="K22" s="54">
        <f t="shared" si="19"/>
        <v>188010</v>
      </c>
      <c r="L22" s="54">
        <f t="shared" si="11"/>
        <v>68.62680683311433</v>
      </c>
      <c r="M22" s="54">
        <v>188010</v>
      </c>
      <c r="N22" s="54">
        <f t="shared" si="12"/>
        <v>68.62680683311433</v>
      </c>
      <c r="O22" s="54">
        <v>188010</v>
      </c>
      <c r="P22" s="54">
        <f t="shared" si="20"/>
        <v>100</v>
      </c>
      <c r="Q22" s="54">
        <f t="shared" si="21"/>
        <v>0</v>
      </c>
      <c r="R22" s="54">
        <v>324230</v>
      </c>
      <c r="S22" s="54">
        <v>55400</v>
      </c>
      <c r="T22" s="54">
        <v>0</v>
      </c>
      <c r="U22" s="54">
        <v>0</v>
      </c>
      <c r="V22" s="54">
        <v>0</v>
      </c>
      <c r="W22" s="54">
        <v>0</v>
      </c>
      <c r="X22" s="54">
        <f t="shared" si="22"/>
        <v>0</v>
      </c>
      <c r="Y22" s="54">
        <f t="shared" si="22"/>
        <v>0</v>
      </c>
      <c r="Z22" s="54">
        <f t="shared" si="16"/>
        <v>0</v>
      </c>
      <c r="AA22" s="54">
        <f t="shared" si="2"/>
        <v>0</v>
      </c>
      <c r="AB22" s="55"/>
      <c r="AC22" s="54">
        <f t="shared" si="5"/>
        <v>324230</v>
      </c>
      <c r="AD22" s="54">
        <f t="shared" si="3"/>
        <v>100</v>
      </c>
      <c r="AE22" s="54">
        <v>0</v>
      </c>
      <c r="AF22" s="54" t="e">
        <f t="shared" si="6"/>
        <v>#DIV/0!</v>
      </c>
      <c r="AG22" s="54">
        <v>0</v>
      </c>
      <c r="AH22" s="54">
        <v>0</v>
      </c>
      <c r="AI22" s="56">
        <f t="shared" si="7"/>
        <v>0</v>
      </c>
      <c r="AJ22" s="54" t="e">
        <f t="shared" si="4"/>
        <v>#DIV/0!</v>
      </c>
    </row>
    <row r="23" spans="1:38" s="57" customFormat="1" ht="17.45" customHeight="1">
      <c r="A23" s="144" t="s">
        <v>156</v>
      </c>
      <c r="B23" s="121">
        <v>482591.6</v>
      </c>
      <c r="C23" s="121">
        <v>576153.38</v>
      </c>
      <c r="D23" s="121">
        <f t="shared" si="0"/>
        <v>119.38736190186485</v>
      </c>
      <c r="E23" s="121">
        <v>576153.38</v>
      </c>
      <c r="F23" s="121">
        <f t="shared" si="8"/>
        <v>100</v>
      </c>
      <c r="G23" s="121">
        <f t="shared" si="9"/>
        <v>0</v>
      </c>
      <c r="H23" s="54">
        <v>500000</v>
      </c>
      <c r="I23" s="54">
        <v>500000</v>
      </c>
      <c r="J23" s="54">
        <v>202490.59999999998</v>
      </c>
      <c r="K23" s="54">
        <f t="shared" si="19"/>
        <v>702490.6</v>
      </c>
      <c r="L23" s="54">
        <f t="shared" si="11"/>
        <v>140.49812</v>
      </c>
      <c r="M23" s="54">
        <v>702490.60000000009</v>
      </c>
      <c r="N23" s="54">
        <f t="shared" si="12"/>
        <v>140.49812000000003</v>
      </c>
      <c r="O23" s="54">
        <v>671351.6</v>
      </c>
      <c r="P23" s="54">
        <f t="shared" si="20"/>
        <v>95.567342822807859</v>
      </c>
      <c r="Q23" s="54">
        <f t="shared" si="21"/>
        <v>31139.000000000116</v>
      </c>
      <c r="R23" s="54">
        <v>468011.3</v>
      </c>
      <c r="S23" s="54">
        <v>220976.44</v>
      </c>
      <c r="T23" s="54">
        <v>0</v>
      </c>
      <c r="U23" s="54">
        <v>0</v>
      </c>
      <c r="V23" s="54">
        <v>0</v>
      </c>
      <c r="W23" s="54">
        <v>0</v>
      </c>
      <c r="X23" s="54">
        <f t="shared" si="22"/>
        <v>0</v>
      </c>
      <c r="Y23" s="54">
        <f t="shared" si="22"/>
        <v>0</v>
      </c>
      <c r="Z23" s="54">
        <f>X23+Y23</f>
        <v>0</v>
      </c>
      <c r="AA23" s="54">
        <f t="shared" si="2"/>
        <v>0</v>
      </c>
      <c r="AB23" s="55"/>
      <c r="AC23" s="54">
        <f t="shared" si="5"/>
        <v>468011.3</v>
      </c>
      <c r="AD23" s="54">
        <f t="shared" si="3"/>
        <v>100</v>
      </c>
      <c r="AE23" s="54">
        <v>0</v>
      </c>
      <c r="AF23" s="54" t="e">
        <f t="shared" si="6"/>
        <v>#DIV/0!</v>
      </c>
      <c r="AG23" s="54">
        <v>0</v>
      </c>
      <c r="AH23" s="54">
        <v>0</v>
      </c>
      <c r="AI23" s="56">
        <f t="shared" si="7"/>
        <v>0</v>
      </c>
      <c r="AJ23" s="54" t="e">
        <f t="shared" si="4"/>
        <v>#DIV/0!</v>
      </c>
    </row>
    <row r="24" spans="1:38" s="57" customFormat="1" ht="17.45" customHeight="1">
      <c r="A24" s="144" t="s">
        <v>157</v>
      </c>
      <c r="B24" s="121">
        <v>62000</v>
      </c>
      <c r="C24" s="121">
        <v>29175</v>
      </c>
      <c r="D24" s="121">
        <f t="shared" si="0"/>
        <v>47.056451612903224</v>
      </c>
      <c r="E24" s="121">
        <v>29175</v>
      </c>
      <c r="F24" s="121">
        <f t="shared" si="8"/>
        <v>100</v>
      </c>
      <c r="G24" s="121">
        <f t="shared" si="9"/>
        <v>0</v>
      </c>
      <c r="H24" s="54">
        <v>150000</v>
      </c>
      <c r="I24" s="54">
        <v>93960</v>
      </c>
      <c r="J24" s="54">
        <v>0</v>
      </c>
      <c r="K24" s="54">
        <f t="shared" si="19"/>
        <v>93960</v>
      </c>
      <c r="L24" s="54">
        <f t="shared" si="11"/>
        <v>62.64</v>
      </c>
      <c r="M24" s="54">
        <v>93960</v>
      </c>
      <c r="N24" s="54">
        <f t="shared" si="12"/>
        <v>62.64</v>
      </c>
      <c r="O24" s="54">
        <v>93960</v>
      </c>
      <c r="P24" s="54">
        <f t="shared" si="20"/>
        <v>100</v>
      </c>
      <c r="Q24" s="54">
        <f t="shared" si="21"/>
        <v>0</v>
      </c>
      <c r="R24" s="54">
        <v>150000</v>
      </c>
      <c r="S24" s="54">
        <v>0</v>
      </c>
      <c r="T24" s="54">
        <v>0</v>
      </c>
      <c r="U24" s="54">
        <v>0</v>
      </c>
      <c r="V24" s="54">
        <v>1280</v>
      </c>
      <c r="W24" s="54">
        <v>0</v>
      </c>
      <c r="X24" s="54">
        <f t="shared" si="22"/>
        <v>1280</v>
      </c>
      <c r="Y24" s="54">
        <f t="shared" si="22"/>
        <v>0</v>
      </c>
      <c r="Z24" s="54">
        <f t="shared" si="16"/>
        <v>1280</v>
      </c>
      <c r="AA24" s="54">
        <f t="shared" si="2"/>
        <v>0.85333333333333339</v>
      </c>
      <c r="AB24" s="55"/>
      <c r="AC24" s="54">
        <f t="shared" si="5"/>
        <v>148720</v>
      </c>
      <c r="AD24" s="54">
        <f t="shared" si="3"/>
        <v>99.146666666666661</v>
      </c>
      <c r="AE24" s="54">
        <v>1280</v>
      </c>
      <c r="AF24" s="54">
        <f t="shared" si="6"/>
        <v>100</v>
      </c>
      <c r="AG24" s="54">
        <v>0</v>
      </c>
      <c r="AH24" s="54">
        <v>0</v>
      </c>
      <c r="AI24" s="56">
        <f t="shared" si="7"/>
        <v>0</v>
      </c>
      <c r="AJ24" s="54">
        <f t="shared" si="4"/>
        <v>0</v>
      </c>
    </row>
    <row r="25" spans="1:38" s="57" customFormat="1" ht="17.45" customHeight="1">
      <c r="A25" s="144" t="s">
        <v>158</v>
      </c>
      <c r="B25" s="121">
        <v>173050</v>
      </c>
      <c r="C25" s="121">
        <v>68350</v>
      </c>
      <c r="D25" s="121">
        <f t="shared" si="0"/>
        <v>39.497255128575553</v>
      </c>
      <c r="E25" s="121">
        <v>68350</v>
      </c>
      <c r="F25" s="121">
        <f t="shared" si="8"/>
        <v>100</v>
      </c>
      <c r="G25" s="121">
        <f t="shared" si="9"/>
        <v>0</v>
      </c>
      <c r="H25" s="54">
        <v>350000</v>
      </c>
      <c r="I25" s="54">
        <v>140400</v>
      </c>
      <c r="J25" s="54">
        <v>0</v>
      </c>
      <c r="K25" s="54">
        <f t="shared" si="19"/>
        <v>140400</v>
      </c>
      <c r="L25" s="54">
        <f t="shared" si="11"/>
        <v>40.114285714285714</v>
      </c>
      <c r="M25" s="54">
        <v>140400</v>
      </c>
      <c r="N25" s="54">
        <f t="shared" si="12"/>
        <v>40.114285714285714</v>
      </c>
      <c r="O25" s="54">
        <v>140400</v>
      </c>
      <c r="P25" s="54">
        <f t="shared" si="20"/>
        <v>100</v>
      </c>
      <c r="Q25" s="54">
        <f t="shared" si="21"/>
        <v>0</v>
      </c>
      <c r="R25" s="54">
        <v>96150</v>
      </c>
      <c r="S25" s="54">
        <v>7925</v>
      </c>
      <c r="T25" s="54">
        <v>0</v>
      </c>
      <c r="U25" s="54">
        <v>0</v>
      </c>
      <c r="V25" s="54">
        <v>0</v>
      </c>
      <c r="W25" s="54">
        <v>0</v>
      </c>
      <c r="X25" s="54">
        <f t="shared" si="22"/>
        <v>0</v>
      </c>
      <c r="Y25" s="54">
        <f t="shared" si="22"/>
        <v>0</v>
      </c>
      <c r="Z25" s="54">
        <f t="shared" si="16"/>
        <v>0</v>
      </c>
      <c r="AA25" s="54">
        <f t="shared" si="2"/>
        <v>0</v>
      </c>
      <c r="AB25" s="61"/>
      <c r="AC25" s="54">
        <f t="shared" si="5"/>
        <v>96150</v>
      </c>
      <c r="AD25" s="54">
        <f t="shared" si="3"/>
        <v>100</v>
      </c>
      <c r="AE25" s="54">
        <v>0</v>
      </c>
      <c r="AF25" s="54" t="e">
        <f t="shared" si="6"/>
        <v>#DIV/0!</v>
      </c>
      <c r="AG25" s="54">
        <v>0</v>
      </c>
      <c r="AH25" s="54">
        <v>0</v>
      </c>
      <c r="AI25" s="56">
        <f t="shared" si="7"/>
        <v>0</v>
      </c>
      <c r="AJ25" s="54" t="e">
        <f t="shared" si="4"/>
        <v>#DIV/0!</v>
      </c>
    </row>
    <row r="26" spans="1:38" s="57" customFormat="1" ht="17.45" customHeight="1">
      <c r="A26" s="144" t="s">
        <v>159</v>
      </c>
      <c r="B26" s="121">
        <v>20278</v>
      </c>
      <c r="C26" s="121">
        <v>62570</v>
      </c>
      <c r="D26" s="121">
        <f t="shared" si="0"/>
        <v>308.56100207121017</v>
      </c>
      <c r="E26" s="121">
        <v>62570</v>
      </c>
      <c r="F26" s="121">
        <f t="shared" si="8"/>
        <v>100</v>
      </c>
      <c r="G26" s="121">
        <f t="shared" si="9"/>
        <v>0</v>
      </c>
      <c r="H26" s="54">
        <v>40000</v>
      </c>
      <c r="I26" s="54">
        <v>40000</v>
      </c>
      <c r="J26" s="54">
        <v>29062.1</v>
      </c>
      <c r="K26" s="54">
        <f t="shared" si="19"/>
        <v>69062.100000000006</v>
      </c>
      <c r="L26" s="54">
        <f t="shared" si="11"/>
        <v>172.65525000000002</v>
      </c>
      <c r="M26" s="54">
        <v>69062.100000000006</v>
      </c>
      <c r="N26" s="54">
        <f t="shared" si="12"/>
        <v>172.65525000000002</v>
      </c>
      <c r="O26" s="54">
        <v>69062.100000000006</v>
      </c>
      <c r="P26" s="54">
        <f t="shared" si="20"/>
        <v>100</v>
      </c>
      <c r="Q26" s="54">
        <f t="shared" si="21"/>
        <v>0</v>
      </c>
      <c r="R26" s="54">
        <v>27795.1</v>
      </c>
      <c r="S26" s="54">
        <v>6839.13</v>
      </c>
      <c r="T26" s="54">
        <v>0</v>
      </c>
      <c r="U26" s="54">
        <v>0</v>
      </c>
      <c r="V26" s="54">
        <v>0</v>
      </c>
      <c r="W26" s="54">
        <v>0</v>
      </c>
      <c r="X26" s="54">
        <f t="shared" si="22"/>
        <v>0</v>
      </c>
      <c r="Y26" s="54">
        <f t="shared" si="22"/>
        <v>0</v>
      </c>
      <c r="Z26" s="54">
        <f t="shared" si="16"/>
        <v>0</v>
      </c>
      <c r="AA26" s="54">
        <f t="shared" si="2"/>
        <v>0</v>
      </c>
      <c r="AB26" s="55"/>
      <c r="AC26" s="54">
        <f t="shared" si="5"/>
        <v>27795.1</v>
      </c>
      <c r="AD26" s="54">
        <f t="shared" si="3"/>
        <v>100</v>
      </c>
      <c r="AE26" s="54">
        <v>0</v>
      </c>
      <c r="AF26" s="54" t="e">
        <f t="shared" si="6"/>
        <v>#DIV/0!</v>
      </c>
      <c r="AG26" s="54">
        <v>0</v>
      </c>
      <c r="AH26" s="54">
        <v>0</v>
      </c>
      <c r="AI26" s="56">
        <f t="shared" si="7"/>
        <v>0</v>
      </c>
      <c r="AJ26" s="54" t="e">
        <f t="shared" si="4"/>
        <v>#DIV/0!</v>
      </c>
    </row>
    <row r="27" spans="1:38" s="57" customFormat="1" ht="17.45" customHeight="1">
      <c r="A27" s="144" t="s">
        <v>160</v>
      </c>
      <c r="B27" s="121">
        <v>12210</v>
      </c>
      <c r="C27" s="121">
        <v>58566</v>
      </c>
      <c r="D27" s="121">
        <f t="shared" si="0"/>
        <v>479.65601965601968</v>
      </c>
      <c r="E27" s="121">
        <v>58566</v>
      </c>
      <c r="F27" s="121">
        <f t="shared" si="8"/>
        <v>100</v>
      </c>
      <c r="G27" s="121">
        <f t="shared" si="9"/>
        <v>0</v>
      </c>
      <c r="H27" s="54">
        <v>7300</v>
      </c>
      <c r="I27" s="54">
        <v>7300</v>
      </c>
      <c r="J27" s="54">
        <v>23245</v>
      </c>
      <c r="K27" s="54">
        <f t="shared" si="19"/>
        <v>30545</v>
      </c>
      <c r="L27" s="54">
        <f t="shared" si="11"/>
        <v>418.42465753424659</v>
      </c>
      <c r="M27" s="54">
        <v>30545</v>
      </c>
      <c r="N27" s="54">
        <f t="shared" si="12"/>
        <v>418.42465753424659</v>
      </c>
      <c r="O27" s="54">
        <v>30545</v>
      </c>
      <c r="P27" s="54">
        <f t="shared" si="20"/>
        <v>100</v>
      </c>
      <c r="Q27" s="54">
        <f t="shared" si="21"/>
        <v>0</v>
      </c>
      <c r="R27" s="54">
        <v>49750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f t="shared" si="22"/>
        <v>0</v>
      </c>
      <c r="Y27" s="54">
        <f t="shared" si="22"/>
        <v>0</v>
      </c>
      <c r="Z27" s="54">
        <f t="shared" si="16"/>
        <v>0</v>
      </c>
      <c r="AA27" s="54">
        <f t="shared" si="2"/>
        <v>0</v>
      </c>
      <c r="AB27" s="55"/>
      <c r="AC27" s="54">
        <f t="shared" si="5"/>
        <v>49750</v>
      </c>
      <c r="AD27" s="54">
        <f t="shared" si="3"/>
        <v>100</v>
      </c>
      <c r="AE27" s="54">
        <v>0</v>
      </c>
      <c r="AF27" s="54" t="e">
        <f t="shared" si="6"/>
        <v>#DIV/0!</v>
      </c>
      <c r="AG27" s="54">
        <v>0</v>
      </c>
      <c r="AH27" s="54">
        <v>0</v>
      </c>
      <c r="AI27" s="56">
        <f t="shared" si="7"/>
        <v>0</v>
      </c>
      <c r="AJ27" s="54" t="e">
        <f t="shared" si="4"/>
        <v>#DIV/0!</v>
      </c>
    </row>
    <row r="28" spans="1:38" s="57" customFormat="1" ht="17.45" customHeight="1">
      <c r="A28" s="144" t="s">
        <v>161</v>
      </c>
      <c r="B28" s="121">
        <v>0</v>
      </c>
      <c r="C28" s="121">
        <v>0</v>
      </c>
      <c r="D28" s="121" t="e">
        <f t="shared" si="0"/>
        <v>#DIV/0!</v>
      </c>
      <c r="E28" s="121">
        <v>0</v>
      </c>
      <c r="F28" s="121" t="e">
        <f t="shared" si="8"/>
        <v>#DIV/0!</v>
      </c>
      <c r="G28" s="121">
        <f t="shared" si="9"/>
        <v>0</v>
      </c>
      <c r="H28" s="54">
        <v>0</v>
      </c>
      <c r="I28" s="54">
        <v>0</v>
      </c>
      <c r="J28" s="54">
        <v>0</v>
      </c>
      <c r="K28" s="54">
        <f t="shared" si="19"/>
        <v>0</v>
      </c>
      <c r="L28" s="54" t="e">
        <f t="shared" si="11"/>
        <v>#DIV/0!</v>
      </c>
      <c r="M28" s="54">
        <v>0</v>
      </c>
      <c r="N28" s="54" t="e">
        <f t="shared" si="12"/>
        <v>#DIV/0!</v>
      </c>
      <c r="O28" s="54">
        <v>0</v>
      </c>
      <c r="P28" s="54" t="e">
        <f t="shared" si="20"/>
        <v>#DIV/0!</v>
      </c>
      <c r="Q28" s="54">
        <f t="shared" si="21"/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f t="shared" si="22"/>
        <v>0</v>
      </c>
      <c r="Y28" s="54">
        <f t="shared" si="22"/>
        <v>0</v>
      </c>
      <c r="Z28" s="54">
        <f t="shared" si="16"/>
        <v>0</v>
      </c>
      <c r="AA28" s="54" t="e">
        <f t="shared" si="2"/>
        <v>#DIV/0!</v>
      </c>
      <c r="AB28" s="55"/>
      <c r="AC28" s="54">
        <f t="shared" si="5"/>
        <v>0</v>
      </c>
      <c r="AD28" s="54" t="e">
        <f t="shared" si="3"/>
        <v>#DIV/0!</v>
      </c>
      <c r="AE28" s="54">
        <v>0</v>
      </c>
      <c r="AF28" s="54" t="e">
        <f t="shared" si="6"/>
        <v>#DIV/0!</v>
      </c>
      <c r="AG28" s="54">
        <v>0</v>
      </c>
      <c r="AH28" s="54">
        <v>0</v>
      </c>
      <c r="AI28" s="56">
        <f t="shared" si="7"/>
        <v>0</v>
      </c>
      <c r="AJ28" s="54" t="e">
        <f t="shared" si="4"/>
        <v>#DIV/0!</v>
      </c>
    </row>
    <row r="29" spans="1:38" s="40" customFormat="1" ht="17.45" customHeight="1">
      <c r="A29" s="177" t="s">
        <v>33</v>
      </c>
      <c r="B29" s="120">
        <f>B9+B16</f>
        <v>11485740.82</v>
      </c>
      <c r="C29" s="120">
        <f>C9+C16</f>
        <v>10962499.57</v>
      </c>
      <c r="D29" s="120">
        <f t="shared" si="0"/>
        <v>95.444427501890985</v>
      </c>
      <c r="E29" s="120">
        <f>E9+E16</f>
        <v>10962499.57</v>
      </c>
      <c r="F29" s="120">
        <f t="shared" si="8"/>
        <v>100</v>
      </c>
      <c r="G29" s="119">
        <f>G9+G16</f>
        <v>0</v>
      </c>
      <c r="H29" s="49">
        <f>H9+H16</f>
        <v>12026894.176666666</v>
      </c>
      <c r="I29" s="49">
        <f>I9+I16</f>
        <v>11255377.229999999</v>
      </c>
      <c r="J29" s="49">
        <f>J9+J16</f>
        <v>597458.32000000007</v>
      </c>
      <c r="K29" s="49">
        <f>K9+K16</f>
        <v>11852835.549999999</v>
      </c>
      <c r="L29" s="49">
        <f t="shared" si="11"/>
        <v>98.552754983041623</v>
      </c>
      <c r="M29" s="49">
        <f>M9+M16</f>
        <v>11191902.110000001</v>
      </c>
      <c r="N29" s="49">
        <f t="shared" si="12"/>
        <v>93.05729264429192</v>
      </c>
      <c r="O29" s="49">
        <f>O9+O16</f>
        <v>9753760.8800000008</v>
      </c>
      <c r="P29" s="49">
        <f t="shared" si="20"/>
        <v>87.150162538367667</v>
      </c>
      <c r="Q29" s="49">
        <f t="shared" ref="Q29:W29" si="28">Q9+Q16</f>
        <v>1438141.23</v>
      </c>
      <c r="R29" s="49">
        <f t="shared" si="28"/>
        <v>10930765.26</v>
      </c>
      <c r="S29" s="49">
        <f t="shared" si="28"/>
        <v>2993401.17</v>
      </c>
      <c r="T29" s="49">
        <f t="shared" si="28"/>
        <v>31790</v>
      </c>
      <c r="U29" s="49">
        <f t="shared" si="28"/>
        <v>0</v>
      </c>
      <c r="V29" s="49">
        <f t="shared" si="28"/>
        <v>519897</v>
      </c>
      <c r="W29" s="49">
        <f t="shared" si="28"/>
        <v>0</v>
      </c>
      <c r="X29" s="49">
        <f>T29+V29</f>
        <v>551687</v>
      </c>
      <c r="Y29" s="49">
        <f>U29+W29</f>
        <v>0</v>
      </c>
      <c r="Z29" s="49">
        <f>X29+Y29</f>
        <v>551687</v>
      </c>
      <c r="AA29" s="49">
        <f t="shared" si="2"/>
        <v>5.0471031705240375</v>
      </c>
      <c r="AB29" s="60"/>
      <c r="AC29" s="49">
        <f t="shared" si="5"/>
        <v>10379078.26</v>
      </c>
      <c r="AD29" s="49">
        <f t="shared" si="3"/>
        <v>94.952896829475961</v>
      </c>
      <c r="AE29" s="49">
        <f>AE9+AE16</f>
        <v>76700</v>
      </c>
      <c r="AF29" s="49">
        <f t="shared" si="6"/>
        <v>13.902810832954193</v>
      </c>
      <c r="AG29" s="49">
        <f>AG9+AG16</f>
        <v>0</v>
      </c>
      <c r="AH29" s="49">
        <f>AH9+AH16</f>
        <v>0</v>
      </c>
      <c r="AI29" s="48">
        <f t="shared" si="7"/>
        <v>0</v>
      </c>
      <c r="AJ29" s="49">
        <f t="shared" si="4"/>
        <v>0</v>
      </c>
    </row>
    <row r="30" spans="1:38" ht="17.45" customHeight="1">
      <c r="H30" s="65"/>
      <c r="I30" s="65"/>
      <c r="J30" s="65"/>
      <c r="K30" s="65"/>
      <c r="L30" s="65"/>
      <c r="R30" s="65" t="s">
        <v>163</v>
      </c>
      <c r="AF30" s="67"/>
    </row>
    <row r="32" spans="1:38" s="129" customFormat="1" ht="17.45" customHeight="1">
      <c r="A32" s="128" t="s">
        <v>58</v>
      </c>
      <c r="C32" s="202"/>
      <c r="D32" s="202"/>
      <c r="M32" s="202"/>
      <c r="N32" s="202"/>
      <c r="T32" s="130"/>
      <c r="U32" s="130"/>
      <c r="V32" s="130"/>
      <c r="AA32" s="131"/>
      <c r="AB32" s="132"/>
      <c r="AC32" s="203" t="s">
        <v>37</v>
      </c>
      <c r="AD32" s="203"/>
      <c r="AE32" s="202" t="s">
        <v>38</v>
      </c>
      <c r="AF32" s="202"/>
    </row>
    <row r="33" spans="1:47" s="129" customFormat="1" ht="21" customHeight="1">
      <c r="A33" s="133" t="s">
        <v>120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O33" s="131"/>
      <c r="AP33" s="132"/>
      <c r="AQ33" s="132"/>
      <c r="AR33" s="132"/>
      <c r="AS33" s="131"/>
      <c r="AT33" s="131"/>
    </row>
    <row r="34" spans="1:47" s="129" customFormat="1" ht="21" customHeight="1">
      <c r="A34" s="133" t="s">
        <v>119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</row>
    <row r="35" spans="1:47" s="129" customFormat="1" ht="21" customHeight="1">
      <c r="A35" s="133" t="s">
        <v>162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</row>
    <row r="36" spans="1:47" s="129" customFormat="1" ht="21" customHeight="1">
      <c r="A36" s="134" t="s">
        <v>130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</row>
    <row r="37" spans="1:47" s="129" customFormat="1" ht="21" customHeight="1">
      <c r="A37" s="134" t="s">
        <v>131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</row>
    <row r="38" spans="1:47" s="129" customFormat="1" ht="21" customHeight="1">
      <c r="A38" s="134" t="s">
        <v>132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</row>
    <row r="39" spans="1:47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</row>
    <row r="40" spans="1:47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</row>
    <row r="41" spans="1:47" s="129" customFormat="1" ht="21" customHeight="1">
      <c r="A41" s="134" t="s">
        <v>133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</row>
    <row r="42" spans="1:47" s="129" customFormat="1" ht="21" customHeight="1">
      <c r="A42" s="134" t="s">
        <v>134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</row>
    <row r="43" spans="1:47" s="129" customFormat="1" ht="21" customHeight="1">
      <c r="A43" s="134" t="s">
        <v>135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</row>
    <row r="44" spans="1:47" s="129" customFormat="1" ht="21" customHeight="1">
      <c r="A44" s="134" t="s">
        <v>136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</row>
    <row r="45" spans="1:47" s="129" customFormat="1" ht="21" customHeight="1">
      <c r="A45" s="134" t="s">
        <v>142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</row>
    <row r="46" spans="1:47" s="129" customFormat="1" ht="21" customHeight="1">
      <c r="A46" s="134" t="s">
        <v>143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</row>
    <row r="47" spans="1:47" s="129" customFormat="1" ht="21" customHeight="1">
      <c r="A47" s="136" t="s">
        <v>144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</row>
    <row r="48" spans="1:47" s="57" customFormat="1" ht="21" customHeight="1">
      <c r="A48" s="112" t="s">
        <v>76</v>
      </c>
      <c r="C48" s="64"/>
      <c r="D48" s="64"/>
      <c r="M48" s="64"/>
      <c r="N48" s="64"/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</row>
    <row r="49" spans="8:36" ht="17.45" customHeight="1"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8:36" ht="17.45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C32:D32"/>
    <mergeCell ref="C8:D8"/>
    <mergeCell ref="E8:F8"/>
    <mergeCell ref="A4:A8"/>
    <mergeCell ref="B4:F4"/>
    <mergeCell ref="C5:D5"/>
    <mergeCell ref="E5:F5"/>
    <mergeCell ref="C6:D6"/>
    <mergeCell ref="E6:F6"/>
    <mergeCell ref="M32:N32"/>
    <mergeCell ref="R4:AJ4"/>
    <mergeCell ref="H4:Q4"/>
    <mergeCell ref="I5:L5"/>
    <mergeCell ref="M5:N5"/>
    <mergeCell ref="O5:P5"/>
    <mergeCell ref="I6:J6"/>
    <mergeCell ref="K6:K7"/>
    <mergeCell ref="M6:N6"/>
    <mergeCell ref="O6:P6"/>
    <mergeCell ref="AE5:AF5"/>
    <mergeCell ref="AG5:AJ5"/>
    <mergeCell ref="T6:U6"/>
    <mergeCell ref="AE6:AF6"/>
    <mergeCell ref="AI6:AJ6"/>
    <mergeCell ref="K8:L8"/>
    <mergeCell ref="M8:N8"/>
    <mergeCell ref="O8:P8"/>
    <mergeCell ref="T5:U5"/>
    <mergeCell ref="V5:W5"/>
    <mergeCell ref="X5:AA5"/>
    <mergeCell ref="AB5:AB6"/>
    <mergeCell ref="AC5:AD5"/>
    <mergeCell ref="V6:W6"/>
    <mergeCell ref="X6:Y6"/>
    <mergeCell ref="Z6:Z7"/>
    <mergeCell ref="AG8:AJ8"/>
    <mergeCell ref="AC32:AD32"/>
    <mergeCell ref="AE32:AF32"/>
    <mergeCell ref="T8:U8"/>
    <mergeCell ref="V8:W8"/>
    <mergeCell ref="X8:AA8"/>
    <mergeCell ref="AC8:AD8"/>
    <mergeCell ref="AE8:AF8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</sheetPr>
  <dimension ref="A1:AS50"/>
  <sheetViews>
    <sheetView topLeftCell="A2" zoomScale="70" zoomScaleNormal="70" workbookViewId="0">
      <pane xSplit="1" ySplit="7" topLeftCell="U9" activePane="bottomRight" state="frozen"/>
      <selection activeCell="A2" sqref="A2"/>
      <selection pane="topRight" activeCell="B2" sqref="B2"/>
      <selection pane="bottomLeft" activeCell="A9" sqref="A9"/>
      <selection pane="bottomRight" activeCell="AE17" sqref="AE17:AE28"/>
    </sheetView>
  </sheetViews>
  <sheetFormatPr defaultColWidth="9" defaultRowHeight="17.45" customHeight="1"/>
  <cols>
    <col min="1" max="1" width="28.625" style="57" bestFit="1" customWidth="1"/>
    <col min="2" max="2" width="18" style="57" bestFit="1" customWidth="1"/>
    <col min="3" max="3" width="16.625" style="64" bestFit="1" customWidth="1"/>
    <col min="4" max="4" width="8.625" style="64" bestFit="1" customWidth="1"/>
    <col min="5" max="5" width="16.625" style="140" bestFit="1" customWidth="1"/>
    <col min="6" max="6" width="9.25" style="57" bestFit="1" customWidth="1"/>
    <col min="7" max="7" width="13.25" style="57" bestFit="1" customWidth="1"/>
    <col min="8" max="8" width="18.75" style="57" bestFit="1" customWidth="1"/>
    <col min="9" max="9" width="15.625" style="57" bestFit="1" customWidth="1"/>
    <col min="10" max="10" width="11.125" style="57" bestFit="1" customWidth="1"/>
    <col min="11" max="11" width="15.625" style="57" bestFit="1" customWidth="1"/>
    <col min="12" max="12" width="9.625" style="57" bestFit="1" customWidth="1"/>
    <col min="13" max="13" width="15.625" style="64" bestFit="1" customWidth="1"/>
    <col min="14" max="14" width="9.625" style="64" bestFit="1" customWidth="1"/>
    <col min="15" max="15" width="19.625" style="57" customWidth="1"/>
    <col min="16" max="16" width="9.625" style="57" bestFit="1" customWidth="1"/>
    <col min="17" max="17" width="14.375" style="57" bestFit="1" customWidth="1"/>
    <col min="18" max="18" width="20.5" style="57" customWidth="1"/>
    <col min="19" max="19" width="17.125" style="57" customWidth="1"/>
    <col min="20" max="20" width="23.375" style="66" customWidth="1"/>
    <col min="21" max="22" width="19.625" style="66" customWidth="1"/>
    <col min="23" max="26" width="19.625" style="57" customWidth="1"/>
    <col min="27" max="27" width="9.875" style="64" bestFit="1" customWidth="1"/>
    <col min="28" max="28" width="16.875" style="44" bestFit="1" customWidth="1"/>
    <col min="29" max="29" width="15.75" style="57" bestFit="1" customWidth="1"/>
    <col min="30" max="30" width="9.875" style="64" bestFit="1" customWidth="1"/>
    <col min="31" max="32" width="19.125" style="64" customWidth="1"/>
    <col min="33" max="33" width="19.625" style="57" customWidth="1"/>
    <col min="34" max="34" width="16.125" style="57" bestFit="1" customWidth="1"/>
    <col min="35" max="35" width="18.875" style="57" customWidth="1"/>
    <col min="36" max="36" width="9.875" style="57" bestFit="1" customWidth="1"/>
    <col min="37" max="16384" width="9" style="57"/>
  </cols>
  <sheetData>
    <row r="1" spans="1:36" s="40" customFormat="1" ht="17.45" customHeight="1">
      <c r="A1" s="40" t="s">
        <v>106</v>
      </c>
      <c r="E1" s="143"/>
      <c r="T1" s="41"/>
      <c r="U1" s="41"/>
      <c r="V1" s="41"/>
    </row>
    <row r="2" spans="1:36" s="40" customFormat="1" ht="17.45" customHeight="1">
      <c r="A2" s="40" t="s">
        <v>90</v>
      </c>
      <c r="E2" s="143"/>
      <c r="T2" s="41"/>
      <c r="U2" s="41"/>
      <c r="V2" s="41"/>
    </row>
    <row r="3" spans="1:36" s="40" customFormat="1" ht="17.45" customHeight="1">
      <c r="A3" s="42" t="s">
        <v>110</v>
      </c>
      <c r="B3" s="42"/>
      <c r="C3" s="42"/>
      <c r="D3" s="42"/>
      <c r="E3" s="160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 ht="17.45" customHeight="1">
      <c r="A4" s="233" t="s">
        <v>0</v>
      </c>
      <c r="B4" s="185" t="s">
        <v>56</v>
      </c>
      <c r="C4" s="186"/>
      <c r="D4" s="186"/>
      <c r="E4" s="186"/>
      <c r="F4" s="186"/>
      <c r="G4" s="187"/>
      <c r="H4" s="188" t="s">
        <v>55</v>
      </c>
      <c r="I4" s="189"/>
      <c r="J4" s="189"/>
      <c r="K4" s="189"/>
      <c r="L4" s="189"/>
      <c r="M4" s="189"/>
      <c r="N4" s="189"/>
      <c r="O4" s="189"/>
      <c r="P4" s="189"/>
      <c r="Q4" s="190"/>
      <c r="R4" s="222"/>
      <c r="S4" s="222"/>
      <c r="T4" s="204"/>
      <c r="U4" s="204"/>
      <c r="V4" s="204"/>
      <c r="W4" s="204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</row>
    <row r="5" spans="1:36" s="51" customFormat="1" ht="17.45" customHeight="1">
      <c r="A5" s="233"/>
      <c r="B5" s="72" t="s">
        <v>1</v>
      </c>
      <c r="C5" s="234" t="s">
        <v>5</v>
      </c>
      <c r="D5" s="235"/>
      <c r="E5" s="235" t="s">
        <v>50</v>
      </c>
      <c r="F5" s="236"/>
      <c r="G5" s="73" t="s">
        <v>95</v>
      </c>
      <c r="H5" s="108" t="s">
        <v>1</v>
      </c>
      <c r="I5" s="191" t="s">
        <v>46</v>
      </c>
      <c r="J5" s="191"/>
      <c r="K5" s="191"/>
      <c r="L5" s="192"/>
      <c r="M5" s="197" t="s">
        <v>5</v>
      </c>
      <c r="N5" s="198"/>
      <c r="O5" s="198" t="s">
        <v>50</v>
      </c>
      <c r="P5" s="194"/>
      <c r="Q5" s="109" t="s">
        <v>95</v>
      </c>
      <c r="R5" s="110" t="s">
        <v>1</v>
      </c>
      <c r="S5" s="111" t="s">
        <v>4</v>
      </c>
      <c r="T5" s="226" t="s">
        <v>2</v>
      </c>
      <c r="U5" s="213"/>
      <c r="V5" s="226" t="s">
        <v>2</v>
      </c>
      <c r="W5" s="214"/>
      <c r="X5" s="227" t="s">
        <v>46</v>
      </c>
      <c r="Y5" s="227"/>
      <c r="Z5" s="227"/>
      <c r="AA5" s="228"/>
      <c r="AB5" s="229" t="s">
        <v>3</v>
      </c>
      <c r="AC5" s="220" t="s">
        <v>48</v>
      </c>
      <c r="AD5" s="220"/>
      <c r="AE5" s="231" t="s">
        <v>118</v>
      </c>
      <c r="AF5" s="226"/>
      <c r="AG5" s="220" t="s">
        <v>117</v>
      </c>
      <c r="AH5" s="220"/>
      <c r="AI5" s="220"/>
      <c r="AJ5" s="220"/>
    </row>
    <row r="6" spans="1:36" s="81" customFormat="1" ht="17.45" customHeight="1">
      <c r="A6" s="233"/>
      <c r="B6" s="76" t="s">
        <v>6</v>
      </c>
      <c r="C6" s="210" t="s">
        <v>49</v>
      </c>
      <c r="D6" s="232"/>
      <c r="E6" s="210" t="s">
        <v>104</v>
      </c>
      <c r="F6" s="211"/>
      <c r="G6" s="77" t="s">
        <v>94</v>
      </c>
      <c r="H6" s="78" t="s">
        <v>108</v>
      </c>
      <c r="I6" s="193" t="s">
        <v>45</v>
      </c>
      <c r="J6" s="194"/>
      <c r="K6" s="195" t="s">
        <v>47</v>
      </c>
      <c r="L6" s="79" t="s">
        <v>44</v>
      </c>
      <c r="M6" s="199" t="s">
        <v>146</v>
      </c>
      <c r="N6" s="200"/>
      <c r="O6" s="199" t="s">
        <v>105</v>
      </c>
      <c r="P6" s="201"/>
      <c r="Q6" s="80" t="s">
        <v>94</v>
      </c>
      <c r="R6" s="95" t="s">
        <v>114</v>
      </c>
      <c r="S6" s="96" t="s">
        <v>115</v>
      </c>
      <c r="T6" s="206" t="s">
        <v>137</v>
      </c>
      <c r="U6" s="237"/>
      <c r="V6" s="206" t="s">
        <v>138</v>
      </c>
      <c r="W6" s="207"/>
      <c r="X6" s="213" t="s">
        <v>45</v>
      </c>
      <c r="Y6" s="214"/>
      <c r="Z6" s="204" t="s">
        <v>47</v>
      </c>
      <c r="AA6" s="97" t="s">
        <v>44</v>
      </c>
      <c r="AB6" s="230"/>
      <c r="AC6" s="95" t="s">
        <v>45</v>
      </c>
      <c r="AD6" s="97" t="s">
        <v>44</v>
      </c>
      <c r="AE6" s="206" t="s">
        <v>139</v>
      </c>
      <c r="AF6" s="207"/>
      <c r="AG6" s="98" t="s">
        <v>141</v>
      </c>
      <c r="AH6" s="98" t="s">
        <v>140</v>
      </c>
      <c r="AI6" s="220" t="s">
        <v>116</v>
      </c>
      <c r="AJ6" s="220"/>
    </row>
    <row r="7" spans="1:36" s="51" customFormat="1" ht="17.45" customHeight="1">
      <c r="A7" s="233"/>
      <c r="B7" s="82"/>
      <c r="C7" s="83" t="s">
        <v>8</v>
      </c>
      <c r="D7" s="72" t="s">
        <v>44</v>
      </c>
      <c r="E7" s="162" t="s">
        <v>8</v>
      </c>
      <c r="F7" s="73" t="s">
        <v>44</v>
      </c>
      <c r="G7" s="84" t="s">
        <v>97</v>
      </c>
      <c r="H7" s="85"/>
      <c r="I7" s="86" t="s">
        <v>35</v>
      </c>
      <c r="J7" s="86" t="s">
        <v>34</v>
      </c>
      <c r="K7" s="196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107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205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51" customFormat="1" ht="17.45" customHeight="1">
      <c r="A8" s="233"/>
      <c r="B8" s="163" t="s">
        <v>9</v>
      </c>
      <c r="C8" s="233" t="s">
        <v>10</v>
      </c>
      <c r="D8" s="233"/>
      <c r="E8" s="233" t="s">
        <v>11</v>
      </c>
      <c r="F8" s="233"/>
      <c r="G8" s="163"/>
      <c r="H8" s="91" t="s">
        <v>12</v>
      </c>
      <c r="I8" s="91" t="s">
        <v>13</v>
      </c>
      <c r="J8" s="91" t="s">
        <v>52</v>
      </c>
      <c r="K8" s="183" t="s">
        <v>112</v>
      </c>
      <c r="L8" s="184"/>
      <c r="M8" s="183" t="s">
        <v>36</v>
      </c>
      <c r="N8" s="184"/>
      <c r="O8" s="183" t="s">
        <v>121</v>
      </c>
      <c r="P8" s="184"/>
      <c r="Q8" s="91" t="s">
        <v>65</v>
      </c>
      <c r="R8" s="105" t="s">
        <v>66</v>
      </c>
      <c r="S8" s="105" t="s">
        <v>122</v>
      </c>
      <c r="T8" s="216" t="s">
        <v>123</v>
      </c>
      <c r="U8" s="217"/>
      <c r="V8" s="216" t="s">
        <v>124</v>
      </c>
      <c r="W8" s="217"/>
      <c r="X8" s="216" t="s">
        <v>125</v>
      </c>
      <c r="Y8" s="218"/>
      <c r="Z8" s="218"/>
      <c r="AA8" s="217"/>
      <c r="AB8" s="105" t="s">
        <v>126</v>
      </c>
      <c r="AC8" s="216" t="s">
        <v>127</v>
      </c>
      <c r="AD8" s="217"/>
      <c r="AE8" s="219" t="s">
        <v>128</v>
      </c>
      <c r="AF8" s="219"/>
      <c r="AG8" s="216" t="s">
        <v>129</v>
      </c>
      <c r="AH8" s="218"/>
      <c r="AI8" s="218"/>
      <c r="AJ8" s="217"/>
    </row>
    <row r="9" spans="1:36" s="51" customFormat="1" ht="17.45" customHeight="1">
      <c r="A9" s="116" t="s">
        <v>14</v>
      </c>
      <c r="B9" s="117">
        <f>SUM(B10:B15)</f>
        <v>8170396.1600000001</v>
      </c>
      <c r="C9" s="117">
        <f>SUM(C10:C15)</f>
        <v>7696427.1799999997</v>
      </c>
      <c r="D9" s="120">
        <f t="shared" ref="D9:D29" si="0">C9*100/B9</f>
        <v>94.198947386169337</v>
      </c>
      <c r="E9" s="48">
        <f>SUM(E10:E15)</f>
        <v>7696427.1799999997</v>
      </c>
      <c r="F9" s="49">
        <f>E9*100/C9</f>
        <v>100</v>
      </c>
      <c r="G9" s="118">
        <f>SUM(G10:G15)</f>
        <v>0</v>
      </c>
      <c r="H9" s="48">
        <f>SUM(H10:H15)</f>
        <v>8882869.790000001</v>
      </c>
      <c r="I9" s="48">
        <f>SUM(I10:I15)</f>
        <v>8230863.169999999</v>
      </c>
      <c r="J9" s="48">
        <f>SUM(J10:J15)</f>
        <v>71240.7</v>
      </c>
      <c r="K9" s="48">
        <f>SUM(K10:K15)</f>
        <v>8302103.8699999992</v>
      </c>
      <c r="L9" s="49">
        <f>K9*100/H9</f>
        <v>93.461956172612076</v>
      </c>
      <c r="M9" s="48">
        <f>SUM(M10:M15)</f>
        <v>8300643.8700000001</v>
      </c>
      <c r="N9" s="49">
        <f>M9*100/H9</f>
        <v>93.44552004290945</v>
      </c>
      <c r="O9" s="48">
        <f>SUM(O10:O15)</f>
        <v>7436130.1699999999</v>
      </c>
      <c r="P9" s="49">
        <f>O9*100/M9</f>
        <v>89.584980231178136</v>
      </c>
      <c r="Q9" s="48">
        <f t="shared" ref="Q9:W9" si="1">SUM(Q10:Q15)</f>
        <v>864513.70000000007</v>
      </c>
      <c r="R9" s="48">
        <f t="shared" si="1"/>
        <v>6984004.5800000001</v>
      </c>
      <c r="S9" s="48">
        <f t="shared" si="1"/>
        <v>3597036.2799999993</v>
      </c>
      <c r="T9" s="48">
        <f t="shared" si="1"/>
        <v>57387</v>
      </c>
      <c r="U9" s="50">
        <f t="shared" si="1"/>
        <v>0</v>
      </c>
      <c r="V9" s="48">
        <f t="shared" si="1"/>
        <v>736379.83</v>
      </c>
      <c r="W9" s="48">
        <f t="shared" si="1"/>
        <v>0</v>
      </c>
      <c r="X9" s="49">
        <f>T9+V9</f>
        <v>793766.83</v>
      </c>
      <c r="Y9" s="49">
        <f>U9+W9</f>
        <v>0</v>
      </c>
      <c r="Z9" s="49">
        <f>X9+Y9</f>
        <v>793766.83</v>
      </c>
      <c r="AA9" s="49">
        <f t="shared" ref="AA9:AA29" si="2">Z9*100/R9</f>
        <v>11.365496985398599</v>
      </c>
      <c r="AB9" s="48"/>
      <c r="AC9" s="49">
        <f>R9-Z9</f>
        <v>6190237.75</v>
      </c>
      <c r="AD9" s="49">
        <f t="shared" ref="AD9:AD29" si="3">AC9*100/R9</f>
        <v>88.634503014601407</v>
      </c>
      <c r="AE9" s="48">
        <f>SUM(AE10:AE15)</f>
        <v>210962.5</v>
      </c>
      <c r="AF9" s="49">
        <f>AE9*100/Z9</f>
        <v>26.577389231545492</v>
      </c>
      <c r="AG9" s="48">
        <f>SUM(AG10:AG15)</f>
        <v>0</v>
      </c>
      <c r="AH9" s="48">
        <f>SUM(AH10:AH15)</f>
        <v>0</v>
      </c>
      <c r="AI9" s="48">
        <f>SUM(AI10:AI15)</f>
        <v>0</v>
      </c>
      <c r="AJ9" s="49">
        <f t="shared" ref="AJ9:AJ29" si="4">AI9*100/AE9</f>
        <v>0</v>
      </c>
    </row>
    <row r="10" spans="1:36" ht="17.45" customHeight="1">
      <c r="A10" s="52" t="s">
        <v>15</v>
      </c>
      <c r="B10" s="121">
        <v>4875866.16</v>
      </c>
      <c r="C10" s="121">
        <v>4905530.42</v>
      </c>
      <c r="D10" s="121">
        <f t="shared" si="0"/>
        <v>100.60838954611502</v>
      </c>
      <c r="E10" s="54">
        <v>4905530.42</v>
      </c>
      <c r="F10" s="54">
        <f>E10*100/C10</f>
        <v>100</v>
      </c>
      <c r="G10" s="121">
        <f>C10-E10</f>
        <v>0</v>
      </c>
      <c r="H10" s="54">
        <v>5394293.3300000001</v>
      </c>
      <c r="I10" s="54">
        <v>4879708.71</v>
      </c>
      <c r="J10" s="54">
        <v>0</v>
      </c>
      <c r="K10" s="54">
        <f>I10+J10</f>
        <v>4879708.71</v>
      </c>
      <c r="L10" s="54">
        <f>K10*100/H10</f>
        <v>90.460574008124993</v>
      </c>
      <c r="M10" s="54">
        <v>4879708.71</v>
      </c>
      <c r="N10" s="54">
        <f>M10*100/H10</f>
        <v>90.460574008124993</v>
      </c>
      <c r="O10" s="54">
        <v>4857727.71</v>
      </c>
      <c r="P10" s="54">
        <f>O10*100/M10</f>
        <v>99.549542784081467</v>
      </c>
      <c r="Q10" s="54">
        <f>M10-O10</f>
        <v>21981</v>
      </c>
      <c r="R10" s="54">
        <v>3349380.88</v>
      </c>
      <c r="S10" s="54">
        <v>2851240.57</v>
      </c>
      <c r="T10" s="54">
        <v>0</v>
      </c>
      <c r="U10" s="54">
        <v>0</v>
      </c>
      <c r="V10" s="54">
        <v>95820.15</v>
      </c>
      <c r="W10" s="54">
        <v>0</v>
      </c>
      <c r="X10" s="54">
        <f>T10+V10</f>
        <v>95820.15</v>
      </c>
      <c r="Y10" s="54">
        <f>U10+W10</f>
        <v>0</v>
      </c>
      <c r="Z10" s="54">
        <f>X10+Y10</f>
        <v>95820.15</v>
      </c>
      <c r="AA10" s="54">
        <f t="shared" si="2"/>
        <v>2.8608317009321436</v>
      </c>
      <c r="AB10" s="55"/>
      <c r="AC10" s="54">
        <f t="shared" ref="AC10:AC29" si="5">R10-Z10</f>
        <v>3253560.73</v>
      </c>
      <c r="AD10" s="54">
        <f t="shared" si="3"/>
        <v>97.139168299067862</v>
      </c>
      <c r="AE10" s="54">
        <v>0</v>
      </c>
      <c r="AF10" s="54">
        <f t="shared" ref="AF10:AF29" si="6">AE10*100/Z10</f>
        <v>0</v>
      </c>
      <c r="AG10" s="54">
        <v>0</v>
      </c>
      <c r="AH10" s="54">
        <v>0</v>
      </c>
      <c r="AI10" s="56">
        <f t="shared" ref="AI10:AI29" si="7">AG10+AH10</f>
        <v>0</v>
      </c>
      <c r="AJ10" s="54" t="e">
        <f t="shared" si="4"/>
        <v>#DIV/0!</v>
      </c>
    </row>
    <row r="11" spans="1:36" ht="17.45" customHeight="1">
      <c r="A11" s="52" t="s">
        <v>16</v>
      </c>
      <c r="B11" s="121">
        <v>1048455.6</v>
      </c>
      <c r="C11" s="121">
        <v>1011230.4</v>
      </c>
      <c r="D11" s="121">
        <f t="shared" si="0"/>
        <v>96.449520609170293</v>
      </c>
      <c r="E11" s="54">
        <v>1011230.4</v>
      </c>
      <c r="F11" s="54">
        <f t="shared" ref="F11:F29" si="8">E11*100/C11</f>
        <v>100</v>
      </c>
      <c r="G11" s="121">
        <f t="shared" ref="G11:G15" si="9">C11-E11</f>
        <v>0</v>
      </c>
      <c r="H11" s="54">
        <v>1406665.16</v>
      </c>
      <c r="I11" s="54">
        <v>1337281.1499999999</v>
      </c>
      <c r="J11" s="54">
        <v>0</v>
      </c>
      <c r="K11" s="54">
        <f t="shared" ref="K11:K15" si="10">I11+J11</f>
        <v>1337281.1499999999</v>
      </c>
      <c r="L11" s="54">
        <f t="shared" ref="L11:L29" si="11">K11*100/H11</f>
        <v>95.06748215758752</v>
      </c>
      <c r="M11" s="54">
        <v>1337281.1500000001</v>
      </c>
      <c r="N11" s="54">
        <f t="shared" ref="N11:N29" si="12">M11*100/H11</f>
        <v>95.067482157587534</v>
      </c>
      <c r="O11" s="54">
        <v>735713.95000000007</v>
      </c>
      <c r="P11" s="54">
        <f t="shared" ref="P11:P15" si="13">O11*100/M11</f>
        <v>55.015652467695361</v>
      </c>
      <c r="Q11" s="54">
        <f t="shared" ref="Q11:Q15" si="14">M11-O11</f>
        <v>601567.20000000007</v>
      </c>
      <c r="R11" s="54">
        <v>1337582</v>
      </c>
      <c r="S11" s="179">
        <v>441398.28</v>
      </c>
      <c r="T11" s="54">
        <v>0</v>
      </c>
      <c r="U11" s="54">
        <v>0</v>
      </c>
      <c r="V11" s="54">
        <v>93080.26</v>
      </c>
      <c r="W11" s="54">
        <v>0</v>
      </c>
      <c r="X11" s="54">
        <f t="shared" ref="X11:Y15" si="15">T11+V11</f>
        <v>93080.26</v>
      </c>
      <c r="Y11" s="54">
        <f t="shared" si="15"/>
        <v>0</v>
      </c>
      <c r="Z11" s="54">
        <f t="shared" ref="Z11:Z28" si="16">X11+Y11</f>
        <v>93080.26</v>
      </c>
      <c r="AA11" s="54">
        <f t="shared" si="2"/>
        <v>6.9588451399615128</v>
      </c>
      <c r="AB11" s="55"/>
      <c r="AC11" s="54">
        <f t="shared" si="5"/>
        <v>1244501.74</v>
      </c>
      <c r="AD11" s="54">
        <f t="shared" si="3"/>
        <v>93.041154860038489</v>
      </c>
      <c r="AE11" s="54">
        <v>0</v>
      </c>
      <c r="AF11" s="54">
        <f t="shared" si="6"/>
        <v>0</v>
      </c>
      <c r="AG11" s="54">
        <v>0</v>
      </c>
      <c r="AH11" s="54">
        <v>0</v>
      </c>
      <c r="AI11" s="56">
        <f t="shared" si="7"/>
        <v>0</v>
      </c>
      <c r="AJ11" s="54" t="e">
        <f t="shared" si="4"/>
        <v>#DIV/0!</v>
      </c>
    </row>
    <row r="12" spans="1:36" ht="17.45" customHeight="1">
      <c r="A12" s="52" t="s">
        <v>17</v>
      </c>
      <c r="B12" s="121">
        <v>127090</v>
      </c>
      <c r="C12" s="121">
        <v>331315</v>
      </c>
      <c r="D12" s="121">
        <f t="shared" si="0"/>
        <v>260.69320953654892</v>
      </c>
      <c r="E12" s="54">
        <v>331315</v>
      </c>
      <c r="F12" s="54">
        <f t="shared" si="8"/>
        <v>100</v>
      </c>
      <c r="G12" s="121">
        <f t="shared" si="9"/>
        <v>0</v>
      </c>
      <c r="H12" s="54">
        <v>413110</v>
      </c>
      <c r="I12" s="54">
        <v>412866.5</v>
      </c>
      <c r="J12" s="54">
        <v>0</v>
      </c>
      <c r="K12" s="180">
        <f t="shared" si="10"/>
        <v>412866.5</v>
      </c>
      <c r="L12" s="54">
        <f t="shared" si="11"/>
        <v>99.941056861368637</v>
      </c>
      <c r="M12" s="180">
        <v>411406.5</v>
      </c>
      <c r="N12" s="54">
        <f t="shared" si="12"/>
        <v>99.587640095858248</v>
      </c>
      <c r="O12" s="54">
        <v>276007</v>
      </c>
      <c r="P12" s="54">
        <f t="shared" si="13"/>
        <v>67.088633747886817</v>
      </c>
      <c r="Q12" s="54">
        <f t="shared" si="14"/>
        <v>135399.5</v>
      </c>
      <c r="R12" s="54">
        <v>449770</v>
      </c>
      <c r="S12" s="179">
        <v>2620</v>
      </c>
      <c r="T12" s="54">
        <v>0</v>
      </c>
      <c r="U12" s="54">
        <v>0</v>
      </c>
      <c r="V12" s="54">
        <v>17140</v>
      </c>
      <c r="W12" s="54">
        <v>0</v>
      </c>
      <c r="X12" s="54">
        <f t="shared" si="15"/>
        <v>17140</v>
      </c>
      <c r="Y12" s="54">
        <f t="shared" si="15"/>
        <v>0</v>
      </c>
      <c r="Z12" s="54">
        <f t="shared" si="16"/>
        <v>17140</v>
      </c>
      <c r="AA12" s="54">
        <f t="shared" si="2"/>
        <v>3.8108366498432531</v>
      </c>
      <c r="AB12" s="55"/>
      <c r="AC12" s="54">
        <f t="shared" si="5"/>
        <v>432630</v>
      </c>
      <c r="AD12" s="54">
        <f t="shared" si="3"/>
        <v>96.189163350156747</v>
      </c>
      <c r="AE12" s="54">
        <v>17140</v>
      </c>
      <c r="AF12" s="54">
        <f t="shared" si="6"/>
        <v>100</v>
      </c>
      <c r="AG12" s="54">
        <v>0</v>
      </c>
      <c r="AH12" s="54">
        <v>0</v>
      </c>
      <c r="AI12" s="56">
        <f t="shared" si="7"/>
        <v>0</v>
      </c>
      <c r="AJ12" s="54">
        <f t="shared" si="4"/>
        <v>0</v>
      </c>
    </row>
    <row r="13" spans="1:36" ht="31.5">
      <c r="A13" s="58" t="s">
        <v>18</v>
      </c>
      <c r="B13" s="121">
        <v>1808605.4</v>
      </c>
      <c r="C13" s="121">
        <v>1140286.3</v>
      </c>
      <c r="D13" s="121">
        <f t="shared" si="0"/>
        <v>63.047821266042888</v>
      </c>
      <c r="E13" s="54">
        <v>1140286.3</v>
      </c>
      <c r="F13" s="54">
        <f t="shared" si="8"/>
        <v>100</v>
      </c>
      <c r="G13" s="121">
        <f t="shared" si="9"/>
        <v>0</v>
      </c>
      <c r="H13" s="54">
        <v>1289824.3</v>
      </c>
      <c r="I13" s="54">
        <v>1289824.3</v>
      </c>
      <c r="J13" s="54">
        <v>71240.7</v>
      </c>
      <c r="K13" s="54">
        <f t="shared" si="10"/>
        <v>1361065</v>
      </c>
      <c r="L13" s="54">
        <f t="shared" si="11"/>
        <v>105.5232871639959</v>
      </c>
      <c r="M13" s="54">
        <v>1361065</v>
      </c>
      <c r="N13" s="54">
        <f t="shared" si="12"/>
        <v>105.5232871639959</v>
      </c>
      <c r="O13" s="54">
        <v>1291553</v>
      </c>
      <c r="P13" s="54">
        <f t="shared" si="13"/>
        <v>94.89282289971456</v>
      </c>
      <c r="Q13" s="54">
        <f t="shared" si="14"/>
        <v>69512</v>
      </c>
      <c r="R13" s="54">
        <v>1491498.7</v>
      </c>
      <c r="S13" s="54">
        <v>112171.92</v>
      </c>
      <c r="T13" s="54">
        <v>57387</v>
      </c>
      <c r="U13" s="54">
        <v>0</v>
      </c>
      <c r="V13" s="54">
        <v>523494.42</v>
      </c>
      <c r="W13" s="54">
        <v>0</v>
      </c>
      <c r="X13" s="54">
        <f t="shared" si="15"/>
        <v>580881.41999999993</v>
      </c>
      <c r="Y13" s="54">
        <f t="shared" si="15"/>
        <v>0</v>
      </c>
      <c r="Z13" s="54">
        <f t="shared" si="16"/>
        <v>580881.41999999993</v>
      </c>
      <c r="AA13" s="54">
        <f t="shared" si="2"/>
        <v>38.946156640967907</v>
      </c>
      <c r="AB13" s="55"/>
      <c r="AC13" s="54">
        <f t="shared" si="5"/>
        <v>910617.28</v>
      </c>
      <c r="AD13" s="54">
        <f t="shared" si="3"/>
        <v>61.053843359032093</v>
      </c>
      <c r="AE13" s="54">
        <v>186977.5</v>
      </c>
      <c r="AF13" s="54">
        <f t="shared" si="6"/>
        <v>32.188583342879177</v>
      </c>
      <c r="AG13" s="54">
        <v>0</v>
      </c>
      <c r="AH13" s="54">
        <v>0</v>
      </c>
      <c r="AI13" s="56">
        <f t="shared" si="7"/>
        <v>0</v>
      </c>
      <c r="AJ13" s="54">
        <f t="shared" si="4"/>
        <v>0</v>
      </c>
    </row>
    <row r="14" spans="1:36" ht="17.45" customHeight="1">
      <c r="A14" s="52" t="s">
        <v>19</v>
      </c>
      <c r="B14" s="121">
        <v>0</v>
      </c>
      <c r="C14" s="121">
        <v>0</v>
      </c>
      <c r="D14" s="121" t="e">
        <f t="shared" si="0"/>
        <v>#DIV/0!</v>
      </c>
      <c r="E14" s="54">
        <v>0</v>
      </c>
      <c r="F14" s="54" t="e">
        <f t="shared" si="8"/>
        <v>#DIV/0!</v>
      </c>
      <c r="G14" s="121">
        <v>0</v>
      </c>
      <c r="H14" s="54">
        <v>0</v>
      </c>
      <c r="I14" s="54">
        <v>0</v>
      </c>
      <c r="J14" s="54">
        <v>0</v>
      </c>
      <c r="K14" s="54">
        <f t="shared" si="10"/>
        <v>0</v>
      </c>
      <c r="L14" s="54" t="e">
        <f t="shared" si="11"/>
        <v>#DIV/0!</v>
      </c>
      <c r="M14" s="54">
        <v>0</v>
      </c>
      <c r="N14" s="54" t="e">
        <f t="shared" si="12"/>
        <v>#DIV/0!</v>
      </c>
      <c r="O14" s="54">
        <v>0</v>
      </c>
      <c r="P14" s="54" t="e">
        <f t="shared" si="13"/>
        <v>#DIV/0!</v>
      </c>
      <c r="Q14" s="54">
        <f t="shared" si="14"/>
        <v>0</v>
      </c>
      <c r="R14" s="54">
        <v>0</v>
      </c>
      <c r="S14" s="179">
        <v>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15"/>
        <v>0</v>
      </c>
      <c r="Y14" s="54">
        <f t="shared" si="15"/>
        <v>0</v>
      </c>
      <c r="Z14" s="54">
        <f t="shared" si="16"/>
        <v>0</v>
      </c>
      <c r="AA14" s="54" t="e">
        <f t="shared" si="2"/>
        <v>#DIV/0!</v>
      </c>
      <c r="AB14" s="55"/>
      <c r="AC14" s="54">
        <f t="shared" si="5"/>
        <v>0</v>
      </c>
      <c r="AD14" s="54" t="e">
        <f t="shared" si="3"/>
        <v>#DIV/0!</v>
      </c>
      <c r="AE14" s="54">
        <v>0</v>
      </c>
      <c r="AF14" s="54" t="e">
        <f t="shared" si="6"/>
        <v>#DIV/0!</v>
      </c>
      <c r="AG14" s="54">
        <v>0</v>
      </c>
      <c r="AH14" s="54">
        <v>0</v>
      </c>
      <c r="AI14" s="56">
        <f t="shared" si="7"/>
        <v>0</v>
      </c>
      <c r="AJ14" s="54" t="e">
        <f t="shared" si="4"/>
        <v>#DIV/0!</v>
      </c>
    </row>
    <row r="15" spans="1:36" ht="17.45" customHeight="1">
      <c r="A15" s="52" t="s">
        <v>20</v>
      </c>
      <c r="B15" s="121">
        <v>310379</v>
      </c>
      <c r="C15" s="121">
        <v>308065.06</v>
      </c>
      <c r="D15" s="121">
        <f t="shared" si="0"/>
        <v>99.254479201234616</v>
      </c>
      <c r="E15" s="54">
        <v>308065.06</v>
      </c>
      <c r="F15" s="54">
        <f t="shared" si="8"/>
        <v>100</v>
      </c>
      <c r="G15" s="121">
        <f t="shared" si="9"/>
        <v>0</v>
      </c>
      <c r="H15" s="54">
        <v>378977</v>
      </c>
      <c r="I15" s="54">
        <v>311182.51</v>
      </c>
      <c r="J15" s="54">
        <v>0</v>
      </c>
      <c r="K15" s="54">
        <f t="shared" si="10"/>
        <v>311182.51</v>
      </c>
      <c r="L15" s="54">
        <f t="shared" si="11"/>
        <v>82.111186166970555</v>
      </c>
      <c r="M15" s="54">
        <v>311182.51</v>
      </c>
      <c r="N15" s="54">
        <f t="shared" si="12"/>
        <v>82.111186166970555</v>
      </c>
      <c r="O15" s="54">
        <v>275128.51</v>
      </c>
      <c r="P15" s="54">
        <f t="shared" si="13"/>
        <v>88.413873260421994</v>
      </c>
      <c r="Q15" s="54">
        <f t="shared" si="14"/>
        <v>36054</v>
      </c>
      <c r="R15" s="54">
        <v>355773</v>
      </c>
      <c r="S15" s="179">
        <v>189605.51</v>
      </c>
      <c r="T15" s="54">
        <v>0</v>
      </c>
      <c r="U15" s="54">
        <v>0</v>
      </c>
      <c r="V15" s="54">
        <v>6845</v>
      </c>
      <c r="W15" s="54">
        <v>0</v>
      </c>
      <c r="X15" s="54">
        <f t="shared" si="15"/>
        <v>6845</v>
      </c>
      <c r="Y15" s="54">
        <f t="shared" si="15"/>
        <v>0</v>
      </c>
      <c r="Z15" s="54">
        <f t="shared" si="16"/>
        <v>6845</v>
      </c>
      <c r="AA15" s="54">
        <f t="shared" si="2"/>
        <v>1.9239796162159579</v>
      </c>
      <c r="AB15" s="55"/>
      <c r="AC15" s="54">
        <f t="shared" si="5"/>
        <v>348928</v>
      </c>
      <c r="AD15" s="54">
        <f t="shared" si="3"/>
        <v>98.076020383784041</v>
      </c>
      <c r="AE15" s="54">
        <v>6845</v>
      </c>
      <c r="AF15" s="54">
        <f t="shared" si="6"/>
        <v>100</v>
      </c>
      <c r="AG15" s="54">
        <v>0</v>
      </c>
      <c r="AH15" s="54">
        <v>0</v>
      </c>
      <c r="AI15" s="56">
        <f t="shared" si="7"/>
        <v>0</v>
      </c>
      <c r="AJ15" s="54">
        <f t="shared" si="4"/>
        <v>0</v>
      </c>
    </row>
    <row r="16" spans="1:36" s="40" customFormat="1" ht="17.45" customHeight="1">
      <c r="A16" s="59" t="s">
        <v>22</v>
      </c>
      <c r="B16" s="120">
        <f>SUM(B17:B28)</f>
        <v>2597032</v>
      </c>
      <c r="C16" s="120">
        <f>SUM(C17:C28)</f>
        <v>2074721.13</v>
      </c>
      <c r="D16" s="120">
        <f t="shared" si="0"/>
        <v>79.888161947946728</v>
      </c>
      <c r="E16" s="119">
        <f>SUM(E17:E28)</f>
        <v>2074721.13</v>
      </c>
      <c r="F16" s="120">
        <f>E16*100/C16</f>
        <v>100</v>
      </c>
      <c r="G16" s="119">
        <f>SUM(G17:G28)</f>
        <v>0</v>
      </c>
      <c r="H16" s="49">
        <f>SUM(H17:H28)</f>
        <v>2531286</v>
      </c>
      <c r="I16" s="49">
        <f>SUM(I17:I28)</f>
        <v>2051385.35</v>
      </c>
      <c r="J16" s="49">
        <f>SUM(J17:J28)</f>
        <v>0</v>
      </c>
      <c r="K16" s="49">
        <f>SUM(K17:K28)</f>
        <v>2051385.35</v>
      </c>
      <c r="L16" s="49">
        <f t="shared" si="11"/>
        <v>81.041231611125724</v>
      </c>
      <c r="M16" s="49">
        <f>SUM(M17:M28)</f>
        <v>2024175.35</v>
      </c>
      <c r="N16" s="49">
        <f t="shared" si="12"/>
        <v>79.966283936307477</v>
      </c>
      <c r="O16" s="49">
        <f>SUM(O17:O28)</f>
        <v>1848657.75</v>
      </c>
      <c r="P16" s="49">
        <f>O16*100/M16</f>
        <v>91.328933039323886</v>
      </c>
      <c r="Q16" s="49">
        <f>SUM(Q17:Q28)</f>
        <v>175517.6</v>
      </c>
      <c r="R16" s="49">
        <f>SUM(R17:R28)</f>
        <v>2215449</v>
      </c>
      <c r="S16" s="49">
        <f>SUM(S17:S28)</f>
        <v>561646.17999999993</v>
      </c>
      <c r="T16" s="49">
        <f t="shared" ref="T16:V16" si="17">SUM(T17:T28)</f>
        <v>6427</v>
      </c>
      <c r="U16" s="49">
        <f t="shared" si="17"/>
        <v>0</v>
      </c>
      <c r="V16" s="49">
        <f t="shared" si="17"/>
        <v>110930</v>
      </c>
      <c r="W16" s="49">
        <f>SUM(W17:W28)</f>
        <v>0</v>
      </c>
      <c r="X16" s="49">
        <f>T16+V16</f>
        <v>117357</v>
      </c>
      <c r="Y16" s="49">
        <f>U16+W16</f>
        <v>0</v>
      </c>
      <c r="Z16" s="49">
        <f t="shared" si="16"/>
        <v>117357</v>
      </c>
      <c r="AA16" s="49">
        <f t="shared" si="2"/>
        <v>5.2972106331493078</v>
      </c>
      <c r="AB16" s="60"/>
      <c r="AC16" s="49">
        <f t="shared" si="5"/>
        <v>2098092</v>
      </c>
      <c r="AD16" s="49">
        <f t="shared" si="3"/>
        <v>94.702789366850695</v>
      </c>
      <c r="AE16" s="49">
        <f t="shared" ref="AE16" si="18">SUM(AE17:AE28)</f>
        <v>31637</v>
      </c>
      <c r="AF16" s="49">
        <f t="shared" si="6"/>
        <v>26.957914738788482</v>
      </c>
      <c r="AG16" s="49">
        <f>SUM(AG17:AG28)</f>
        <v>0</v>
      </c>
      <c r="AH16" s="49">
        <f>SUM(AH17:AH28)</f>
        <v>0</v>
      </c>
      <c r="AI16" s="49">
        <f>SUM(AI17:AI28)</f>
        <v>0</v>
      </c>
      <c r="AJ16" s="49">
        <f t="shared" si="4"/>
        <v>0</v>
      </c>
    </row>
    <row r="17" spans="1:38" ht="17.45" customHeight="1">
      <c r="A17" s="144" t="s">
        <v>23</v>
      </c>
      <c r="B17" s="121">
        <v>331917</v>
      </c>
      <c r="C17" s="121">
        <v>353318</v>
      </c>
      <c r="D17" s="121">
        <f t="shared" si="0"/>
        <v>106.44769626141475</v>
      </c>
      <c r="E17" s="122">
        <v>353318</v>
      </c>
      <c r="F17" s="121">
        <f t="shared" si="8"/>
        <v>100</v>
      </c>
      <c r="G17" s="121">
        <f t="shared" ref="G17:G26" si="19">C17-E17</f>
        <v>0</v>
      </c>
      <c r="H17" s="54">
        <v>615309</v>
      </c>
      <c r="I17" s="54">
        <v>429596</v>
      </c>
      <c r="J17" s="54">
        <v>0</v>
      </c>
      <c r="K17" s="54">
        <f t="shared" ref="K17:K28" si="20">I17+J17</f>
        <v>429596</v>
      </c>
      <c r="L17" s="54">
        <f t="shared" si="11"/>
        <v>69.817928878010889</v>
      </c>
      <c r="M17" s="54">
        <v>429596</v>
      </c>
      <c r="N17" s="54">
        <f t="shared" si="12"/>
        <v>69.817928878010889</v>
      </c>
      <c r="O17" s="54">
        <v>350341</v>
      </c>
      <c r="P17" s="54">
        <f t="shared" ref="P17:P29" si="21">O17*100/M17</f>
        <v>81.551271427108261</v>
      </c>
      <c r="Q17" s="54">
        <f t="shared" ref="Q17:Q28" si="22">M17-O17</f>
        <v>79255</v>
      </c>
      <c r="R17" s="54">
        <v>575501</v>
      </c>
      <c r="S17" s="54">
        <v>133828</v>
      </c>
      <c r="T17" s="54">
        <v>0</v>
      </c>
      <c r="U17" s="54">
        <v>0</v>
      </c>
      <c r="V17" s="54">
        <v>28456</v>
      </c>
      <c r="W17" s="54">
        <v>0</v>
      </c>
      <c r="X17" s="54">
        <f t="shared" ref="X17:Y28" si="23">T17+V17</f>
        <v>28456</v>
      </c>
      <c r="Y17" s="54">
        <f t="shared" si="23"/>
        <v>0</v>
      </c>
      <c r="Z17" s="54">
        <f t="shared" si="16"/>
        <v>28456</v>
      </c>
      <c r="AA17" s="54">
        <f t="shared" si="2"/>
        <v>4.9445613474172934</v>
      </c>
      <c r="AB17" s="55"/>
      <c r="AC17" s="54">
        <f t="shared" si="5"/>
        <v>547045</v>
      </c>
      <c r="AD17" s="54">
        <f t="shared" si="3"/>
        <v>95.055438652582708</v>
      </c>
      <c r="AE17" s="54">
        <v>0</v>
      </c>
      <c r="AF17" s="54">
        <f t="shared" si="6"/>
        <v>0</v>
      </c>
      <c r="AG17" s="54">
        <v>0</v>
      </c>
      <c r="AH17" s="54">
        <v>0</v>
      </c>
      <c r="AI17" s="56">
        <f t="shared" si="7"/>
        <v>0</v>
      </c>
      <c r="AJ17" s="54" t="e">
        <f t="shared" si="4"/>
        <v>#DIV/0!</v>
      </c>
    </row>
    <row r="18" spans="1:38" ht="17.45" customHeight="1">
      <c r="A18" s="144" t="s">
        <v>24</v>
      </c>
      <c r="B18" s="121">
        <v>38641</v>
      </c>
      <c r="C18" s="121">
        <v>14215</v>
      </c>
      <c r="D18" s="121">
        <f t="shared" si="0"/>
        <v>36.787350223855491</v>
      </c>
      <c r="E18" s="122">
        <v>14215</v>
      </c>
      <c r="F18" s="121">
        <f t="shared" si="8"/>
        <v>100</v>
      </c>
      <c r="G18" s="121">
        <f t="shared" si="19"/>
        <v>0</v>
      </c>
      <c r="H18" s="54">
        <v>10972</v>
      </c>
      <c r="I18" s="54">
        <v>7728</v>
      </c>
      <c r="J18" s="54">
        <v>0</v>
      </c>
      <c r="K18" s="54">
        <f t="shared" si="20"/>
        <v>7728</v>
      </c>
      <c r="L18" s="54">
        <f t="shared" si="11"/>
        <v>70.433831571272336</v>
      </c>
      <c r="M18" s="54">
        <v>7728</v>
      </c>
      <c r="N18" s="54">
        <f t="shared" si="12"/>
        <v>70.433831571272336</v>
      </c>
      <c r="O18" s="54">
        <v>7728</v>
      </c>
      <c r="P18" s="54">
        <f t="shared" si="21"/>
        <v>100</v>
      </c>
      <c r="Q18" s="54">
        <f t="shared" si="22"/>
        <v>0</v>
      </c>
      <c r="R18" s="54">
        <v>6880</v>
      </c>
      <c r="S18" s="54">
        <v>370</v>
      </c>
      <c r="T18" s="54">
        <v>0</v>
      </c>
      <c r="U18" s="54">
        <v>0</v>
      </c>
      <c r="V18" s="54">
        <v>0</v>
      </c>
      <c r="W18" s="54">
        <v>0</v>
      </c>
      <c r="X18" s="54">
        <f t="shared" si="23"/>
        <v>0</v>
      </c>
      <c r="Y18" s="54">
        <f t="shared" si="23"/>
        <v>0</v>
      </c>
      <c r="Z18" s="54">
        <f t="shared" si="16"/>
        <v>0</v>
      </c>
      <c r="AA18" s="54">
        <f t="shared" si="2"/>
        <v>0</v>
      </c>
      <c r="AB18" s="55"/>
      <c r="AC18" s="54">
        <f t="shared" si="5"/>
        <v>6880</v>
      </c>
      <c r="AD18" s="54">
        <f t="shared" si="3"/>
        <v>100</v>
      </c>
      <c r="AE18" s="54">
        <v>0</v>
      </c>
      <c r="AF18" s="54" t="e">
        <f t="shared" si="6"/>
        <v>#DIV/0!</v>
      </c>
      <c r="AG18" s="54">
        <v>0</v>
      </c>
      <c r="AH18" s="54">
        <v>0</v>
      </c>
      <c r="AI18" s="56">
        <f t="shared" si="7"/>
        <v>0</v>
      </c>
      <c r="AJ18" s="54" t="e">
        <f t="shared" si="4"/>
        <v>#DIV/0!</v>
      </c>
    </row>
    <row r="19" spans="1:38" s="140" customFormat="1" ht="17.45" customHeight="1">
      <c r="A19" s="175" t="s">
        <v>152</v>
      </c>
      <c r="B19" s="121">
        <v>380000</v>
      </c>
      <c r="C19" s="121">
        <v>371186.63</v>
      </c>
      <c r="D19" s="121">
        <f t="shared" ref="D19" si="24">C19*100/B19</f>
        <v>97.680692105263162</v>
      </c>
      <c r="E19" s="54">
        <v>371186.63</v>
      </c>
      <c r="F19" s="54">
        <f t="shared" ref="F19" si="25">E19*100/C19</f>
        <v>100</v>
      </c>
      <c r="G19" s="121">
        <f t="shared" si="19"/>
        <v>0</v>
      </c>
      <c r="H19" s="54">
        <v>422400</v>
      </c>
      <c r="I19" s="54">
        <v>361894</v>
      </c>
      <c r="J19" s="54">
        <v>0</v>
      </c>
      <c r="K19" s="180">
        <f t="shared" si="20"/>
        <v>361894</v>
      </c>
      <c r="L19" s="54">
        <f t="shared" ref="L19" si="26">K19*100/H19</f>
        <v>85.675662878787875</v>
      </c>
      <c r="M19" s="180">
        <v>334684</v>
      </c>
      <c r="N19" s="54">
        <f t="shared" ref="N19" si="27">M19*100/H19</f>
        <v>79.233901515151516</v>
      </c>
      <c r="O19" s="54">
        <v>334684</v>
      </c>
      <c r="P19" s="54">
        <f t="shared" si="21"/>
        <v>100</v>
      </c>
      <c r="Q19" s="54">
        <f t="shared" si="22"/>
        <v>0</v>
      </c>
      <c r="R19" s="54">
        <v>417000</v>
      </c>
      <c r="S19" s="54">
        <v>0</v>
      </c>
      <c r="T19" s="54">
        <v>0</v>
      </c>
      <c r="U19" s="54">
        <v>0</v>
      </c>
      <c r="V19" s="54">
        <v>17910</v>
      </c>
      <c r="W19" s="54">
        <v>0</v>
      </c>
      <c r="X19" s="54">
        <f t="shared" ref="X19" si="28">T19+V19</f>
        <v>17910</v>
      </c>
      <c r="Y19" s="54">
        <f t="shared" ref="Y19" si="29">U19+W19</f>
        <v>0</v>
      </c>
      <c r="Z19" s="54">
        <f t="shared" si="16"/>
        <v>17910</v>
      </c>
      <c r="AA19" s="54">
        <f t="shared" si="2"/>
        <v>4.2949640287769784</v>
      </c>
      <c r="AB19" s="55"/>
      <c r="AC19" s="54">
        <v>0</v>
      </c>
      <c r="AD19" s="54">
        <f t="shared" si="3"/>
        <v>0</v>
      </c>
      <c r="AE19" s="54">
        <v>17910</v>
      </c>
      <c r="AF19" s="54">
        <f t="shared" si="6"/>
        <v>100</v>
      </c>
      <c r="AG19" s="54">
        <v>0</v>
      </c>
      <c r="AH19" s="54">
        <v>0</v>
      </c>
      <c r="AI19" s="56">
        <f t="shared" si="7"/>
        <v>0</v>
      </c>
      <c r="AJ19" s="54">
        <f t="shared" si="4"/>
        <v>0</v>
      </c>
      <c r="AL19" s="147"/>
    </row>
    <row r="20" spans="1:38" ht="17.45" customHeight="1">
      <c r="A20" s="144" t="s">
        <v>153</v>
      </c>
      <c r="B20" s="121">
        <v>64702</v>
      </c>
      <c r="C20" s="121">
        <v>66247</v>
      </c>
      <c r="D20" s="121">
        <f t="shared" si="0"/>
        <v>102.38787054495997</v>
      </c>
      <c r="E20" s="122">
        <v>66247</v>
      </c>
      <c r="F20" s="121">
        <f t="shared" si="8"/>
        <v>100</v>
      </c>
      <c r="G20" s="121">
        <f t="shared" si="19"/>
        <v>0</v>
      </c>
      <c r="H20" s="54">
        <v>123349</v>
      </c>
      <c r="I20" s="54">
        <v>107975.6</v>
      </c>
      <c r="J20" s="54">
        <v>0</v>
      </c>
      <c r="K20" s="54">
        <f t="shared" si="20"/>
        <v>107975.6</v>
      </c>
      <c r="L20" s="54">
        <f t="shared" si="11"/>
        <v>87.53666426156677</v>
      </c>
      <c r="M20" s="54">
        <v>107975.6</v>
      </c>
      <c r="N20" s="54">
        <f t="shared" si="12"/>
        <v>87.53666426156677</v>
      </c>
      <c r="O20" s="54">
        <v>88742</v>
      </c>
      <c r="P20" s="54">
        <f t="shared" si="21"/>
        <v>82.187086712183117</v>
      </c>
      <c r="Q20" s="54">
        <f t="shared" si="22"/>
        <v>19233.600000000006</v>
      </c>
      <c r="R20" s="54">
        <v>42000</v>
      </c>
      <c r="S20" s="54">
        <v>12555.4</v>
      </c>
      <c r="T20" s="54">
        <v>3890</v>
      </c>
      <c r="U20" s="54">
        <v>0</v>
      </c>
      <c r="V20" s="54">
        <v>0</v>
      </c>
      <c r="W20" s="54">
        <v>0</v>
      </c>
      <c r="X20" s="54">
        <f t="shared" si="23"/>
        <v>3890</v>
      </c>
      <c r="Y20" s="54">
        <f t="shared" si="23"/>
        <v>0</v>
      </c>
      <c r="Z20" s="54">
        <f t="shared" si="16"/>
        <v>3890</v>
      </c>
      <c r="AA20" s="54">
        <f t="shared" si="2"/>
        <v>9.2619047619047628</v>
      </c>
      <c r="AB20" s="55"/>
      <c r="AC20" s="54">
        <f t="shared" si="5"/>
        <v>38110</v>
      </c>
      <c r="AD20" s="54">
        <f t="shared" si="3"/>
        <v>90.738095238095241</v>
      </c>
      <c r="AE20" s="54">
        <v>3890</v>
      </c>
      <c r="AF20" s="54">
        <f t="shared" si="6"/>
        <v>100</v>
      </c>
      <c r="AG20" s="54">
        <v>0</v>
      </c>
      <c r="AH20" s="54">
        <v>0</v>
      </c>
      <c r="AI20" s="56">
        <f t="shared" si="7"/>
        <v>0</v>
      </c>
      <c r="AJ20" s="54">
        <f t="shared" si="4"/>
        <v>0</v>
      </c>
    </row>
    <row r="21" spans="1:38" ht="17.45" customHeight="1">
      <c r="A21" s="144" t="s">
        <v>154</v>
      </c>
      <c r="B21" s="121">
        <v>4648</v>
      </c>
      <c r="C21" s="121">
        <v>0</v>
      </c>
      <c r="D21" s="121">
        <f t="shared" si="0"/>
        <v>0</v>
      </c>
      <c r="E21" s="121">
        <v>0</v>
      </c>
      <c r="F21" s="121" t="e">
        <f t="shared" si="8"/>
        <v>#DIV/0!</v>
      </c>
      <c r="G21" s="121">
        <v>0</v>
      </c>
      <c r="H21" s="54">
        <v>0</v>
      </c>
      <c r="I21" s="54">
        <v>0</v>
      </c>
      <c r="J21" s="54">
        <v>0</v>
      </c>
      <c r="K21" s="54">
        <f t="shared" si="20"/>
        <v>0</v>
      </c>
      <c r="L21" s="54" t="e">
        <f t="shared" si="11"/>
        <v>#DIV/0!</v>
      </c>
      <c r="M21" s="54">
        <v>0</v>
      </c>
      <c r="N21" s="54" t="e">
        <f t="shared" si="12"/>
        <v>#DIV/0!</v>
      </c>
      <c r="O21" s="54">
        <v>0</v>
      </c>
      <c r="P21" s="54" t="e">
        <f t="shared" si="21"/>
        <v>#DIV/0!</v>
      </c>
      <c r="Q21" s="54">
        <f t="shared" si="22"/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f t="shared" si="23"/>
        <v>0</v>
      </c>
      <c r="Y21" s="54">
        <f t="shared" si="23"/>
        <v>0</v>
      </c>
      <c r="Z21" s="54">
        <f t="shared" si="16"/>
        <v>0</v>
      </c>
      <c r="AA21" s="54" t="e">
        <f>Z21*100/R21</f>
        <v>#DIV/0!</v>
      </c>
      <c r="AB21" s="55"/>
      <c r="AC21" s="54">
        <f t="shared" si="5"/>
        <v>0</v>
      </c>
      <c r="AD21" s="54" t="e">
        <f t="shared" si="3"/>
        <v>#DIV/0!</v>
      </c>
      <c r="AE21" s="54">
        <v>0</v>
      </c>
      <c r="AF21" s="54" t="e">
        <f t="shared" si="6"/>
        <v>#DIV/0!</v>
      </c>
      <c r="AG21" s="54">
        <v>0</v>
      </c>
      <c r="AH21" s="54">
        <v>0</v>
      </c>
      <c r="AI21" s="56">
        <f t="shared" si="7"/>
        <v>0</v>
      </c>
      <c r="AJ21" s="54" t="e">
        <f t="shared" si="4"/>
        <v>#DIV/0!</v>
      </c>
    </row>
    <row r="22" spans="1:38" ht="17.45" customHeight="1">
      <c r="A22" s="144" t="s">
        <v>155</v>
      </c>
      <c r="B22" s="121">
        <v>417706</v>
      </c>
      <c r="C22" s="121">
        <v>287682</v>
      </c>
      <c r="D22" s="121">
        <f t="shared" si="0"/>
        <v>68.871885967642314</v>
      </c>
      <c r="E22" s="122">
        <v>287682</v>
      </c>
      <c r="F22" s="121">
        <f t="shared" si="8"/>
        <v>100</v>
      </c>
      <c r="G22" s="121">
        <f t="shared" si="19"/>
        <v>0</v>
      </c>
      <c r="H22" s="54">
        <v>236385</v>
      </c>
      <c r="I22" s="54">
        <v>231783</v>
      </c>
      <c r="J22" s="54">
        <v>0</v>
      </c>
      <c r="K22" s="54">
        <f t="shared" si="20"/>
        <v>231783</v>
      </c>
      <c r="L22" s="54">
        <f t="shared" si="11"/>
        <v>98.053175962941808</v>
      </c>
      <c r="M22" s="54">
        <v>231783</v>
      </c>
      <c r="N22" s="54">
        <f t="shared" si="12"/>
        <v>98.053175962941808</v>
      </c>
      <c r="O22" s="54">
        <v>231783</v>
      </c>
      <c r="P22" s="54">
        <f t="shared" si="21"/>
        <v>100</v>
      </c>
      <c r="Q22" s="54">
        <f t="shared" si="22"/>
        <v>0</v>
      </c>
      <c r="R22" s="54">
        <v>201132</v>
      </c>
      <c r="S22" s="54">
        <v>98825</v>
      </c>
      <c r="T22" s="54">
        <v>0</v>
      </c>
      <c r="U22" s="54">
        <v>0</v>
      </c>
      <c r="V22" s="54">
        <v>0</v>
      </c>
      <c r="W22" s="54">
        <v>0</v>
      </c>
      <c r="X22" s="54">
        <f t="shared" si="23"/>
        <v>0</v>
      </c>
      <c r="Y22" s="54">
        <f t="shared" si="23"/>
        <v>0</v>
      </c>
      <c r="Z22" s="54">
        <f t="shared" si="16"/>
        <v>0</v>
      </c>
      <c r="AA22" s="54">
        <f t="shared" si="2"/>
        <v>0</v>
      </c>
      <c r="AB22" s="55"/>
      <c r="AC22" s="54">
        <f t="shared" si="5"/>
        <v>201132</v>
      </c>
      <c r="AD22" s="54">
        <f t="shared" si="3"/>
        <v>100</v>
      </c>
      <c r="AE22" s="54">
        <v>0</v>
      </c>
      <c r="AF22" s="54" t="e">
        <f t="shared" si="6"/>
        <v>#DIV/0!</v>
      </c>
      <c r="AG22" s="54">
        <v>0</v>
      </c>
      <c r="AH22" s="54">
        <v>0</v>
      </c>
      <c r="AI22" s="56">
        <f t="shared" si="7"/>
        <v>0</v>
      </c>
      <c r="AJ22" s="54" t="e">
        <f t="shared" si="4"/>
        <v>#DIV/0!</v>
      </c>
    </row>
    <row r="23" spans="1:38" ht="17.45" customHeight="1">
      <c r="A23" s="144" t="s">
        <v>156</v>
      </c>
      <c r="B23" s="121">
        <v>840018</v>
      </c>
      <c r="C23" s="121">
        <v>659718</v>
      </c>
      <c r="D23" s="121">
        <f t="shared" si="0"/>
        <v>78.536174224838035</v>
      </c>
      <c r="E23" s="122">
        <v>659718</v>
      </c>
      <c r="F23" s="121">
        <f t="shared" si="8"/>
        <v>100</v>
      </c>
      <c r="G23" s="121">
        <f t="shared" si="19"/>
        <v>0</v>
      </c>
      <c r="H23" s="54">
        <v>933541</v>
      </c>
      <c r="I23" s="54">
        <v>757149</v>
      </c>
      <c r="J23" s="54">
        <v>0</v>
      </c>
      <c r="K23" s="54">
        <f t="shared" si="20"/>
        <v>757149</v>
      </c>
      <c r="L23" s="54">
        <f t="shared" si="11"/>
        <v>81.105061266725301</v>
      </c>
      <c r="M23" s="54">
        <v>757149</v>
      </c>
      <c r="N23" s="54">
        <f t="shared" si="12"/>
        <v>81.105061266725301</v>
      </c>
      <c r="O23" s="54">
        <v>693130</v>
      </c>
      <c r="P23" s="54">
        <f t="shared" si="21"/>
        <v>91.544728976727171</v>
      </c>
      <c r="Q23" s="54">
        <f t="shared" si="22"/>
        <v>64019</v>
      </c>
      <c r="R23" s="54">
        <v>657556</v>
      </c>
      <c r="S23" s="54">
        <v>211445.78</v>
      </c>
      <c r="T23" s="54">
        <v>0</v>
      </c>
      <c r="U23" s="54">
        <v>0</v>
      </c>
      <c r="V23" s="54">
        <v>56264</v>
      </c>
      <c r="W23" s="54">
        <v>0</v>
      </c>
      <c r="X23" s="54">
        <f t="shared" si="23"/>
        <v>56264</v>
      </c>
      <c r="Y23" s="54">
        <f t="shared" si="23"/>
        <v>0</v>
      </c>
      <c r="Z23" s="54">
        <f>X23+Y23</f>
        <v>56264</v>
      </c>
      <c r="AA23" s="54">
        <f t="shared" si="2"/>
        <v>8.5565335880137958</v>
      </c>
      <c r="AB23" s="55"/>
      <c r="AC23" s="54">
        <f t="shared" si="5"/>
        <v>601292</v>
      </c>
      <c r="AD23" s="54">
        <f t="shared" si="3"/>
        <v>91.443466411986208</v>
      </c>
      <c r="AE23" s="54">
        <v>0</v>
      </c>
      <c r="AF23" s="54">
        <f t="shared" si="6"/>
        <v>0</v>
      </c>
      <c r="AG23" s="54">
        <v>0</v>
      </c>
      <c r="AH23" s="54">
        <v>0</v>
      </c>
      <c r="AI23" s="56">
        <f t="shared" si="7"/>
        <v>0</v>
      </c>
      <c r="AJ23" s="54" t="e">
        <f t="shared" si="4"/>
        <v>#DIV/0!</v>
      </c>
    </row>
    <row r="24" spans="1:38" ht="17.45" customHeight="1">
      <c r="A24" s="144" t="s">
        <v>157</v>
      </c>
      <c r="B24" s="121">
        <v>55000</v>
      </c>
      <c r="C24" s="121">
        <v>8825</v>
      </c>
      <c r="D24" s="121">
        <f t="shared" si="0"/>
        <v>16.045454545454547</v>
      </c>
      <c r="E24" s="122">
        <v>8825</v>
      </c>
      <c r="F24" s="121">
        <f t="shared" si="8"/>
        <v>100</v>
      </c>
      <c r="G24" s="121">
        <f t="shared" si="19"/>
        <v>0</v>
      </c>
      <c r="H24" s="54">
        <v>30960</v>
      </c>
      <c r="I24" s="54">
        <v>26990</v>
      </c>
      <c r="J24" s="54">
        <v>0</v>
      </c>
      <c r="K24" s="54">
        <f t="shared" si="20"/>
        <v>26990</v>
      </c>
      <c r="L24" s="54">
        <f t="shared" si="11"/>
        <v>87.177002583979331</v>
      </c>
      <c r="M24" s="54">
        <v>26990</v>
      </c>
      <c r="N24" s="54">
        <f t="shared" si="12"/>
        <v>87.177002583979331</v>
      </c>
      <c r="O24" s="54">
        <v>16280</v>
      </c>
      <c r="P24" s="54">
        <f t="shared" si="21"/>
        <v>60.318636532048906</v>
      </c>
      <c r="Q24" s="54">
        <f t="shared" si="22"/>
        <v>10710</v>
      </c>
      <c r="R24" s="54">
        <v>32560</v>
      </c>
      <c r="S24" s="54">
        <v>3305</v>
      </c>
      <c r="T24" s="54">
        <v>1000</v>
      </c>
      <c r="U24" s="54">
        <v>0</v>
      </c>
      <c r="V24" s="54">
        <v>1000</v>
      </c>
      <c r="W24" s="54">
        <v>0</v>
      </c>
      <c r="X24" s="54">
        <f t="shared" si="23"/>
        <v>2000</v>
      </c>
      <c r="Y24" s="54">
        <f t="shared" si="23"/>
        <v>0</v>
      </c>
      <c r="Z24" s="54">
        <f t="shared" si="16"/>
        <v>2000</v>
      </c>
      <c r="AA24" s="54">
        <f t="shared" si="2"/>
        <v>6.1425061425061429</v>
      </c>
      <c r="AB24" s="55"/>
      <c r="AC24" s="54">
        <f t="shared" si="5"/>
        <v>30560</v>
      </c>
      <c r="AD24" s="54">
        <f t="shared" si="3"/>
        <v>93.857493857493864</v>
      </c>
      <c r="AE24" s="54">
        <v>1000</v>
      </c>
      <c r="AF24" s="54">
        <f t="shared" si="6"/>
        <v>50</v>
      </c>
      <c r="AG24" s="54">
        <v>0</v>
      </c>
      <c r="AH24" s="54">
        <v>0</v>
      </c>
      <c r="AI24" s="56">
        <f t="shared" si="7"/>
        <v>0</v>
      </c>
      <c r="AJ24" s="54">
        <f t="shared" si="4"/>
        <v>0</v>
      </c>
    </row>
    <row r="25" spans="1:38" ht="17.45" customHeight="1">
      <c r="A25" s="144" t="s">
        <v>158</v>
      </c>
      <c r="B25" s="121">
        <v>412400</v>
      </c>
      <c r="C25" s="121">
        <v>249100</v>
      </c>
      <c r="D25" s="121">
        <f t="shared" si="0"/>
        <v>60.402521823472355</v>
      </c>
      <c r="E25" s="122">
        <v>249100</v>
      </c>
      <c r="F25" s="121">
        <f t="shared" si="8"/>
        <v>100</v>
      </c>
      <c r="G25" s="121">
        <v>0</v>
      </c>
      <c r="H25" s="54">
        <v>52100</v>
      </c>
      <c r="I25" s="54">
        <v>52100</v>
      </c>
      <c r="J25" s="54">
        <v>0</v>
      </c>
      <c r="K25" s="54">
        <f t="shared" si="20"/>
        <v>52100</v>
      </c>
      <c r="L25" s="54">
        <f t="shared" si="11"/>
        <v>100</v>
      </c>
      <c r="M25" s="54">
        <v>52100</v>
      </c>
      <c r="N25" s="54">
        <f t="shared" si="12"/>
        <v>100</v>
      </c>
      <c r="O25" s="54">
        <v>49800</v>
      </c>
      <c r="P25" s="54">
        <f t="shared" si="21"/>
        <v>95.585412667946258</v>
      </c>
      <c r="Q25" s="54">
        <f t="shared" si="22"/>
        <v>2300</v>
      </c>
      <c r="R25" s="54">
        <v>19850</v>
      </c>
      <c r="S25" s="54">
        <v>97400</v>
      </c>
      <c r="T25" s="54">
        <v>0</v>
      </c>
      <c r="U25" s="54">
        <v>0</v>
      </c>
      <c r="V25" s="54">
        <v>0</v>
      </c>
      <c r="W25" s="54">
        <v>0</v>
      </c>
      <c r="X25" s="54">
        <f t="shared" si="23"/>
        <v>0</v>
      </c>
      <c r="Y25" s="54">
        <f t="shared" si="23"/>
        <v>0</v>
      </c>
      <c r="Z25" s="54">
        <f t="shared" si="16"/>
        <v>0</v>
      </c>
      <c r="AA25" s="54">
        <f t="shared" si="2"/>
        <v>0</v>
      </c>
      <c r="AB25" s="61"/>
      <c r="AC25" s="54">
        <f t="shared" si="5"/>
        <v>19850</v>
      </c>
      <c r="AD25" s="54">
        <f t="shared" si="3"/>
        <v>100</v>
      </c>
      <c r="AE25" s="54">
        <v>0</v>
      </c>
      <c r="AF25" s="54" t="e">
        <f t="shared" si="6"/>
        <v>#DIV/0!</v>
      </c>
      <c r="AG25" s="54">
        <v>0</v>
      </c>
      <c r="AH25" s="54">
        <v>0</v>
      </c>
      <c r="AI25" s="56">
        <f t="shared" si="7"/>
        <v>0</v>
      </c>
      <c r="AJ25" s="54" t="e">
        <f t="shared" si="4"/>
        <v>#DIV/0!</v>
      </c>
    </row>
    <row r="26" spans="1:38" ht="17.45" customHeight="1">
      <c r="A26" s="144" t="s">
        <v>159</v>
      </c>
      <c r="B26" s="121">
        <v>35000</v>
      </c>
      <c r="C26" s="121">
        <v>56146.5</v>
      </c>
      <c r="D26" s="121">
        <f t="shared" si="0"/>
        <v>160.41857142857143</v>
      </c>
      <c r="E26" s="122">
        <v>56146.5</v>
      </c>
      <c r="F26" s="121">
        <f t="shared" si="8"/>
        <v>100</v>
      </c>
      <c r="G26" s="121">
        <f t="shared" si="19"/>
        <v>0</v>
      </c>
      <c r="H26" s="54">
        <v>53160</v>
      </c>
      <c r="I26" s="54">
        <v>39828.75</v>
      </c>
      <c r="J26" s="54">
        <v>0</v>
      </c>
      <c r="K26" s="54">
        <f t="shared" si="20"/>
        <v>39828.75</v>
      </c>
      <c r="L26" s="54">
        <f t="shared" si="11"/>
        <v>74.92240406320542</v>
      </c>
      <c r="M26" s="54">
        <v>39828.75</v>
      </c>
      <c r="N26" s="54">
        <f t="shared" si="12"/>
        <v>74.92240406320542</v>
      </c>
      <c r="O26" s="54">
        <v>39828.75</v>
      </c>
      <c r="P26" s="54">
        <f t="shared" si="21"/>
        <v>100</v>
      </c>
      <c r="Q26" s="54">
        <f t="shared" si="22"/>
        <v>0</v>
      </c>
      <c r="R26" s="54">
        <v>42000</v>
      </c>
      <c r="S26" s="54">
        <v>2093</v>
      </c>
      <c r="T26" s="54">
        <v>1537</v>
      </c>
      <c r="U26" s="54">
        <v>0</v>
      </c>
      <c r="V26" s="54">
        <v>3300</v>
      </c>
      <c r="W26" s="54">
        <v>0</v>
      </c>
      <c r="X26" s="54">
        <f t="shared" si="23"/>
        <v>4837</v>
      </c>
      <c r="Y26" s="54">
        <f t="shared" si="23"/>
        <v>0</v>
      </c>
      <c r="Z26" s="54">
        <f t="shared" si="16"/>
        <v>4837</v>
      </c>
      <c r="AA26" s="54">
        <f t="shared" si="2"/>
        <v>11.516666666666667</v>
      </c>
      <c r="AB26" s="55"/>
      <c r="AC26" s="54">
        <f t="shared" si="5"/>
        <v>37163</v>
      </c>
      <c r="AD26" s="54">
        <f t="shared" si="3"/>
        <v>88.483333333333334</v>
      </c>
      <c r="AE26" s="54">
        <v>4837</v>
      </c>
      <c r="AF26" s="54">
        <f t="shared" si="6"/>
        <v>100</v>
      </c>
      <c r="AG26" s="54">
        <v>0</v>
      </c>
      <c r="AH26" s="54">
        <v>0</v>
      </c>
      <c r="AI26" s="56">
        <f t="shared" si="7"/>
        <v>0</v>
      </c>
      <c r="AJ26" s="54">
        <f t="shared" si="4"/>
        <v>0</v>
      </c>
    </row>
    <row r="27" spans="1:38" ht="17.45" customHeight="1">
      <c r="A27" s="144" t="s">
        <v>160</v>
      </c>
      <c r="B27" s="121">
        <v>17000</v>
      </c>
      <c r="C27" s="121">
        <v>8283</v>
      </c>
      <c r="D27" s="121">
        <f t="shared" si="0"/>
        <v>48.723529411764709</v>
      </c>
      <c r="E27" s="122">
        <v>8283</v>
      </c>
      <c r="F27" s="121">
        <f t="shared" si="8"/>
        <v>100</v>
      </c>
      <c r="G27" s="121">
        <v>0</v>
      </c>
      <c r="H27" s="54">
        <v>53110</v>
      </c>
      <c r="I27" s="54">
        <v>36341</v>
      </c>
      <c r="J27" s="54">
        <v>0</v>
      </c>
      <c r="K27" s="54">
        <f t="shared" si="20"/>
        <v>36341</v>
      </c>
      <c r="L27" s="54">
        <f t="shared" si="11"/>
        <v>68.425908491809452</v>
      </c>
      <c r="M27" s="54">
        <v>36341</v>
      </c>
      <c r="N27" s="54">
        <f t="shared" si="12"/>
        <v>68.425908491809452</v>
      </c>
      <c r="O27" s="54">
        <v>36341</v>
      </c>
      <c r="P27" s="54">
        <f t="shared" si="21"/>
        <v>100</v>
      </c>
      <c r="Q27" s="54">
        <f t="shared" si="22"/>
        <v>0</v>
      </c>
      <c r="R27" s="54">
        <v>53070</v>
      </c>
      <c r="S27" s="54">
        <v>1824</v>
      </c>
      <c r="T27" s="54">
        <v>0</v>
      </c>
      <c r="U27" s="54">
        <v>0</v>
      </c>
      <c r="V27" s="54">
        <v>0</v>
      </c>
      <c r="W27" s="54">
        <v>0</v>
      </c>
      <c r="X27" s="54">
        <f t="shared" si="23"/>
        <v>0</v>
      </c>
      <c r="Y27" s="54">
        <f t="shared" si="23"/>
        <v>0</v>
      </c>
      <c r="Z27" s="54">
        <f t="shared" si="16"/>
        <v>0</v>
      </c>
      <c r="AA27" s="54">
        <f t="shared" si="2"/>
        <v>0</v>
      </c>
      <c r="AB27" s="55"/>
      <c r="AC27" s="54">
        <f t="shared" si="5"/>
        <v>53070</v>
      </c>
      <c r="AD27" s="54">
        <f t="shared" si="3"/>
        <v>100</v>
      </c>
      <c r="AE27" s="54">
        <v>0</v>
      </c>
      <c r="AF27" s="54" t="e">
        <f t="shared" si="6"/>
        <v>#DIV/0!</v>
      </c>
      <c r="AG27" s="54">
        <v>0</v>
      </c>
      <c r="AH27" s="54">
        <v>0</v>
      </c>
      <c r="AI27" s="56">
        <f t="shared" si="7"/>
        <v>0</v>
      </c>
      <c r="AJ27" s="54" t="e">
        <f t="shared" si="4"/>
        <v>#DIV/0!</v>
      </c>
    </row>
    <row r="28" spans="1:38" ht="17.45" customHeight="1">
      <c r="A28" s="144" t="s">
        <v>161</v>
      </c>
      <c r="B28" s="121">
        <v>0</v>
      </c>
      <c r="C28" s="121">
        <v>0</v>
      </c>
      <c r="D28" s="121" t="e">
        <f t="shared" si="0"/>
        <v>#DIV/0!</v>
      </c>
      <c r="E28" s="121">
        <v>0</v>
      </c>
      <c r="F28" s="121" t="e">
        <f t="shared" si="8"/>
        <v>#DIV/0!</v>
      </c>
      <c r="G28" s="121">
        <v>0</v>
      </c>
      <c r="H28" s="54">
        <v>0</v>
      </c>
      <c r="I28" s="54">
        <v>0</v>
      </c>
      <c r="J28" s="54">
        <v>0</v>
      </c>
      <c r="K28" s="54">
        <f t="shared" si="20"/>
        <v>0</v>
      </c>
      <c r="L28" s="54" t="e">
        <f t="shared" si="11"/>
        <v>#DIV/0!</v>
      </c>
      <c r="M28" s="54">
        <v>0</v>
      </c>
      <c r="N28" s="54" t="e">
        <f t="shared" si="12"/>
        <v>#DIV/0!</v>
      </c>
      <c r="O28" s="54">
        <v>0</v>
      </c>
      <c r="P28" s="54" t="e">
        <f t="shared" si="21"/>
        <v>#DIV/0!</v>
      </c>
      <c r="Q28" s="54">
        <f t="shared" si="22"/>
        <v>0</v>
      </c>
      <c r="R28" s="54">
        <v>167900</v>
      </c>
      <c r="S28" s="54">
        <v>0</v>
      </c>
      <c r="T28" s="54">
        <v>0</v>
      </c>
      <c r="U28" s="54">
        <v>0</v>
      </c>
      <c r="V28" s="54">
        <v>4000</v>
      </c>
      <c r="W28" s="54">
        <v>0</v>
      </c>
      <c r="X28" s="54">
        <f t="shared" si="23"/>
        <v>4000</v>
      </c>
      <c r="Y28" s="54">
        <f t="shared" si="23"/>
        <v>0</v>
      </c>
      <c r="Z28" s="54">
        <f t="shared" si="16"/>
        <v>4000</v>
      </c>
      <c r="AA28" s="54">
        <f t="shared" si="2"/>
        <v>2.3823704586063132</v>
      </c>
      <c r="AB28" s="55"/>
      <c r="AC28" s="54">
        <f t="shared" si="5"/>
        <v>163900</v>
      </c>
      <c r="AD28" s="54">
        <f t="shared" si="3"/>
        <v>97.617629541393683</v>
      </c>
      <c r="AE28" s="54">
        <v>4000</v>
      </c>
      <c r="AF28" s="54">
        <f t="shared" si="6"/>
        <v>100</v>
      </c>
      <c r="AG28" s="54">
        <v>0</v>
      </c>
      <c r="AH28" s="54">
        <v>0</v>
      </c>
      <c r="AI28" s="56">
        <f t="shared" si="7"/>
        <v>0</v>
      </c>
      <c r="AJ28" s="54">
        <f t="shared" si="4"/>
        <v>0</v>
      </c>
    </row>
    <row r="29" spans="1:38" s="40" customFormat="1" ht="17.45" customHeight="1">
      <c r="A29" s="177" t="s">
        <v>33</v>
      </c>
      <c r="B29" s="120">
        <f>B9+B16</f>
        <v>10767428.16</v>
      </c>
      <c r="C29" s="120">
        <f>C9+C16</f>
        <v>9771148.3099999987</v>
      </c>
      <c r="D29" s="120">
        <f t="shared" si="0"/>
        <v>90.747281196626986</v>
      </c>
      <c r="E29" s="119">
        <f>E9+E16</f>
        <v>9771148.3099999987</v>
      </c>
      <c r="F29" s="120">
        <f t="shared" si="8"/>
        <v>100</v>
      </c>
      <c r="G29" s="119">
        <f>G9+G16</f>
        <v>0</v>
      </c>
      <c r="H29" s="49">
        <f>H9+H16</f>
        <v>11414155.790000001</v>
      </c>
      <c r="I29" s="49">
        <f>I9+I16</f>
        <v>10282248.52</v>
      </c>
      <c r="J29" s="49">
        <f>J9+J16</f>
        <v>71240.7</v>
      </c>
      <c r="K29" s="49">
        <f>K9+K16</f>
        <v>10353489.219999999</v>
      </c>
      <c r="L29" s="49">
        <f t="shared" si="11"/>
        <v>90.707446178987169</v>
      </c>
      <c r="M29" s="49">
        <f>M9+M16</f>
        <v>10324819.220000001</v>
      </c>
      <c r="N29" s="49">
        <f t="shared" si="12"/>
        <v>90.456266849324308</v>
      </c>
      <c r="O29" s="49">
        <f>O9+O16</f>
        <v>9284787.9199999999</v>
      </c>
      <c r="P29" s="49">
        <f t="shared" si="21"/>
        <v>89.926881257297211</v>
      </c>
      <c r="Q29" s="49">
        <f t="shared" ref="Q29:W29" si="30">Q9+Q16</f>
        <v>1040031.3</v>
      </c>
      <c r="R29" s="49">
        <f t="shared" si="30"/>
        <v>9199453.5800000001</v>
      </c>
      <c r="S29" s="49">
        <f t="shared" si="30"/>
        <v>4158682.459999999</v>
      </c>
      <c r="T29" s="49">
        <f t="shared" si="30"/>
        <v>63814</v>
      </c>
      <c r="U29" s="49">
        <f t="shared" si="30"/>
        <v>0</v>
      </c>
      <c r="V29" s="49">
        <f t="shared" si="30"/>
        <v>847309.83</v>
      </c>
      <c r="W29" s="49">
        <f t="shared" si="30"/>
        <v>0</v>
      </c>
      <c r="X29" s="49">
        <f>T29+V29</f>
        <v>911123.83</v>
      </c>
      <c r="Y29" s="49">
        <f>U29+W29</f>
        <v>0</v>
      </c>
      <c r="Z29" s="49">
        <f>X29+Y29</f>
        <v>911123.83</v>
      </c>
      <c r="AA29" s="49">
        <f t="shared" si="2"/>
        <v>9.9041081307353043</v>
      </c>
      <c r="AB29" s="60"/>
      <c r="AC29" s="49">
        <f t="shared" si="5"/>
        <v>8288329.75</v>
      </c>
      <c r="AD29" s="49">
        <f t="shared" si="3"/>
        <v>90.09589186926469</v>
      </c>
      <c r="AE29" s="49">
        <f>AE9+AE16</f>
        <v>242599.5</v>
      </c>
      <c r="AF29" s="49">
        <f t="shared" si="6"/>
        <v>26.626402692156567</v>
      </c>
      <c r="AG29" s="49">
        <f>AG9+AG16</f>
        <v>0</v>
      </c>
      <c r="AH29" s="49">
        <f>AH9+AH16</f>
        <v>0</v>
      </c>
      <c r="AI29" s="48">
        <f t="shared" si="7"/>
        <v>0</v>
      </c>
      <c r="AJ29" s="49">
        <f t="shared" si="4"/>
        <v>0</v>
      </c>
    </row>
    <row r="30" spans="1:38" ht="17.45" customHeight="1">
      <c r="H30" s="65"/>
      <c r="I30" s="65"/>
      <c r="J30" s="65"/>
      <c r="K30" s="65"/>
      <c r="L30" s="65"/>
      <c r="R30" s="65"/>
      <c r="AF30" s="67"/>
    </row>
    <row r="32" spans="1:38" s="129" customFormat="1" ht="17.45" customHeight="1">
      <c r="A32" s="128" t="s">
        <v>58</v>
      </c>
      <c r="C32" s="202"/>
      <c r="D32" s="202"/>
      <c r="M32" s="202"/>
      <c r="N32" s="202"/>
      <c r="T32" s="130"/>
      <c r="U32" s="130"/>
      <c r="V32" s="130"/>
      <c r="AA32" s="131"/>
      <c r="AB32" s="132"/>
      <c r="AC32" s="203" t="s">
        <v>37</v>
      </c>
      <c r="AD32" s="203"/>
      <c r="AE32" s="202" t="s">
        <v>38</v>
      </c>
      <c r="AF32" s="202"/>
    </row>
    <row r="33" spans="1:45" s="129" customFormat="1" ht="21" customHeight="1">
      <c r="A33" s="133" t="s">
        <v>120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M33" s="131"/>
      <c r="AN33" s="132"/>
      <c r="AO33" s="132"/>
      <c r="AP33" s="132"/>
      <c r="AQ33" s="131"/>
      <c r="AR33" s="131"/>
    </row>
    <row r="34" spans="1:45" s="129" customFormat="1" ht="21" customHeight="1">
      <c r="A34" s="133" t="s">
        <v>119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</row>
    <row r="35" spans="1:45" s="129" customFormat="1" ht="21" customHeight="1">
      <c r="A35" s="133" t="s">
        <v>162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</row>
    <row r="36" spans="1:45" s="129" customFormat="1" ht="21" customHeight="1">
      <c r="A36" s="134" t="s">
        <v>130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</row>
    <row r="37" spans="1:45" s="129" customFormat="1" ht="21" customHeight="1">
      <c r="A37" s="134" t="s">
        <v>131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</row>
    <row r="38" spans="1:45" s="129" customFormat="1" ht="21" customHeight="1">
      <c r="A38" s="134" t="s">
        <v>132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</row>
    <row r="39" spans="1:45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</row>
    <row r="40" spans="1:45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</row>
    <row r="41" spans="1:45" s="129" customFormat="1" ht="21" customHeight="1">
      <c r="A41" s="134" t="s">
        <v>133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</row>
    <row r="42" spans="1:45" s="129" customFormat="1" ht="21" customHeight="1">
      <c r="A42" s="134" t="s">
        <v>134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</row>
    <row r="43" spans="1:45" s="129" customFormat="1" ht="21" customHeight="1">
      <c r="A43" s="134" t="s">
        <v>135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</row>
    <row r="44" spans="1:45" s="129" customFormat="1" ht="21" customHeight="1">
      <c r="A44" s="134" t="s">
        <v>136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</row>
    <row r="45" spans="1:45" s="129" customFormat="1" ht="21" customHeight="1">
      <c r="A45" s="134" t="s">
        <v>142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</row>
    <row r="46" spans="1:45" s="129" customFormat="1" ht="21" customHeight="1">
      <c r="A46" s="134" t="s">
        <v>143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</row>
    <row r="47" spans="1:45" s="129" customFormat="1" ht="21" customHeight="1">
      <c r="A47" s="136" t="s">
        <v>144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</row>
    <row r="48" spans="1:45" ht="21" customHeight="1">
      <c r="A48" s="112" t="s">
        <v>76</v>
      </c>
      <c r="E48" s="57"/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69"/>
      <c r="AL48" s="69"/>
      <c r="AM48" s="69"/>
      <c r="AN48" s="69"/>
      <c r="AO48" s="69"/>
      <c r="AP48" s="69"/>
      <c r="AQ48" s="69"/>
      <c r="AR48" s="69"/>
      <c r="AS48" s="69"/>
    </row>
    <row r="49" spans="8:36" ht="17.45" customHeight="1"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8:36" ht="17.45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A4:A8"/>
    <mergeCell ref="C5:D5"/>
    <mergeCell ref="E5:F5"/>
    <mergeCell ref="C6:D6"/>
    <mergeCell ref="E6:F6"/>
    <mergeCell ref="B4:G4"/>
    <mergeCell ref="C32:D32"/>
    <mergeCell ref="C8:D8"/>
    <mergeCell ref="E8:F8"/>
    <mergeCell ref="T8:U8"/>
    <mergeCell ref="K8:L8"/>
    <mergeCell ref="M8:N8"/>
    <mergeCell ref="O8:P8"/>
    <mergeCell ref="M32:N32"/>
    <mergeCell ref="R4:AJ4"/>
    <mergeCell ref="T5:U5"/>
    <mergeCell ref="V8:W8"/>
    <mergeCell ref="X8:AA8"/>
    <mergeCell ref="AC8:AD8"/>
    <mergeCell ref="AE8:AF8"/>
    <mergeCell ref="AG8:AJ8"/>
    <mergeCell ref="H4:Q4"/>
    <mergeCell ref="I5:L5"/>
    <mergeCell ref="M5:N5"/>
    <mergeCell ref="O5:P5"/>
    <mergeCell ref="I6:J6"/>
    <mergeCell ref="K6:K7"/>
    <mergeCell ref="M6:N6"/>
    <mergeCell ref="O6:P6"/>
    <mergeCell ref="AC32:AD32"/>
    <mergeCell ref="AE32:AF32"/>
    <mergeCell ref="AG5:AJ5"/>
    <mergeCell ref="T6:U6"/>
    <mergeCell ref="V6:W6"/>
    <mergeCell ref="X6:Y6"/>
    <mergeCell ref="Z6:Z7"/>
    <mergeCell ref="AE6:AF6"/>
    <mergeCell ref="AI6:AJ6"/>
    <mergeCell ref="V5:W5"/>
    <mergeCell ref="X5:AA5"/>
    <mergeCell ref="AB5:AB6"/>
    <mergeCell ref="AC5:AD5"/>
    <mergeCell ref="AE5:AF5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10</vt:i4>
      </vt:variant>
    </vt:vector>
  </HeadingPairs>
  <TitlesOfParts>
    <vt:vector size="20" baseType="lpstr">
      <vt:lpstr>รพร.สระแก้ว</vt:lpstr>
      <vt:lpstr>รพ.คลองหาด</vt:lpstr>
      <vt:lpstr>รพ.ตาพระยา</vt:lpstr>
      <vt:lpstr>รพ.วังน้ำเย็น</vt:lpstr>
      <vt:lpstr>รพ.วัฒนานคร</vt:lpstr>
      <vt:lpstr>รพ.อรัญประเทศ</vt:lpstr>
      <vt:lpstr>รพ.เขาฉกรรจ์</vt:lpstr>
      <vt:lpstr>รพ.วังสมบูรณ์</vt:lpstr>
      <vt:lpstr>รพ.โคกสูง</vt:lpstr>
      <vt:lpstr>ฟอร์ม</vt:lpstr>
      <vt:lpstr>ฟอร์ม!Print_Titles</vt:lpstr>
      <vt:lpstr>รพ.เขาฉกรรจ์!Print_Titles</vt:lpstr>
      <vt:lpstr>รพ.คลองหาด!Print_Titles</vt:lpstr>
      <vt:lpstr>รพ.โคกสูง!Print_Titles</vt:lpstr>
      <vt:lpstr>รพ.ตาพระยา!Print_Titles</vt:lpstr>
      <vt:lpstr>รพ.วังน้ำเย็น!Print_Titles</vt:lpstr>
      <vt:lpstr>รพ.วังสมบูรณ์!Print_Titles</vt:lpstr>
      <vt:lpstr>รพ.วัฒนานคร!Print_Titles</vt:lpstr>
      <vt:lpstr>รพ.อรัญประเทศ!Print_Titles</vt:lpstr>
      <vt:lpstr>รพร.สระแก้ว!Print_Titles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2020-06-26T08:15:39Z</cp:lastPrinted>
  <dcterms:created xsi:type="dcterms:W3CDTF">2018-12-21T03:08:07Z</dcterms:created>
  <dcterms:modified xsi:type="dcterms:W3CDTF">2020-11-30T01:20:20Z</dcterms:modified>
</cp:coreProperties>
</file>