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20730" windowHeight="9795" activeTab="3"/>
  </bookViews>
  <sheets>
    <sheet name="สรุปงบ" sheetId="3" r:id="rId1"/>
    <sheet name="แผนงานโครงการแผนไทย 60" sheetId="1" r:id="rId2"/>
    <sheet name="โครงการคุ้มครอง " sheetId="5" r:id="rId3"/>
    <sheet name="ยกระดับบริการแพทย์แผนไทย" sheetId="4" r:id="rId4"/>
  </sheets>
  <calcPr calcId="144525"/>
</workbook>
</file>

<file path=xl/calcChain.xml><?xml version="1.0" encoding="utf-8"?>
<calcChain xmlns="http://schemas.openxmlformats.org/spreadsheetml/2006/main">
  <c r="E15" i="4" l="1"/>
  <c r="D12" i="4"/>
  <c r="I16" i="5"/>
  <c r="D11" i="4"/>
  <c r="G9" i="4"/>
  <c r="B11" i="4"/>
  <c r="E11" i="4" s="1"/>
  <c r="G6" i="4"/>
  <c r="D17" i="5"/>
  <c r="D18" i="5" s="1"/>
  <c r="E18" i="5" s="1"/>
  <c r="G6" i="5"/>
  <c r="G17" i="5" s="1"/>
  <c r="G11" i="4" l="1"/>
  <c r="E16" i="5"/>
  <c r="E8" i="5"/>
  <c r="E9" i="5"/>
  <c r="E10" i="5"/>
  <c r="E11" i="5"/>
  <c r="E12" i="5"/>
  <c r="E13" i="5"/>
  <c r="E15" i="5"/>
  <c r="E7" i="5"/>
  <c r="E17" i="5"/>
  <c r="E6" i="5"/>
  <c r="E8" i="4"/>
  <c r="E9" i="4"/>
  <c r="E6" i="4"/>
  <c r="G8" i="4"/>
  <c r="I20" i="1" l="1"/>
  <c r="I34" i="1"/>
  <c r="I33" i="1"/>
  <c r="I14" i="1" l="1"/>
</calcChain>
</file>

<file path=xl/sharedStrings.xml><?xml version="1.0" encoding="utf-8"?>
<sst xmlns="http://schemas.openxmlformats.org/spreadsheetml/2006/main" count="167" uniqueCount="133">
  <si>
    <t>กิจกรรมที่สำคัญของโครงการ</t>
  </si>
  <si>
    <t>งบประมาณ</t>
  </si>
  <si>
    <t>ผู้รับผิดชอบ</t>
  </si>
  <si>
    <t>ลำดับ</t>
  </si>
  <si>
    <t>แหล่งงบประมาณ</t>
  </si>
  <si>
    <t xml:space="preserve">โครงการ/กิจกรรม </t>
  </si>
  <si>
    <t>รวมงบประมาณ</t>
  </si>
  <si>
    <t>จำนวนโครงการ</t>
  </si>
  <si>
    <t>ยุทธศาสตร์</t>
  </si>
  <si>
    <t>ปกติ/ประจำ</t>
  </si>
  <si>
    <t>รวม</t>
  </si>
  <si>
    <t>เงินบำรุง รพ.</t>
  </si>
  <si>
    <t>ลงชื่อ.............................................ผู้เสนอแผน</t>
  </si>
  <si>
    <t>(.........................................................)</t>
  </si>
  <si>
    <t>(............................................................)</t>
  </si>
  <si>
    <t>(…………......................................................)</t>
  </si>
  <si>
    <t>ลงชื่อ............................................ผู้อนุมัติแผน</t>
  </si>
  <si>
    <t>ตำแหน่ง.....นายแพทย์สาธารณสุขจังหวัดสระแก้ว.....</t>
  </si>
  <si>
    <t>หมายเหตุ   1. แหล่งงบประมาณ อาจจะเพิ่มเติมหรือปรับเปลี่ยนได้</t>
  </si>
  <si>
    <t>สรุปรายละเอียดงบประมาณ ตามแผนปฏิบัติราชการ ประจำปีงบประมาณ พ.ศ. 2560</t>
  </si>
  <si>
    <t>กลุ่มงาน……………………………………………………</t>
  </si>
  <si>
    <t>ตำแหน่ง......หัวหน้ากลุ่มงาน.....................................................</t>
  </si>
  <si>
    <t>ลงชื่อ..............................................ผู้เห็นชอบแผน</t>
  </si>
  <si>
    <t>ตำแหน่ง......รองนายแพทย์สาธารณสุขจังหวัด.......</t>
  </si>
  <si>
    <t>สพฉ.</t>
  </si>
  <si>
    <t>กองทุนภูมิปัญญา</t>
  </si>
  <si>
    <t>อื่น ๆ</t>
  </si>
  <si>
    <t>แบบฟอร์มแผนปฏิบัติราชการ…กลุ่มงานการแพทย์แผนไทยและการแพทย์ทางเลือก...ประจำปีงบประมาณ พ.ศ. 2560</t>
  </si>
  <si>
    <t xml:space="preserve"> -  อบรมพัฒนาศักยภาพ</t>
  </si>
  <si>
    <t>องค์ความรู้บุคคลากร</t>
  </si>
  <si>
    <t xml:space="preserve">ด้านการแพทย์แผนไทย  </t>
  </si>
  <si>
    <t>กรณีศึกษา/นวัตกรรม/</t>
  </si>
  <si>
    <t>Stroke/การดูแลผู้สูงอายุ</t>
  </si>
  <si>
    <t>โรคข้อเข่าเสื่อม จำนวน 2</t>
  </si>
  <si>
    <t>รุ่น</t>
  </si>
  <si>
    <t xml:space="preserve"> - บุคคลากรแพทย์</t>
  </si>
  <si>
    <t>แผนไทยผ่านการ</t>
  </si>
  <si>
    <t>อบรมจำนวน 170 คน</t>
  </si>
  <si>
    <t xml:space="preserve"> และมีองค์ความรู้ใน</t>
  </si>
  <si>
    <t>การจัดทำกรณีศึกษา/</t>
  </si>
  <si>
    <t>ารดูแลผู้สูงอายุโรค</t>
  </si>
  <si>
    <t>ข้อเข่าเสื่อม</t>
  </si>
  <si>
    <t xml:space="preserve"> - ผู้ช่วยแพทย์</t>
  </si>
  <si>
    <t>แผนไทย 170 คน</t>
  </si>
  <si>
    <t>สสจ.สระแก้ว</t>
  </si>
  <si>
    <t>นุชรี</t>
  </si>
  <si>
    <t xml:space="preserve"> - ประชุมคณะกรรมการ พัฒนาระบบการจัดบริการแพทย์แผนไทย(Service Plan)</t>
  </si>
  <si>
    <t xml:space="preserve"> - มีแนวทางการดำเนินงานแพทย์แผนไทย</t>
  </si>
  <si>
    <t>30 คน</t>
  </si>
  <si>
    <r>
      <t xml:space="preserve">ประเด็นยุทธศาสตร์ </t>
    </r>
    <r>
      <rPr>
        <sz val="16"/>
        <color theme="1"/>
        <rFont val="TH SarabunIT๙"/>
        <family val="2"/>
      </rPr>
      <t>การบริการสุขภาพที่มีคุณภาพและเป็นเลิศ</t>
    </r>
  </si>
  <si>
    <r>
      <t xml:space="preserve">กลยุทธ์ </t>
    </r>
    <r>
      <rPr>
        <sz val="16"/>
        <color theme="1"/>
        <rFont val="TH SarabunIT๙"/>
        <family val="2"/>
      </rPr>
      <t>สนับสนุนการลงทุนด้านการผลิตสมุนไพร และผลิตภัณฑ์จากสมุนไพรในภาคธุรกิจ และภาคประชาชน เพื่อการกระจายสินค้า โดยการสร้างความร่วมมือกับนักลงทุนภาคเอกชน</t>
    </r>
  </si>
  <si>
    <r>
      <t xml:space="preserve">โครงการ  </t>
    </r>
    <r>
      <rPr>
        <sz val="16"/>
        <color theme="1"/>
        <rFont val="TH SarabunIT๙"/>
        <family val="2"/>
      </rPr>
      <t>ยกระดับสถานบริการสุขภาพและผลิตภัณฑ์สมุนไพรให้มีคุณภาพมาตรฐานโดยการมีส่วนรวมของภาคเอกชน</t>
    </r>
  </si>
  <si>
    <t>ครั้งที่ 1</t>
  </si>
  <si>
    <t xml:space="preserve"> - ประชุมทำแบบ</t>
  </si>
  <si>
    <t xml:space="preserve">ประเมิน/วัดผลการนวด </t>
  </si>
  <si>
    <t>กระตุ้นพัฒนาการเด็ก</t>
  </si>
  <si>
    <t>ล้าช้าด้วยการแพทย์</t>
  </si>
  <si>
    <t>แผนไทย</t>
  </si>
  <si>
    <t xml:space="preserve"> - มีแบบประเมิน/วัด</t>
  </si>
  <si>
    <t>ผลการนวดกระตุ้น</t>
  </si>
  <si>
    <t>พัฒนาการเด็กล้าช้า</t>
  </si>
  <si>
    <t>ด้วยการแพทย์แผน</t>
  </si>
  <si>
    <t>ไทย</t>
  </si>
  <si>
    <t>วัตถุประสงค์</t>
  </si>
  <si>
    <t>กลุ่มเป้าหมาย</t>
  </si>
  <si>
    <t>เป้าหมาย</t>
  </si>
  <si>
    <t>จำนวน</t>
  </si>
  <si>
    <t>สถานที่ดำเนินการ</t>
  </si>
  <si>
    <t>ระยะเวลาดำเนินการ</t>
  </si>
  <si>
    <t>รายละเอียด</t>
  </si>
  <si>
    <t>ค่าอาหารกลางวันผู้เข้ารับการอบรม/คณะทำงาน  จำนวน</t>
  </si>
  <si>
    <t>ค่าอาหารว่างและเครื่องดื่มผู้เข้ารับการอบรม/คณะทำงาน</t>
  </si>
  <si>
    <t xml:space="preserve">30 คนๆละ 2 มื้อๆละ 80 บาท   เป็นเงิน   </t>
  </si>
  <si>
    <t xml:space="preserve">จำนวน 30 คนๆละ 4 มื้อๆละ  25 บาท เป็นเงิน </t>
  </si>
  <si>
    <t>ค่าจ้างถ่ายเอกสาร  เป็นเงิน</t>
  </si>
  <si>
    <t>รวมเป็นเงิน</t>
  </si>
  <si>
    <t>12 คน</t>
  </si>
  <si>
    <t xml:space="preserve">คณะกรรมการService Plan </t>
  </si>
  <si>
    <t>สสจ.</t>
  </si>
  <si>
    <t>ครั้งที่ 2</t>
  </si>
  <si>
    <t xml:space="preserve"> - พยาบาล/แพทย์แผนไทย12 คน</t>
  </si>
  <si>
    <t xml:space="preserve">ค่าสัมนาคุณวิทยากรภาคปฏิบัติ จำนวน 6 คนๆละ 8 ชม.ๆละ </t>
  </si>
  <si>
    <t xml:space="preserve">ค่าสัมนาคุณวิทยากรภาคทฤษฎี จำนวน 8 ชม.ๆละ 600 บาท  </t>
  </si>
  <si>
    <t xml:space="preserve">ค่าเช่าห้องประชุม จำนวน 4 วันๆละ 2,000 บาท เป็นเงิน </t>
  </si>
  <si>
    <t xml:space="preserve">ค่าจ้างถ่ายเอกสาร  เป็นเงิน </t>
  </si>
  <si>
    <t xml:space="preserve">เป็นเงิน  </t>
  </si>
  <si>
    <t xml:space="preserve"> 170 คนๆละ 2 มื้อๆละ 80 บาท   เป็นเงิน </t>
  </si>
  <si>
    <t xml:space="preserve">จำนวน  170  คนๆละ 4 มื้อๆละ  25 บาท เป็นเงิน </t>
  </si>
  <si>
    <t xml:space="preserve"> 400 บาท    เป็นเงิน </t>
  </si>
  <si>
    <t xml:space="preserve">ค่าจ้างถ่ายเอกสาร  เป็นเงิน  </t>
  </si>
  <si>
    <t xml:space="preserve">ค่าป้ายอบรม  </t>
  </si>
  <si>
    <t>ค่าวัสดุสำนักงาน  เป็นเงิน</t>
  </si>
  <si>
    <t>รวมเป็นเงินทั้งสิ้น</t>
  </si>
  <si>
    <t xml:space="preserve">12 คนๆละ 2 มื้อๆละ 80 บาท   เป็นเงิน    </t>
  </si>
  <si>
    <t xml:space="preserve">จำนวน 12 คนๆละ 4 มื้อๆละ  25 บาท เป็นเงิน  </t>
  </si>
  <si>
    <t>กัญญา</t>
  </si>
  <si>
    <t>แหล่งงบประมาณ(บาท)</t>
  </si>
  <si>
    <t>เบิกจ่ายแล้ว(บาท)</t>
  </si>
  <si>
    <t>คงเหลือ(บาท)</t>
  </si>
  <si>
    <t>หมายเหตุ</t>
  </si>
  <si>
    <t>รอเบิกจ่าย(บาท)</t>
  </si>
  <si>
    <t xml:space="preserve"> - โครงการพัฒนาศักยภาพบุคลากรในการดูแลสุขภาพผู้สูงอายุด้วยการแพทย์แผนไทยและการผสมผสาน 
เขตสุขภาพที่ ๖  ปีงบประมาณ  2560
</t>
  </si>
  <si>
    <t xml:space="preserve"> -  อบรมพัฒนาศักยภาพองค์ความรู้บุคคลากรด้านการแพทย์แผนไทย  องค์ความรู้บุคคลากรกรณีศึกษา/นวัตกรรม/Stroke/การดูแลผู้สูงอายุโรคข้อเข่าเสื่อม จำนวน 2 รุ่น</t>
  </si>
  <si>
    <t xml:space="preserve"> - ประชุมทำแบบประเมิน/วัดผลการนวด กระตุ้นพัฒนาการเด็กล้าช้าด้วยการแพทย์แผนไทย</t>
  </si>
  <si>
    <t>สรุปการเบิกจ่ายงบประมาณ…กลุ่มงานการแพทย์แผนไทยและการแพทย์ทางเลือก...ประจำปีงบประมาณ พ.ศ. 2560(รอบ 6 เดือนแรก)</t>
  </si>
  <si>
    <t xml:space="preserve"> โครงการคุ้มครองและส่งเสริมการใช้ภูมิปัญญาการแพทย์แผนไทย จังหวัดสระแก้ว ปี 2560 </t>
  </si>
  <si>
    <t>เบิกจ่ายร้อยละ</t>
  </si>
  <si>
    <t>จัดอบรม 7-8 มิ.ย.60</t>
  </si>
  <si>
    <t>คืน</t>
  </si>
  <si>
    <t>1. การสำรวจข้อมูลบุคลากรด้านการแพทย์แผนไทย</t>
  </si>
  <si>
    <t>รวมทั้งสิ้น</t>
  </si>
  <si>
    <t>2. การจัดทำเอกสารออกหนังสือรับรองหมอพื้นบ้าน</t>
  </si>
  <si>
    <t xml:space="preserve">   -การจัดทำแบบคำขอทะเบียนภูมิปัญญา 5 คำขอ</t>
  </si>
  <si>
    <t xml:space="preserve">  -นิเทศศูนย์เรียนรู้ด้านการแพทย์แผนไทย</t>
  </si>
  <si>
    <t>4. การจัดงานมหกรรมแพทย์แผนไทย</t>
  </si>
  <si>
    <t>5. อบรมทางไกล Teleconferent</t>
  </si>
  <si>
    <t>7. สร้างการรับรู้การใช้ภูมิปัญญาการแพทย์แผนไทย</t>
  </si>
  <si>
    <t xml:space="preserve">   -จัดเตรียมสื่อ/ข้อมูล</t>
  </si>
  <si>
    <t>6 จัดตั้งชมรมแพทย์แผนไทย</t>
  </si>
  <si>
    <t xml:space="preserve"> 8.ประเมินความพึงพอใจการรับรู้ของประชาชน</t>
  </si>
  <si>
    <t>3 การสำรวจรวบรวมตำรับ/ตำราการแพทย์แผนไทย</t>
  </si>
  <si>
    <r>
      <t xml:space="preserve">บูรณาการกับกิจกรรมที่ 1 </t>
    </r>
    <r>
      <rPr>
        <sz val="16"/>
        <color rgb="FFC00000"/>
        <rFont val="TH SarabunIT๙"/>
        <family val="2"/>
      </rPr>
      <t>(คืน)</t>
    </r>
  </si>
  <si>
    <r>
      <t>วัสดุ/ถ่ายเอกสาร</t>
    </r>
    <r>
      <rPr>
        <sz val="16"/>
        <color rgb="FFC00000"/>
        <rFont val="TH SarabunIT๙"/>
        <family val="2"/>
      </rPr>
      <t xml:space="preserve"> </t>
    </r>
  </si>
  <si>
    <r>
      <t>เบี้ยเลี้ยง(บูรณาการนิเทศปกติ</t>
    </r>
    <r>
      <rPr>
        <sz val="16"/>
        <color rgb="FFC00000"/>
        <rFont val="TH SarabunIT๙"/>
        <family val="2"/>
      </rPr>
      <t>)คืน</t>
    </r>
  </si>
  <si>
    <t>ค่าถ่ายเอกสาร (คืน)</t>
  </si>
  <si>
    <t>เบี้ยเลี้ยง/O t (คืน)</t>
  </si>
  <si>
    <r>
      <t xml:space="preserve">อาหาร/วัสดุ/ถ่ายเอกสาร </t>
    </r>
    <r>
      <rPr>
        <sz val="16"/>
        <color rgb="FFC00000"/>
        <rFont val="TH SarabunIT๙"/>
        <family val="2"/>
      </rPr>
      <t>(คืน)</t>
    </r>
  </si>
  <si>
    <t xml:space="preserve">งบประมาณกองทุนภูมิปัญญาการแพทย์แผนไทย </t>
  </si>
  <si>
    <t>ดำเนินการแล้วรอเบิก</t>
  </si>
  <si>
    <t xml:space="preserve"> -การศึกษาวิจัยด้านการแพทย์แผนไทย</t>
  </si>
  <si>
    <t xml:space="preserve">ดำเนินการแล้วเสร็จ </t>
  </si>
  <si>
    <t xml:space="preserve">ดำเนินการแล้ว </t>
  </si>
  <si>
    <t xml:space="preserve"> ค่าอาหาร/เบรค/เอกสาร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</si>
</sst>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IT๙"/>
      <family val="2"/>
    </font>
    <font>
      <sz val="16"/>
      <name val="TH SarabunIT๙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b/>
      <sz val="16"/>
      <name val="TH SarabunIT๙"/>
      <family val="2"/>
    </font>
    <font>
      <sz val="16"/>
      <color rgb="FFC00000"/>
      <name val="TH SarabunIT๙"/>
      <family val="2"/>
    </font>
    <font>
      <b/>
      <sz val="16"/>
      <color rgb="FFC00000"/>
      <name val="TH SarabunIT๙"/>
      <family val="2"/>
    </font>
    <font>
      <b/>
      <sz val="12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87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/>
    <xf numFmtId="0" fontId="6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187" fontId="9" fillId="0" borderId="1" xfId="1" applyNumberFormat="1" applyFont="1" applyBorder="1"/>
    <xf numFmtId="0" fontId="9" fillId="0" borderId="1" xfId="0" applyFont="1" applyBorder="1"/>
    <xf numFmtId="0" fontId="10" fillId="3" borderId="1" xfId="0" applyFont="1" applyFill="1" applyBorder="1" applyAlignment="1">
      <alignment vertical="top" wrapText="1"/>
    </xf>
    <xf numFmtId="187" fontId="9" fillId="0" borderId="1" xfId="1" applyNumberFormat="1" applyFont="1" applyBorder="1" applyAlignment="1">
      <alignment vertical="top"/>
    </xf>
    <xf numFmtId="0" fontId="8" fillId="3" borderId="1" xfId="0" applyFont="1" applyFill="1" applyBorder="1" applyAlignment="1">
      <alignment vertical="top" wrapText="1"/>
    </xf>
    <xf numFmtId="187" fontId="9" fillId="0" borderId="1" xfId="1" applyNumberFormat="1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1" fillId="0" borderId="0" xfId="0" applyFont="1" applyAlignment="1">
      <alignment horizontal="left" vertical="center"/>
    </xf>
    <xf numFmtId="0" fontId="12" fillId="3" borderId="0" xfId="0" applyFont="1" applyFill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3" borderId="2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87" fontId="9" fillId="0" borderId="2" xfId="1" applyNumberFormat="1" applyFont="1" applyBorder="1" applyAlignment="1">
      <alignment vertical="top"/>
    </xf>
    <xf numFmtId="187" fontId="9" fillId="0" borderId="3" xfId="1" applyNumberFormat="1" applyFont="1" applyBorder="1" applyAlignment="1">
      <alignment vertical="top"/>
    </xf>
    <xf numFmtId="187" fontId="9" fillId="0" borderId="4" xfId="1" applyNumberFormat="1" applyFont="1" applyBorder="1" applyAlignment="1">
      <alignment vertical="top"/>
    </xf>
    <xf numFmtId="0" fontId="10" fillId="3" borderId="2" xfId="0" applyFont="1" applyFill="1" applyBorder="1" applyAlignment="1">
      <alignment horizontal="left" vertical="center" wrapText="1"/>
    </xf>
    <xf numFmtId="15" fontId="10" fillId="3" borderId="3" xfId="0" applyNumberFormat="1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3" fontId="9" fillId="0" borderId="1" xfId="0" applyNumberFormat="1" applyFont="1" applyBorder="1"/>
    <xf numFmtId="0" fontId="12" fillId="4" borderId="8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vertical="top" wrapText="1"/>
    </xf>
    <xf numFmtId="0" fontId="12" fillId="4" borderId="4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right" vertical="center" wrapText="1"/>
    </xf>
    <xf numFmtId="187" fontId="11" fillId="4" borderId="6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top" wrapText="1"/>
    </xf>
    <xf numFmtId="187" fontId="14" fillId="4" borderId="4" xfId="1" applyNumberFormat="1" applyFont="1" applyFill="1" applyBorder="1" applyAlignment="1">
      <alignment vertical="top"/>
    </xf>
    <xf numFmtId="187" fontId="9" fillId="4" borderId="10" xfId="1" applyNumberFormat="1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/>
    <xf numFmtId="187" fontId="11" fillId="4" borderId="1" xfId="0" applyNumberFormat="1" applyFont="1" applyFill="1" applyBorder="1"/>
    <xf numFmtId="0" fontId="11" fillId="5" borderId="1" xfId="0" applyFont="1" applyFill="1" applyBorder="1" applyAlignment="1">
      <alignment horizontal="right"/>
    </xf>
    <xf numFmtId="187" fontId="11" fillId="5" borderId="1" xfId="0" applyNumberFormat="1" applyFont="1" applyFill="1" applyBorder="1"/>
    <xf numFmtId="0" fontId="12" fillId="5" borderId="1" xfId="0" applyFont="1" applyFill="1" applyBorder="1"/>
    <xf numFmtId="187" fontId="12" fillId="0" borderId="1" xfId="1" applyNumberFormat="1" applyFont="1" applyBorder="1" applyAlignment="1">
      <alignment vertical="top"/>
    </xf>
    <xf numFmtId="187" fontId="12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vertical="top"/>
    </xf>
    <xf numFmtId="187" fontId="12" fillId="3" borderId="1" xfId="0" applyNumberFormat="1" applyFont="1" applyFill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1" fillId="6" borderId="3" xfId="0" applyFont="1" applyFill="1" applyBorder="1" applyAlignment="1">
      <alignment vertical="center" wrapText="1"/>
    </xf>
    <xf numFmtId="187" fontId="9" fillId="0" borderId="8" xfId="1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187" fontId="9" fillId="0" borderId="8" xfId="1" applyNumberFormat="1" applyFont="1" applyBorder="1" applyAlignment="1">
      <alignment horizontal="center" vertical="top"/>
    </xf>
    <xf numFmtId="3" fontId="12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5" borderId="1" xfId="0" applyFont="1" applyFill="1" applyBorder="1" applyAlignment="1">
      <alignment horizontal="center" vertical="top" wrapText="1"/>
    </xf>
    <xf numFmtId="187" fontId="12" fillId="5" borderId="1" xfId="1" applyNumberFormat="1" applyFont="1" applyFill="1" applyBorder="1" applyAlignment="1">
      <alignment vertical="top"/>
    </xf>
    <xf numFmtId="43" fontId="12" fillId="5" borderId="1" xfId="1" applyNumberFormat="1" applyFont="1" applyFill="1" applyBorder="1" applyAlignment="1">
      <alignment vertical="top"/>
    </xf>
    <xf numFmtId="187" fontId="12" fillId="5" borderId="1" xfId="0" applyNumberFormat="1" applyFont="1" applyFill="1" applyBorder="1" applyAlignment="1">
      <alignment vertical="top"/>
    </xf>
    <xf numFmtId="3" fontId="12" fillId="0" borderId="1" xfId="0" applyNumberFormat="1" applyFont="1" applyBorder="1"/>
    <xf numFmtId="3" fontId="9" fillId="0" borderId="8" xfId="1" applyNumberFormat="1" applyFont="1" applyBorder="1" applyAlignment="1">
      <alignment horizontal="right" vertical="top"/>
    </xf>
    <xf numFmtId="3" fontId="12" fillId="5" borderId="1" xfId="0" applyNumberFormat="1" applyFont="1" applyFill="1" applyBorder="1"/>
    <xf numFmtId="3" fontId="12" fillId="0" borderId="0" xfId="0" applyNumberFormat="1" applyFont="1"/>
    <xf numFmtId="0" fontId="2" fillId="3" borderId="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87" fontId="9" fillId="0" borderId="8" xfId="1" applyNumberFormat="1" applyFont="1" applyBorder="1" applyAlignment="1">
      <alignment horizontal="center" vertical="top"/>
    </xf>
    <xf numFmtId="187" fontId="9" fillId="0" borderId="9" xfId="1" applyNumberFormat="1" applyFont="1" applyBorder="1" applyAlignment="1">
      <alignment horizontal="center" vertical="top"/>
    </xf>
    <xf numFmtId="187" fontId="9" fillId="0" borderId="10" xfId="1" applyNumberFormat="1" applyFont="1" applyBorder="1" applyAlignment="1">
      <alignment horizontal="center" vertical="top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3" fontId="11" fillId="6" borderId="2" xfId="0" applyNumberFormat="1" applyFont="1" applyFill="1" applyBorder="1" applyAlignment="1">
      <alignment horizontal="center" vertical="center" wrapText="1"/>
    </xf>
    <xf numFmtId="3" fontId="11" fillId="6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5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187" fontId="12" fillId="7" borderId="1" xfId="0" applyNumberFormat="1" applyFont="1" applyFill="1" applyBorder="1"/>
    <xf numFmtId="0" fontId="12" fillId="7" borderId="1" xfId="0" applyFont="1" applyFill="1" applyBorder="1"/>
    <xf numFmtId="0" fontId="16" fillId="0" borderId="0" xfId="0" applyFont="1"/>
    <xf numFmtId="4" fontId="11" fillId="6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4" fontId="11" fillId="6" borderId="4" xfId="0" applyNumberFormat="1" applyFont="1" applyFill="1" applyBorder="1" applyAlignment="1">
      <alignment horizontal="center" vertical="center" wrapText="1"/>
    </xf>
    <xf numFmtId="187" fontId="9" fillId="0" borderId="2" xfId="1" applyNumberFormat="1" applyFont="1" applyBorder="1" applyAlignment="1">
      <alignment horizontal="center" vertical="top"/>
    </xf>
    <xf numFmtId="43" fontId="9" fillId="0" borderId="2" xfId="1" applyNumberFormat="1" applyFont="1" applyBorder="1" applyAlignment="1">
      <alignment horizontal="center" vertical="top"/>
    </xf>
    <xf numFmtId="3" fontId="9" fillId="0" borderId="2" xfId="1" applyNumberFormat="1" applyFont="1" applyBorder="1" applyAlignment="1">
      <alignment horizontal="right" vertical="top"/>
    </xf>
    <xf numFmtId="0" fontId="12" fillId="3" borderId="2" xfId="0" applyFont="1" applyFill="1" applyBorder="1" applyAlignment="1">
      <alignment horizontal="center" vertical="top"/>
    </xf>
    <xf numFmtId="187" fontId="9" fillId="0" borderId="4" xfId="1" applyNumberFormat="1" applyFont="1" applyBorder="1" applyAlignment="1">
      <alignment horizontal="center" vertical="top"/>
    </xf>
    <xf numFmtId="3" fontId="9" fillId="0" borderId="4" xfId="1" applyNumberFormat="1" applyFont="1" applyBorder="1" applyAlignment="1">
      <alignment horizontal="right" vertical="top"/>
    </xf>
    <xf numFmtId="0" fontId="12" fillId="3" borderId="4" xfId="0" applyFont="1" applyFill="1" applyBorder="1" applyAlignment="1">
      <alignment horizontal="center" vertical="top"/>
    </xf>
    <xf numFmtId="0" fontId="12" fillId="0" borderId="2" xfId="0" applyFont="1" applyBorder="1" applyAlignment="1">
      <alignment vertical="top" wrapText="1"/>
    </xf>
    <xf numFmtId="187" fontId="12" fillId="3" borderId="2" xfId="0" applyNumberFormat="1" applyFont="1" applyFill="1" applyBorder="1" applyAlignment="1">
      <alignment vertical="top"/>
    </xf>
    <xf numFmtId="0" fontId="12" fillId="0" borderId="2" xfId="0" applyFont="1" applyBorder="1" applyAlignment="1">
      <alignment vertical="top"/>
    </xf>
    <xf numFmtId="187" fontId="12" fillId="0" borderId="2" xfId="1" applyNumberFormat="1" applyFont="1" applyBorder="1" applyAlignment="1">
      <alignment vertical="top"/>
    </xf>
    <xf numFmtId="0" fontId="12" fillId="0" borderId="2" xfId="0" applyFont="1" applyBorder="1" applyAlignment="1">
      <alignment horizontal="center" vertical="top"/>
    </xf>
    <xf numFmtId="0" fontId="14" fillId="7" borderId="2" xfId="0" applyFont="1" applyFill="1" applyBorder="1" applyAlignment="1">
      <alignment horizontal="center" vertical="center" wrapText="1"/>
    </xf>
    <xf numFmtId="187" fontId="9" fillId="7" borderId="2" xfId="0" applyNumberFormat="1" applyFont="1" applyFill="1" applyBorder="1" applyAlignment="1">
      <alignment vertical="top"/>
    </xf>
    <xf numFmtId="0" fontId="9" fillId="7" borderId="2" xfId="0" applyFont="1" applyFill="1" applyBorder="1" applyAlignment="1">
      <alignment vertical="top"/>
    </xf>
    <xf numFmtId="187" fontId="9" fillId="7" borderId="2" xfId="1" applyNumberFormat="1" applyFont="1" applyFill="1" applyBorder="1" applyAlignment="1">
      <alignment vertical="top"/>
    </xf>
    <xf numFmtId="43" fontId="9" fillId="7" borderId="2" xfId="1" applyNumberFormat="1" applyFont="1" applyFill="1" applyBorder="1" applyAlignment="1">
      <alignment horizontal="center" vertical="top"/>
    </xf>
    <xf numFmtId="0" fontId="12" fillId="7" borderId="2" xfId="0" applyFont="1" applyFill="1" applyBorder="1" applyAlignment="1">
      <alignment vertical="top"/>
    </xf>
    <xf numFmtId="0" fontId="12" fillId="7" borderId="2" xfId="0" applyFont="1" applyFill="1" applyBorder="1" applyAlignment="1">
      <alignment horizontal="center" vertical="top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/>
    </xf>
    <xf numFmtId="187" fontId="12" fillId="0" borderId="2" xfId="1" applyNumberFormat="1" applyFont="1" applyBorder="1" applyAlignment="1">
      <alignment horizontal="center" vertical="top"/>
    </xf>
    <xf numFmtId="3" fontId="12" fillId="0" borderId="2" xfId="0" applyNumberFormat="1" applyFont="1" applyBorder="1" applyAlignment="1">
      <alignment horizontal="right" vertical="top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/>
    </xf>
    <xf numFmtId="187" fontId="12" fillId="0" borderId="3" xfId="1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43" fontId="9" fillId="0" borderId="3" xfId="1" applyNumberFormat="1" applyFont="1" applyBorder="1" applyAlignment="1">
      <alignment horizontal="center" vertical="top"/>
    </xf>
    <xf numFmtId="3" fontId="12" fillId="0" borderId="3" xfId="0" applyNumberFormat="1" applyFont="1" applyBorder="1" applyAlignment="1">
      <alignment horizontal="right" vertical="top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/>
    </xf>
    <xf numFmtId="187" fontId="12" fillId="0" borderId="4" xfId="1" applyNumberFormat="1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43" fontId="9" fillId="0" borderId="4" xfId="1" applyNumberFormat="1" applyFont="1" applyBorder="1" applyAlignment="1">
      <alignment horizontal="center" vertical="top"/>
    </xf>
    <xf numFmtId="3" fontId="12" fillId="0" borderId="4" xfId="0" applyNumberFormat="1" applyFont="1" applyBorder="1" applyAlignment="1">
      <alignment horizontal="right" vertical="top"/>
    </xf>
    <xf numFmtId="0" fontId="12" fillId="0" borderId="4" xfId="0" applyFont="1" applyBorder="1" applyAlignment="1">
      <alignment horizontal="center" vertical="top" wrapText="1"/>
    </xf>
    <xf numFmtId="4" fontId="12" fillId="0" borderId="0" xfId="0" applyNumberFormat="1" applyFont="1"/>
    <xf numFmtId="0" fontId="12" fillId="3" borderId="1" xfId="0" applyFont="1" applyFill="1" applyBorder="1" applyAlignment="1">
      <alignment horizontal="center" vertical="top"/>
    </xf>
    <xf numFmtId="3" fontId="12" fillId="0" borderId="2" xfId="0" applyNumberFormat="1" applyFont="1" applyBorder="1" applyAlignment="1">
      <alignment vertical="top"/>
    </xf>
    <xf numFmtId="3" fontId="12" fillId="7" borderId="2" xfId="0" applyNumberFormat="1" applyFont="1" applyFill="1" applyBorder="1" applyAlignment="1">
      <alignment vertical="top"/>
    </xf>
    <xf numFmtId="0" fontId="11" fillId="6" borderId="2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vertical="center" wrapText="1"/>
    </xf>
    <xf numFmtId="3" fontId="12" fillId="0" borderId="2" xfId="0" applyNumberFormat="1" applyFont="1" applyBorder="1" applyAlignment="1">
      <alignment horizontal="center" vertical="top"/>
    </xf>
    <xf numFmtId="0" fontId="12" fillId="8" borderId="1" xfId="0" applyFont="1" applyFill="1" applyBorder="1"/>
    <xf numFmtId="2" fontId="12" fillId="8" borderId="1" xfId="0" applyNumberFormat="1" applyFont="1" applyFill="1" applyBorder="1"/>
    <xf numFmtId="3" fontId="12" fillId="8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I5" sqref="I5"/>
    </sheetView>
  </sheetViews>
  <sheetFormatPr defaultRowHeight="14.25" x14ac:dyDescent="0.2"/>
  <cols>
    <col min="1" max="1" width="5.25" customWidth="1"/>
    <col min="2" max="2" width="28.75" customWidth="1"/>
    <col min="3" max="3" width="9.875" customWidth="1"/>
    <col min="4" max="5" width="8.875" customWidth="1"/>
    <col min="6" max="6" width="8.375" customWidth="1"/>
    <col min="7" max="8" width="8.25" customWidth="1"/>
    <col min="9" max="10" width="7.75" customWidth="1"/>
    <col min="11" max="11" width="11.5" customWidth="1"/>
  </cols>
  <sheetData>
    <row r="1" spans="1:11" ht="24" x14ac:dyDescent="0.2">
      <c r="A1" s="87" t="s">
        <v>19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x14ac:dyDescent="0.2">
      <c r="A2" t="s">
        <v>20</v>
      </c>
    </row>
    <row r="4" spans="1:11" ht="21.75" x14ac:dyDescent="0.2">
      <c r="A4" s="88" t="s">
        <v>3</v>
      </c>
      <c r="B4" s="88" t="s">
        <v>5</v>
      </c>
      <c r="C4" s="90" t="s">
        <v>7</v>
      </c>
      <c r="D4" s="91"/>
      <c r="E4" s="92"/>
      <c r="F4" s="88" t="s">
        <v>4</v>
      </c>
      <c r="G4" s="88"/>
      <c r="H4" s="88"/>
      <c r="I4" s="88"/>
      <c r="J4" s="88"/>
      <c r="K4" s="85" t="s">
        <v>6</v>
      </c>
    </row>
    <row r="5" spans="1:11" ht="34.5" x14ac:dyDescent="0.2">
      <c r="A5" s="88"/>
      <c r="B5" s="88"/>
      <c r="C5" s="4" t="s">
        <v>8</v>
      </c>
      <c r="D5" s="4" t="s">
        <v>9</v>
      </c>
      <c r="E5" s="4" t="s">
        <v>10</v>
      </c>
      <c r="F5" s="7" t="s">
        <v>1</v>
      </c>
      <c r="G5" s="7" t="s">
        <v>11</v>
      </c>
      <c r="H5" s="4" t="s">
        <v>24</v>
      </c>
      <c r="I5" s="10" t="s">
        <v>25</v>
      </c>
      <c r="J5" s="4" t="s">
        <v>26</v>
      </c>
      <c r="K5" s="86"/>
    </row>
    <row r="6" spans="1:11" ht="14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4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4.2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4.2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4.2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4.2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4.2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4.2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4.2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">
      <c r="B16" s="6" t="s">
        <v>10</v>
      </c>
      <c r="C16" s="5"/>
      <c r="D16" s="5"/>
      <c r="E16" s="5"/>
      <c r="F16" s="5"/>
      <c r="G16" s="5"/>
      <c r="H16" s="5"/>
      <c r="I16" s="5"/>
      <c r="J16" s="5"/>
      <c r="K16" s="5"/>
    </row>
    <row r="18" spans="2:11" ht="24" x14ac:dyDescent="0.55000000000000004">
      <c r="B18" s="89" t="s">
        <v>12</v>
      </c>
      <c r="C18" s="89"/>
      <c r="D18" s="89"/>
      <c r="F18" s="89" t="s">
        <v>22</v>
      </c>
      <c r="G18" s="89"/>
      <c r="H18" s="89"/>
      <c r="I18" s="89"/>
      <c r="J18" s="89"/>
      <c r="K18" s="8"/>
    </row>
    <row r="19" spans="2:11" ht="21.75" x14ac:dyDescent="0.5">
      <c r="B19" s="89" t="s">
        <v>13</v>
      </c>
      <c r="C19" s="89"/>
      <c r="D19" s="89"/>
      <c r="F19" s="89" t="s">
        <v>15</v>
      </c>
      <c r="G19" s="89"/>
      <c r="H19" s="89"/>
      <c r="I19" s="89"/>
      <c r="J19" s="89"/>
    </row>
    <row r="20" spans="2:11" ht="21.75" x14ac:dyDescent="0.5">
      <c r="B20" s="89" t="s">
        <v>21</v>
      </c>
      <c r="C20" s="89"/>
      <c r="D20" s="89"/>
      <c r="F20" s="9" t="s">
        <v>23</v>
      </c>
      <c r="G20" s="9"/>
      <c r="H20" s="9"/>
      <c r="I20" s="9"/>
      <c r="J20" s="9"/>
    </row>
    <row r="22" spans="2:11" ht="24" customHeight="1" x14ac:dyDescent="0.5">
      <c r="B22" s="9"/>
      <c r="C22" s="89" t="s">
        <v>16</v>
      </c>
      <c r="D22" s="89"/>
      <c r="E22" s="89"/>
      <c r="F22" s="89"/>
      <c r="G22" s="9"/>
      <c r="H22" s="9"/>
      <c r="I22" s="9"/>
      <c r="J22" s="9"/>
    </row>
    <row r="23" spans="2:11" ht="21.75" x14ac:dyDescent="0.5">
      <c r="B23" s="9"/>
      <c r="C23" s="89" t="s">
        <v>14</v>
      </c>
      <c r="D23" s="89"/>
      <c r="E23" s="89"/>
      <c r="F23" s="89"/>
      <c r="G23" s="9"/>
      <c r="H23" s="9"/>
      <c r="I23" s="9"/>
      <c r="J23" s="9"/>
    </row>
    <row r="24" spans="2:11" ht="21.75" x14ac:dyDescent="0.5">
      <c r="B24" s="9"/>
      <c r="C24" s="89" t="s">
        <v>17</v>
      </c>
      <c r="D24" s="89"/>
      <c r="E24" s="89"/>
      <c r="F24" s="89"/>
      <c r="G24" s="9"/>
      <c r="H24" s="9"/>
      <c r="I24" s="9"/>
      <c r="J24" s="9"/>
    </row>
    <row r="25" spans="2:11" ht="14.25" customHeight="1" x14ac:dyDescent="0.2"/>
    <row r="26" spans="2:11" ht="21.75" x14ac:dyDescent="0.2">
      <c r="B26" s="84" t="s">
        <v>18</v>
      </c>
      <c r="C26" s="84"/>
      <c r="D26" s="84"/>
    </row>
  </sheetData>
  <mergeCells count="15">
    <mergeCell ref="B26:D26"/>
    <mergeCell ref="K4:K5"/>
    <mergeCell ref="A1:K1"/>
    <mergeCell ref="A4:A5"/>
    <mergeCell ref="B4:B5"/>
    <mergeCell ref="F18:J18"/>
    <mergeCell ref="B18:D18"/>
    <mergeCell ref="C22:F22"/>
    <mergeCell ref="C23:F23"/>
    <mergeCell ref="C24:F24"/>
    <mergeCell ref="C4:E4"/>
    <mergeCell ref="F4:J4"/>
    <mergeCell ref="F19:J19"/>
    <mergeCell ref="B19:D19"/>
    <mergeCell ref="B20:D20"/>
  </mergeCells>
  <pageMargins left="0.70866141732283472" right="0.70866141732283472" top="0.31" bottom="0.17" header="0.17" footer="0.2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80" zoomScaleNormal="80" workbookViewId="0">
      <selection sqref="A1:XFD1048576"/>
    </sheetView>
  </sheetViews>
  <sheetFormatPr defaultRowHeight="24.95" customHeight="1" x14ac:dyDescent="0.3"/>
  <cols>
    <col min="1" max="1" width="17.625" style="19" customWidth="1"/>
    <col min="2" max="2" width="15.375" style="19" customWidth="1"/>
    <col min="3" max="3" width="11" style="19" customWidth="1"/>
    <col min="4" max="4" width="9.75" style="19" customWidth="1"/>
    <col min="5" max="5" width="9.625" style="19" customWidth="1"/>
    <col min="6" max="6" width="11" style="19" customWidth="1"/>
    <col min="7" max="7" width="6.125" style="45" customWidth="1"/>
    <col min="8" max="8" width="42.375" style="19" customWidth="1"/>
    <col min="9" max="10" width="10.75" style="19" customWidth="1"/>
    <col min="11" max="16384" width="9" style="19"/>
  </cols>
  <sheetData>
    <row r="1" spans="1:11" ht="24.95" customHeight="1" x14ac:dyDescent="0.3">
      <c r="A1" s="95" t="s">
        <v>27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95" customHeight="1" x14ac:dyDescent="0.3">
      <c r="A2" s="96" t="s">
        <v>49</v>
      </c>
      <c r="B2" s="96"/>
      <c r="C2" s="96"/>
      <c r="D2" s="20"/>
      <c r="E2" s="20"/>
      <c r="F2" s="20"/>
      <c r="G2" s="18"/>
    </row>
    <row r="3" spans="1:11" ht="24.95" customHeight="1" x14ac:dyDescent="0.3">
      <c r="A3" s="96" t="s">
        <v>50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24.95" customHeight="1" x14ac:dyDescent="0.3">
      <c r="A4" s="96" t="s">
        <v>51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6" spans="1:11" ht="24.95" customHeight="1" x14ac:dyDescent="0.3">
      <c r="A6" s="97" t="s">
        <v>0</v>
      </c>
      <c r="B6" s="97" t="s">
        <v>63</v>
      </c>
      <c r="C6" s="102" t="s">
        <v>65</v>
      </c>
      <c r="D6" s="103"/>
      <c r="E6" s="98" t="s">
        <v>67</v>
      </c>
      <c r="F6" s="98" t="s">
        <v>68</v>
      </c>
      <c r="G6" s="98" t="s">
        <v>3</v>
      </c>
      <c r="H6" s="97" t="s">
        <v>1</v>
      </c>
      <c r="I6" s="97"/>
      <c r="J6" s="97" t="s">
        <v>4</v>
      </c>
      <c r="K6" s="105" t="s">
        <v>2</v>
      </c>
    </row>
    <row r="7" spans="1:11" ht="24.95" customHeight="1" x14ac:dyDescent="0.3">
      <c r="A7" s="97"/>
      <c r="B7" s="97"/>
      <c r="C7" s="98" t="s">
        <v>64</v>
      </c>
      <c r="D7" s="98" t="s">
        <v>66</v>
      </c>
      <c r="E7" s="100"/>
      <c r="F7" s="100"/>
      <c r="G7" s="100"/>
      <c r="H7" s="99" t="s">
        <v>69</v>
      </c>
      <c r="I7" s="99" t="s">
        <v>66</v>
      </c>
      <c r="J7" s="97"/>
      <c r="K7" s="106"/>
    </row>
    <row r="8" spans="1:11" ht="24.95" customHeight="1" x14ac:dyDescent="0.3">
      <c r="A8" s="97"/>
      <c r="B8" s="97"/>
      <c r="C8" s="101"/>
      <c r="D8" s="101"/>
      <c r="E8" s="101"/>
      <c r="F8" s="101"/>
      <c r="G8" s="101"/>
      <c r="H8" s="104"/>
      <c r="I8" s="99"/>
      <c r="J8" s="98"/>
      <c r="K8" s="107"/>
    </row>
    <row r="9" spans="1:11" s="21" customFormat="1" ht="24.95" customHeight="1" x14ac:dyDescent="0.3">
      <c r="A9" s="93" t="s">
        <v>46</v>
      </c>
      <c r="B9" s="93" t="s">
        <v>47</v>
      </c>
      <c r="C9" s="116" t="s">
        <v>77</v>
      </c>
      <c r="D9" s="116" t="s">
        <v>48</v>
      </c>
      <c r="E9" s="24" t="s">
        <v>78</v>
      </c>
      <c r="F9" s="42" t="s">
        <v>52</v>
      </c>
      <c r="G9" s="24">
        <v>1</v>
      </c>
      <c r="H9" s="29" t="s">
        <v>70</v>
      </c>
      <c r="I9" s="39"/>
      <c r="J9" s="108" t="s">
        <v>44</v>
      </c>
      <c r="K9" s="111"/>
    </row>
    <row r="10" spans="1:11" s="21" customFormat="1" ht="24.95" customHeight="1" x14ac:dyDescent="0.3">
      <c r="A10" s="94"/>
      <c r="B10" s="94"/>
      <c r="C10" s="117"/>
      <c r="D10" s="117"/>
      <c r="E10" s="25"/>
      <c r="F10" s="43">
        <v>21882</v>
      </c>
      <c r="G10" s="25"/>
      <c r="H10" s="30" t="s">
        <v>72</v>
      </c>
      <c r="I10" s="40">
        <v>4800</v>
      </c>
      <c r="J10" s="109"/>
      <c r="K10" s="112"/>
    </row>
    <row r="11" spans="1:11" s="21" customFormat="1" ht="24.95" customHeight="1" x14ac:dyDescent="0.3">
      <c r="A11" s="94"/>
      <c r="B11" s="94"/>
      <c r="C11" s="117"/>
      <c r="D11" s="117"/>
      <c r="E11" s="25"/>
      <c r="F11" s="44" t="s">
        <v>79</v>
      </c>
      <c r="G11" s="25">
        <v>2</v>
      </c>
      <c r="H11" s="30" t="s">
        <v>71</v>
      </c>
      <c r="I11" s="40"/>
      <c r="J11" s="109"/>
      <c r="K11" s="112"/>
    </row>
    <row r="12" spans="1:11" s="21" customFormat="1" ht="24.95" customHeight="1" x14ac:dyDescent="0.3">
      <c r="A12" s="94"/>
      <c r="B12" s="94"/>
      <c r="C12" s="117"/>
      <c r="D12" s="117"/>
      <c r="E12" s="25"/>
      <c r="F12" s="43">
        <v>22089</v>
      </c>
      <c r="G12" s="25"/>
      <c r="H12" s="30" t="s">
        <v>73</v>
      </c>
      <c r="I12" s="40">
        <v>3000</v>
      </c>
      <c r="J12" s="109"/>
      <c r="K12" s="112"/>
    </row>
    <row r="13" spans="1:11" s="21" customFormat="1" ht="24.95" customHeight="1" x14ac:dyDescent="0.3">
      <c r="A13" s="94"/>
      <c r="B13" s="94"/>
      <c r="C13" s="118"/>
      <c r="D13" s="118"/>
      <c r="E13" s="26"/>
      <c r="F13" s="26"/>
      <c r="G13" s="26">
        <v>3</v>
      </c>
      <c r="H13" s="32" t="s">
        <v>74</v>
      </c>
      <c r="I13" s="41">
        <v>2200</v>
      </c>
      <c r="J13" s="110"/>
      <c r="K13" s="113"/>
    </row>
    <row r="14" spans="1:11" s="21" customFormat="1" ht="24.95" customHeight="1" x14ac:dyDescent="0.3">
      <c r="A14" s="47"/>
      <c r="B14" s="48"/>
      <c r="C14" s="49"/>
      <c r="D14" s="49"/>
      <c r="E14" s="49"/>
      <c r="F14" s="49"/>
      <c r="G14" s="50"/>
      <c r="H14" s="51" t="s">
        <v>75</v>
      </c>
      <c r="I14" s="52">
        <f>SUM(I9:I13)</f>
        <v>10000</v>
      </c>
      <c r="J14" s="53"/>
      <c r="K14" s="54" t="s">
        <v>95</v>
      </c>
    </row>
    <row r="15" spans="1:11" s="21" customFormat="1" ht="24.95" customHeight="1" x14ac:dyDescent="0.3">
      <c r="A15" s="34" t="s">
        <v>53</v>
      </c>
      <c r="B15" s="33" t="s">
        <v>58</v>
      </c>
      <c r="C15" s="114" t="s">
        <v>80</v>
      </c>
      <c r="D15" s="116" t="s">
        <v>76</v>
      </c>
      <c r="E15" s="24" t="s">
        <v>78</v>
      </c>
      <c r="F15" s="42" t="s">
        <v>52</v>
      </c>
      <c r="G15" s="36">
        <v>1</v>
      </c>
      <c r="H15" s="29" t="s">
        <v>70</v>
      </c>
      <c r="I15" s="39"/>
      <c r="J15" s="108" t="s">
        <v>44</v>
      </c>
      <c r="K15" s="111"/>
    </row>
    <row r="16" spans="1:11" s="21" customFormat="1" ht="24.95" customHeight="1" x14ac:dyDescent="0.3">
      <c r="A16" s="35" t="s">
        <v>54</v>
      </c>
      <c r="B16" s="31" t="s">
        <v>59</v>
      </c>
      <c r="C16" s="115"/>
      <c r="D16" s="117"/>
      <c r="E16" s="27"/>
      <c r="F16" s="43">
        <v>21913</v>
      </c>
      <c r="G16" s="37"/>
      <c r="H16" s="30" t="s">
        <v>93</v>
      </c>
      <c r="I16" s="40">
        <v>1920</v>
      </c>
      <c r="J16" s="109"/>
      <c r="K16" s="112"/>
    </row>
    <row r="17" spans="1:11" s="21" customFormat="1" ht="24.95" customHeight="1" x14ac:dyDescent="0.3">
      <c r="A17" s="35" t="s">
        <v>55</v>
      </c>
      <c r="B17" s="31" t="s">
        <v>60</v>
      </c>
      <c r="C17" s="115"/>
      <c r="D17" s="117"/>
      <c r="E17" s="27"/>
      <c r="F17" s="44" t="s">
        <v>52</v>
      </c>
      <c r="G17" s="37">
        <v>2</v>
      </c>
      <c r="H17" s="30" t="s">
        <v>71</v>
      </c>
      <c r="I17" s="40"/>
      <c r="J17" s="109"/>
      <c r="K17" s="112"/>
    </row>
    <row r="18" spans="1:11" s="21" customFormat="1" ht="24.95" customHeight="1" x14ac:dyDescent="0.3">
      <c r="A18" s="35" t="s">
        <v>56</v>
      </c>
      <c r="B18" s="31" t="s">
        <v>61</v>
      </c>
      <c r="C18" s="115"/>
      <c r="D18" s="117"/>
      <c r="E18" s="27"/>
      <c r="F18" s="43">
        <v>22094</v>
      </c>
      <c r="G18" s="37"/>
      <c r="H18" s="30" t="s">
        <v>94</v>
      </c>
      <c r="I18" s="40">
        <v>1200</v>
      </c>
      <c r="J18" s="109"/>
      <c r="K18" s="112"/>
    </row>
    <row r="19" spans="1:11" s="21" customFormat="1" ht="24.95" customHeight="1" x14ac:dyDescent="0.3">
      <c r="A19" s="35" t="s">
        <v>57</v>
      </c>
      <c r="B19" s="31" t="s">
        <v>62</v>
      </c>
      <c r="C19" s="115"/>
      <c r="D19" s="118"/>
      <c r="E19" s="28"/>
      <c r="F19" s="28"/>
      <c r="G19" s="38">
        <v>3</v>
      </c>
      <c r="H19" s="32" t="s">
        <v>84</v>
      </c>
      <c r="I19" s="41">
        <v>880</v>
      </c>
      <c r="J19" s="110"/>
      <c r="K19" s="113"/>
    </row>
    <row r="20" spans="1:11" s="21" customFormat="1" ht="24.95" customHeight="1" x14ac:dyDescent="0.3">
      <c r="A20" s="55"/>
      <c r="B20" s="55"/>
      <c r="C20" s="56"/>
      <c r="D20" s="50"/>
      <c r="E20" s="53"/>
      <c r="F20" s="53"/>
      <c r="G20" s="54"/>
      <c r="H20" s="51" t="s">
        <v>75</v>
      </c>
      <c r="I20" s="57">
        <f>SUM(I15:I19)</f>
        <v>4000</v>
      </c>
      <c r="J20" s="58"/>
      <c r="K20" s="59" t="s">
        <v>45</v>
      </c>
    </row>
    <row r="21" spans="1:11" ht="24.95" customHeight="1" x14ac:dyDescent="0.3">
      <c r="A21" s="22" t="s">
        <v>28</v>
      </c>
      <c r="B21" s="22" t="s">
        <v>35</v>
      </c>
      <c r="C21" s="22" t="s">
        <v>42</v>
      </c>
      <c r="D21" s="22"/>
      <c r="E21" s="22"/>
      <c r="F21" s="22"/>
      <c r="G21" s="23">
        <v>1</v>
      </c>
      <c r="H21" s="11" t="s">
        <v>70</v>
      </c>
      <c r="I21" s="17"/>
      <c r="J21" s="22"/>
      <c r="K21" s="23"/>
    </row>
    <row r="22" spans="1:11" ht="24.95" customHeight="1" x14ac:dyDescent="0.3">
      <c r="A22" s="22" t="s">
        <v>29</v>
      </c>
      <c r="B22" s="22" t="s">
        <v>36</v>
      </c>
      <c r="C22" s="22" t="s">
        <v>43</v>
      </c>
      <c r="D22" s="22"/>
      <c r="E22" s="22"/>
      <c r="F22" s="22"/>
      <c r="G22" s="23"/>
      <c r="H22" s="11" t="s">
        <v>86</v>
      </c>
      <c r="I22" s="46">
        <v>27200</v>
      </c>
      <c r="J22" s="22"/>
      <c r="K22" s="22"/>
    </row>
    <row r="23" spans="1:11" ht="24.95" customHeight="1" x14ac:dyDescent="0.3">
      <c r="A23" s="22" t="s">
        <v>30</v>
      </c>
      <c r="B23" s="22" t="s">
        <v>37</v>
      </c>
      <c r="C23" s="22"/>
      <c r="D23" s="22"/>
      <c r="E23" s="22"/>
      <c r="F23" s="22"/>
      <c r="G23" s="23">
        <v>2</v>
      </c>
      <c r="H23" s="11" t="s">
        <v>71</v>
      </c>
      <c r="I23" s="12"/>
      <c r="J23" s="22"/>
      <c r="K23" s="22"/>
    </row>
    <row r="24" spans="1:11" ht="24.95" customHeight="1" x14ac:dyDescent="0.3">
      <c r="A24" s="22" t="s">
        <v>31</v>
      </c>
      <c r="B24" s="22" t="s">
        <v>38</v>
      </c>
      <c r="C24" s="22"/>
      <c r="D24" s="22"/>
      <c r="E24" s="22"/>
      <c r="F24" s="22"/>
      <c r="G24" s="23"/>
      <c r="H24" s="11" t="s">
        <v>87</v>
      </c>
      <c r="I24" s="12">
        <v>17000</v>
      </c>
      <c r="J24" s="22"/>
      <c r="K24" s="22"/>
    </row>
    <row r="25" spans="1:11" ht="24.95" customHeight="1" x14ac:dyDescent="0.3">
      <c r="A25" s="22" t="s">
        <v>32</v>
      </c>
      <c r="B25" s="22" t="s">
        <v>39</v>
      </c>
      <c r="C25" s="22"/>
      <c r="D25" s="22"/>
      <c r="E25" s="22"/>
      <c r="F25" s="22"/>
      <c r="G25" s="23">
        <v>3</v>
      </c>
      <c r="H25" s="11" t="s">
        <v>81</v>
      </c>
      <c r="I25" s="13"/>
      <c r="J25" s="22"/>
      <c r="K25" s="22"/>
    </row>
    <row r="26" spans="1:11" ht="24.95" customHeight="1" x14ac:dyDescent="0.3">
      <c r="A26" s="22" t="s">
        <v>33</v>
      </c>
      <c r="B26" s="22" t="s">
        <v>40</v>
      </c>
      <c r="C26" s="22"/>
      <c r="D26" s="22"/>
      <c r="E26" s="22"/>
      <c r="F26" s="22"/>
      <c r="G26" s="23"/>
      <c r="H26" s="16" t="s">
        <v>88</v>
      </c>
      <c r="I26" s="15">
        <v>19200</v>
      </c>
      <c r="J26" s="22"/>
      <c r="K26" s="22"/>
    </row>
    <row r="27" spans="1:11" ht="24.95" customHeight="1" x14ac:dyDescent="0.3">
      <c r="A27" s="22" t="s">
        <v>34</v>
      </c>
      <c r="B27" s="22" t="s">
        <v>41</v>
      </c>
      <c r="C27" s="22"/>
      <c r="D27" s="22"/>
      <c r="E27" s="22"/>
      <c r="F27" s="22"/>
      <c r="G27" s="23">
        <v>4</v>
      </c>
      <c r="H27" s="16" t="s">
        <v>82</v>
      </c>
      <c r="I27" s="15"/>
      <c r="J27" s="22"/>
      <c r="K27" s="22"/>
    </row>
    <row r="28" spans="1:11" ht="24.95" customHeight="1" x14ac:dyDescent="0.3">
      <c r="A28" s="22"/>
      <c r="B28" s="22"/>
      <c r="C28" s="22"/>
      <c r="D28" s="22"/>
      <c r="E28" s="22"/>
      <c r="F28" s="22"/>
      <c r="G28" s="23"/>
      <c r="H28" s="16" t="s">
        <v>85</v>
      </c>
      <c r="I28" s="12">
        <v>4800</v>
      </c>
      <c r="J28" s="22"/>
      <c r="K28" s="22"/>
    </row>
    <row r="29" spans="1:11" ht="24.95" customHeight="1" x14ac:dyDescent="0.3">
      <c r="A29" s="22"/>
      <c r="B29" s="22"/>
      <c r="C29" s="22"/>
      <c r="D29" s="22"/>
      <c r="E29" s="22"/>
      <c r="F29" s="22"/>
      <c r="G29" s="23">
        <v>5</v>
      </c>
      <c r="H29" s="14" t="s">
        <v>89</v>
      </c>
      <c r="I29" s="46">
        <v>6000</v>
      </c>
      <c r="J29" s="22"/>
      <c r="K29" s="22"/>
    </row>
    <row r="30" spans="1:11" ht="24.95" customHeight="1" x14ac:dyDescent="0.3">
      <c r="A30" s="22"/>
      <c r="B30" s="22"/>
      <c r="C30" s="22"/>
      <c r="D30" s="22"/>
      <c r="E30" s="22"/>
      <c r="F30" s="22"/>
      <c r="G30" s="23">
        <v>6</v>
      </c>
      <c r="H30" s="14" t="s">
        <v>90</v>
      </c>
      <c r="I30" s="12">
        <v>1200</v>
      </c>
      <c r="J30" s="22"/>
      <c r="K30" s="22"/>
    </row>
    <row r="31" spans="1:11" ht="24.95" customHeight="1" x14ac:dyDescent="0.3">
      <c r="A31" s="22"/>
      <c r="B31" s="22"/>
      <c r="C31" s="22"/>
      <c r="D31" s="22"/>
      <c r="E31" s="22"/>
      <c r="F31" s="22"/>
      <c r="G31" s="23">
        <v>7</v>
      </c>
      <c r="H31" s="14" t="s">
        <v>83</v>
      </c>
      <c r="I31" s="12">
        <v>8000</v>
      </c>
      <c r="J31" s="22"/>
      <c r="K31" s="22"/>
    </row>
    <row r="32" spans="1:11" ht="24.95" customHeight="1" x14ac:dyDescent="0.3">
      <c r="A32" s="22"/>
      <c r="B32" s="22"/>
      <c r="C32" s="22"/>
      <c r="D32" s="22"/>
      <c r="E32" s="22"/>
      <c r="F32" s="22"/>
      <c r="G32" s="23">
        <v>8</v>
      </c>
      <c r="H32" s="14" t="s">
        <v>91</v>
      </c>
      <c r="I32" s="12">
        <v>6000</v>
      </c>
      <c r="J32" s="22"/>
      <c r="K32" s="22"/>
    </row>
    <row r="33" spans="1:11" ht="24.95" customHeight="1" x14ac:dyDescent="0.3">
      <c r="A33" s="60"/>
      <c r="B33" s="60"/>
      <c r="C33" s="60"/>
      <c r="D33" s="60"/>
      <c r="E33" s="60"/>
      <c r="F33" s="60"/>
      <c r="G33" s="59"/>
      <c r="H33" s="51" t="s">
        <v>75</v>
      </c>
      <c r="I33" s="61">
        <f>SUM(I21:I32)</f>
        <v>89400</v>
      </c>
      <c r="J33" s="60"/>
      <c r="K33" s="59" t="s">
        <v>45</v>
      </c>
    </row>
    <row r="34" spans="1:11" ht="24.95" customHeight="1" x14ac:dyDescent="0.3">
      <c r="A34" s="22"/>
      <c r="B34" s="22"/>
      <c r="C34" s="22"/>
      <c r="D34" s="22"/>
      <c r="E34" s="22"/>
      <c r="F34" s="22"/>
      <c r="G34" s="23"/>
      <c r="H34" s="62" t="s">
        <v>92</v>
      </c>
      <c r="I34" s="63">
        <f>I14+I20+I33</f>
        <v>103400</v>
      </c>
      <c r="J34" s="64"/>
      <c r="K34" s="64"/>
    </row>
  </sheetData>
  <mergeCells count="27">
    <mergeCell ref="C15:C19"/>
    <mergeCell ref="J15:J19"/>
    <mergeCell ref="K15:K19"/>
    <mergeCell ref="D9:D13"/>
    <mergeCell ref="D15:D19"/>
    <mergeCell ref="C9:C13"/>
    <mergeCell ref="H7:H8"/>
    <mergeCell ref="K6:K8"/>
    <mergeCell ref="G6:G8"/>
    <mergeCell ref="J9:J13"/>
    <mergeCell ref="K9:K13"/>
    <mergeCell ref="A9:A13"/>
    <mergeCell ref="B9:B13"/>
    <mergeCell ref="A1:K1"/>
    <mergeCell ref="A2:C2"/>
    <mergeCell ref="J6:J8"/>
    <mergeCell ref="A6:A8"/>
    <mergeCell ref="H6:I6"/>
    <mergeCell ref="I7:I8"/>
    <mergeCell ref="E6:E8"/>
    <mergeCell ref="F6:F8"/>
    <mergeCell ref="C6:D6"/>
    <mergeCell ref="A3:K3"/>
    <mergeCell ref="A4:K4"/>
    <mergeCell ref="B6:B8"/>
    <mergeCell ref="C7:C8"/>
    <mergeCell ref="D7:D8"/>
  </mergeCells>
  <pageMargins left="0.17" right="0.17" top="0.28999999999999998" bottom="0.3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8"/>
  <sheetViews>
    <sheetView workbookViewId="0">
      <pane ySplit="5" topLeftCell="A10" activePane="bottomLeft" state="frozen"/>
      <selection pane="bottomLeft" activeCell="I17" sqref="I17"/>
    </sheetView>
  </sheetViews>
  <sheetFormatPr defaultRowHeight="20.25" x14ac:dyDescent="0.3"/>
  <cols>
    <col min="1" max="1" width="37.375" style="19" customWidth="1"/>
    <col min="2" max="2" width="11" style="19" customWidth="1"/>
    <col min="3" max="3" width="12.125" style="19" customWidth="1"/>
    <col min="4" max="4" width="10.5" style="19" customWidth="1"/>
    <col min="5" max="5" width="9.75" style="19" customWidth="1"/>
    <col min="6" max="6" width="10.5" style="19" customWidth="1"/>
    <col min="7" max="7" width="11.875" style="83" customWidth="1"/>
    <col min="8" max="8" width="26.625" style="125" customWidth="1"/>
    <col min="9" max="9" width="14.625" style="19" customWidth="1"/>
    <col min="10" max="16384" width="9" style="19"/>
  </cols>
  <sheetData>
    <row r="1" spans="1:9" ht="24.95" customHeight="1" x14ac:dyDescent="0.3">
      <c r="A1" s="95" t="s">
        <v>104</v>
      </c>
      <c r="B1" s="95"/>
      <c r="C1" s="95"/>
      <c r="D1" s="95"/>
      <c r="E1" s="95"/>
      <c r="F1" s="95"/>
      <c r="G1" s="95"/>
    </row>
    <row r="2" spans="1:9" ht="24.95" customHeight="1" x14ac:dyDescent="0.3">
      <c r="A2" s="96" t="s">
        <v>105</v>
      </c>
      <c r="B2" s="96"/>
      <c r="C2" s="96"/>
      <c r="D2" s="96"/>
      <c r="E2" s="96"/>
      <c r="F2" s="96"/>
      <c r="G2" s="96"/>
    </row>
    <row r="3" spans="1:9" x14ac:dyDescent="0.3">
      <c r="A3" s="133" t="s">
        <v>127</v>
      </c>
    </row>
    <row r="4" spans="1:9" ht="24.95" customHeight="1" x14ac:dyDescent="0.3">
      <c r="A4" s="119" t="s">
        <v>0</v>
      </c>
      <c r="B4" s="122" t="s">
        <v>96</v>
      </c>
      <c r="C4" s="122"/>
      <c r="D4" s="119" t="s">
        <v>97</v>
      </c>
      <c r="E4" s="119" t="s">
        <v>106</v>
      </c>
      <c r="F4" s="119" t="s">
        <v>100</v>
      </c>
      <c r="G4" s="123" t="s">
        <v>98</v>
      </c>
      <c r="H4" s="179" t="s">
        <v>99</v>
      </c>
    </row>
    <row r="5" spans="1:9" ht="24.95" customHeight="1" x14ac:dyDescent="0.3">
      <c r="A5" s="120"/>
      <c r="B5" s="182" t="s">
        <v>44</v>
      </c>
      <c r="C5" s="181" t="s">
        <v>25</v>
      </c>
      <c r="D5" s="120"/>
      <c r="E5" s="120"/>
      <c r="F5" s="120"/>
      <c r="G5" s="124"/>
      <c r="H5" s="180"/>
    </row>
    <row r="6" spans="1:9" s="21" customFormat="1" ht="24.95" customHeight="1" x14ac:dyDescent="0.3">
      <c r="A6" s="69" t="s">
        <v>109</v>
      </c>
      <c r="B6" s="22"/>
      <c r="C6" s="65">
        <v>20000</v>
      </c>
      <c r="D6" s="65">
        <v>5760</v>
      </c>
      <c r="E6" s="65">
        <f>D6*100/C6</f>
        <v>28.8</v>
      </c>
      <c r="F6" s="66">
        <v>9420</v>
      </c>
      <c r="G6" s="80">
        <f>C6-D6-F6</f>
        <v>4820</v>
      </c>
      <c r="H6" s="127" t="s">
        <v>128</v>
      </c>
    </row>
    <row r="7" spans="1:9" s="21" customFormat="1" ht="33.75" customHeight="1" x14ac:dyDescent="0.3">
      <c r="A7" s="34" t="s">
        <v>111</v>
      </c>
      <c r="B7" s="71"/>
      <c r="C7" s="71">
        <v>4400</v>
      </c>
      <c r="D7" s="71"/>
      <c r="E7" s="65">
        <f t="shared" ref="E7:E17" si="0">D7*100/C7</f>
        <v>0</v>
      </c>
      <c r="F7" s="71">
        <v>0</v>
      </c>
      <c r="G7" s="81">
        <v>4500</v>
      </c>
      <c r="H7" s="129" t="s">
        <v>132</v>
      </c>
    </row>
    <row r="8" spans="1:9" ht="30.75" customHeight="1" x14ac:dyDescent="0.3">
      <c r="A8" s="72" t="s">
        <v>120</v>
      </c>
      <c r="B8" s="68"/>
      <c r="C8" s="74">
        <v>5760</v>
      </c>
      <c r="D8" s="65"/>
      <c r="E8" s="65">
        <f t="shared" si="0"/>
        <v>0</v>
      </c>
      <c r="F8" s="67">
        <v>0</v>
      </c>
      <c r="G8" s="74">
        <v>5760</v>
      </c>
      <c r="H8" s="130" t="s">
        <v>121</v>
      </c>
    </row>
    <row r="9" spans="1:9" ht="28.5" customHeight="1" x14ac:dyDescent="0.3">
      <c r="A9" s="72" t="s">
        <v>112</v>
      </c>
      <c r="B9" s="68"/>
      <c r="C9" s="74">
        <v>3000</v>
      </c>
      <c r="D9" s="65"/>
      <c r="E9" s="65">
        <f t="shared" si="0"/>
        <v>0</v>
      </c>
      <c r="F9" s="67"/>
      <c r="G9" s="74">
        <v>3000</v>
      </c>
      <c r="H9" s="130" t="s">
        <v>122</v>
      </c>
    </row>
    <row r="10" spans="1:9" ht="30.75" customHeight="1" x14ac:dyDescent="0.3">
      <c r="A10" s="72" t="s">
        <v>113</v>
      </c>
      <c r="B10" s="68"/>
      <c r="C10" s="74">
        <v>1800</v>
      </c>
      <c r="D10" s="65"/>
      <c r="E10" s="65">
        <f t="shared" si="0"/>
        <v>0</v>
      </c>
      <c r="F10" s="67"/>
      <c r="G10" s="74">
        <v>1800</v>
      </c>
      <c r="H10" s="127" t="s">
        <v>123</v>
      </c>
    </row>
    <row r="11" spans="1:9" ht="30.75" customHeight="1" x14ac:dyDescent="0.3">
      <c r="A11" s="72" t="s">
        <v>114</v>
      </c>
      <c r="B11" s="68"/>
      <c r="C11" s="74">
        <v>77350</v>
      </c>
      <c r="D11" s="65">
        <v>67350</v>
      </c>
      <c r="E11" s="65">
        <f t="shared" si="0"/>
        <v>87.071751777634134</v>
      </c>
      <c r="F11" s="67"/>
      <c r="G11" s="74">
        <v>10000</v>
      </c>
      <c r="H11" s="127" t="s">
        <v>130</v>
      </c>
    </row>
    <row r="12" spans="1:9" ht="30.75" customHeight="1" x14ac:dyDescent="0.3">
      <c r="A12" s="72" t="s">
        <v>115</v>
      </c>
      <c r="B12" s="68"/>
      <c r="C12" s="74">
        <v>18590</v>
      </c>
      <c r="D12" s="65">
        <v>8450</v>
      </c>
      <c r="E12" s="65">
        <f t="shared" si="0"/>
        <v>45.454545454545453</v>
      </c>
      <c r="F12" s="67"/>
      <c r="G12" s="74">
        <v>10140</v>
      </c>
      <c r="H12" s="127" t="s">
        <v>131</v>
      </c>
    </row>
    <row r="13" spans="1:9" ht="30.75" customHeight="1" x14ac:dyDescent="0.3">
      <c r="A13" s="72" t="s">
        <v>118</v>
      </c>
      <c r="B13" s="68"/>
      <c r="C13" s="74">
        <v>23300</v>
      </c>
      <c r="D13" s="65"/>
      <c r="E13" s="65">
        <f t="shared" si="0"/>
        <v>0</v>
      </c>
      <c r="F13" s="67"/>
      <c r="G13" s="74">
        <v>23300</v>
      </c>
      <c r="H13" s="72" t="s">
        <v>126</v>
      </c>
    </row>
    <row r="14" spans="1:9" ht="24" customHeight="1" x14ac:dyDescent="0.3">
      <c r="A14" s="72" t="s">
        <v>116</v>
      </c>
      <c r="B14" s="68"/>
      <c r="C14" s="74"/>
      <c r="D14" s="65"/>
      <c r="E14" s="65"/>
      <c r="F14" s="67"/>
      <c r="G14" s="74"/>
      <c r="H14" s="128"/>
    </row>
    <row r="15" spans="1:9" ht="24" customHeight="1" x14ac:dyDescent="0.3">
      <c r="A15" s="72" t="s">
        <v>117</v>
      </c>
      <c r="B15" s="68"/>
      <c r="C15" s="74">
        <v>5760</v>
      </c>
      <c r="D15" s="65"/>
      <c r="E15" s="65">
        <f t="shared" si="0"/>
        <v>0</v>
      </c>
      <c r="F15" s="67"/>
      <c r="G15" s="74">
        <v>5760</v>
      </c>
      <c r="H15" s="128" t="s">
        <v>125</v>
      </c>
    </row>
    <row r="16" spans="1:9" ht="24" customHeight="1" x14ac:dyDescent="0.3">
      <c r="A16" s="72" t="s">
        <v>119</v>
      </c>
      <c r="B16" s="68"/>
      <c r="C16" s="74">
        <v>5040</v>
      </c>
      <c r="D16" s="65"/>
      <c r="E16" s="65">
        <f t="shared" si="0"/>
        <v>0</v>
      </c>
      <c r="F16" s="67"/>
      <c r="G16" s="74">
        <v>5040</v>
      </c>
      <c r="H16" s="128" t="s">
        <v>124</v>
      </c>
      <c r="I16" s="19">
        <f>165000+113320</f>
        <v>278320</v>
      </c>
    </row>
    <row r="17" spans="1:8" ht="29.25" customHeight="1" x14ac:dyDescent="0.3">
      <c r="A17" s="76" t="s">
        <v>110</v>
      </c>
      <c r="B17" s="64"/>
      <c r="C17" s="77">
        <v>165000</v>
      </c>
      <c r="D17" s="77">
        <f>D6+D7+D8+D9+D10+D11+D12+D13+D15+D16</f>
        <v>81560</v>
      </c>
      <c r="E17" s="78">
        <f t="shared" si="0"/>
        <v>49.43030303030303</v>
      </c>
      <c r="F17" s="79">
        <v>9420</v>
      </c>
      <c r="G17" s="82">
        <f>G6+G7+G8+G9+G10+G11+G12+G13+G15+G16</f>
        <v>74120</v>
      </c>
      <c r="H17" s="126"/>
    </row>
    <row r="18" spans="1:8" x14ac:dyDescent="0.3">
      <c r="C18" s="22"/>
      <c r="D18" s="131">
        <f>D17+F17</f>
        <v>90980</v>
      </c>
      <c r="E18" s="132">
        <f>D18*100/C17</f>
        <v>55.139393939393941</v>
      </c>
      <c r="F18" s="22"/>
      <c r="G18" s="82">
        <v>74120</v>
      </c>
    </row>
  </sheetData>
  <mergeCells count="9">
    <mergeCell ref="E4:E5"/>
    <mergeCell ref="H4:H5"/>
    <mergeCell ref="A1:G1"/>
    <mergeCell ref="A2:G2"/>
    <mergeCell ref="A4:A5"/>
    <mergeCell ref="B4:C4"/>
    <mergeCell ref="D4:D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15"/>
  <sheetViews>
    <sheetView tabSelected="1" topLeftCell="A2" zoomScaleNormal="100" workbookViewId="0">
      <pane xSplit="4" ySplit="4" topLeftCell="E9" activePane="bottomRight" state="frozen"/>
      <selection activeCell="A2" sqref="A2"/>
      <selection pane="topRight" activeCell="E2" sqref="E2"/>
      <selection pane="bottomLeft" activeCell="A8" sqref="A8"/>
      <selection pane="bottomRight" activeCell="G15" sqref="G15"/>
    </sheetView>
  </sheetViews>
  <sheetFormatPr defaultRowHeight="20.25" x14ac:dyDescent="0.3"/>
  <cols>
    <col min="1" max="1" width="45.5" style="19" customWidth="1"/>
    <col min="2" max="2" width="13.375" style="19" customWidth="1"/>
    <col min="3" max="3" width="12.625" style="19" customWidth="1"/>
    <col min="4" max="4" width="12" style="19" customWidth="1"/>
    <col min="5" max="6" width="13.125" style="19" customWidth="1"/>
    <col min="7" max="7" width="11.625" style="175" customWidth="1"/>
    <col min="8" max="8" width="14.375" style="19" customWidth="1"/>
    <col min="9" max="16384" width="9" style="19"/>
  </cols>
  <sheetData>
    <row r="1" spans="1:8" ht="24.95" customHeight="1" x14ac:dyDescent="0.3">
      <c r="A1" s="95" t="s">
        <v>104</v>
      </c>
      <c r="B1" s="95"/>
      <c r="C1" s="95"/>
      <c r="D1" s="95"/>
      <c r="E1" s="95"/>
      <c r="F1" s="95"/>
      <c r="G1" s="95"/>
    </row>
    <row r="2" spans="1:8" ht="24.95" customHeight="1" x14ac:dyDescent="0.3">
      <c r="A2" s="96" t="s">
        <v>51</v>
      </c>
      <c r="B2" s="96"/>
      <c r="C2" s="96"/>
      <c r="D2" s="96"/>
      <c r="E2" s="96"/>
      <c r="F2" s="96"/>
      <c r="G2" s="96"/>
    </row>
    <row r="4" spans="1:8" ht="24.95" customHeight="1" x14ac:dyDescent="0.3">
      <c r="A4" s="119" t="s">
        <v>0</v>
      </c>
      <c r="B4" s="122" t="s">
        <v>96</v>
      </c>
      <c r="C4" s="122"/>
      <c r="D4" s="119" t="s">
        <v>97</v>
      </c>
      <c r="E4" s="119" t="s">
        <v>106</v>
      </c>
      <c r="F4" s="119" t="s">
        <v>100</v>
      </c>
      <c r="G4" s="134" t="s">
        <v>98</v>
      </c>
      <c r="H4" s="121" t="s">
        <v>99</v>
      </c>
    </row>
    <row r="5" spans="1:8" ht="36" customHeight="1" x14ac:dyDescent="0.3">
      <c r="A5" s="120"/>
      <c r="B5" s="70" t="s">
        <v>44</v>
      </c>
      <c r="C5" s="135" t="s">
        <v>25</v>
      </c>
      <c r="D5" s="120"/>
      <c r="E5" s="120"/>
      <c r="F5" s="120"/>
      <c r="G5" s="136"/>
      <c r="H5" s="121"/>
    </row>
    <row r="6" spans="1:8" s="21" customFormat="1" ht="24.95" customHeight="1" x14ac:dyDescent="0.3">
      <c r="A6" s="93" t="s">
        <v>46</v>
      </c>
      <c r="B6" s="108">
        <v>10000</v>
      </c>
      <c r="C6" s="137"/>
      <c r="D6" s="137">
        <v>2600</v>
      </c>
      <c r="E6" s="138">
        <f>D6*100/B6</f>
        <v>26</v>
      </c>
      <c r="F6" s="137">
        <v>0</v>
      </c>
      <c r="G6" s="139">
        <f>B6-D6</f>
        <v>7400</v>
      </c>
      <c r="H6" s="140" t="s">
        <v>108</v>
      </c>
    </row>
    <row r="7" spans="1:8" s="21" customFormat="1" ht="24.95" customHeight="1" x14ac:dyDescent="0.3">
      <c r="A7" s="94"/>
      <c r="B7" s="109"/>
      <c r="C7" s="141"/>
      <c r="D7" s="141"/>
      <c r="E7" s="138"/>
      <c r="F7" s="141"/>
      <c r="G7" s="142"/>
      <c r="H7" s="143"/>
    </row>
    <row r="8" spans="1:8" s="21" customFormat="1" ht="44.25" customHeight="1" x14ac:dyDescent="0.3">
      <c r="A8" s="34" t="s">
        <v>103</v>
      </c>
      <c r="B8" s="73">
        <v>4000</v>
      </c>
      <c r="C8" s="73"/>
      <c r="D8" s="73">
        <v>0</v>
      </c>
      <c r="E8" s="138">
        <f t="shared" ref="E8:E9" si="0">D8*100/B8</f>
        <v>0</v>
      </c>
      <c r="F8" s="73">
        <v>0</v>
      </c>
      <c r="G8" s="81">
        <f>B8-F8</f>
        <v>4000</v>
      </c>
      <c r="H8" s="176" t="s">
        <v>108</v>
      </c>
    </row>
    <row r="9" spans="1:8" ht="67.5" customHeight="1" x14ac:dyDescent="0.3">
      <c r="A9" s="69" t="s">
        <v>102</v>
      </c>
      <c r="B9" s="68">
        <v>89400</v>
      </c>
      <c r="C9" s="67"/>
      <c r="D9" s="65">
        <v>89335</v>
      </c>
      <c r="E9" s="138">
        <f t="shared" si="0"/>
        <v>99.927293064876963</v>
      </c>
      <c r="F9" s="67">
        <v>0</v>
      </c>
      <c r="G9" s="74">
        <f>B9-D9</f>
        <v>65</v>
      </c>
      <c r="H9" s="75"/>
    </row>
    <row r="10" spans="1:8" ht="33" customHeight="1" x14ac:dyDescent="0.3">
      <c r="A10" s="144" t="s">
        <v>129</v>
      </c>
      <c r="B10" s="145">
        <v>9920</v>
      </c>
      <c r="C10" s="146"/>
      <c r="D10" s="147">
        <v>0</v>
      </c>
      <c r="E10" s="138"/>
      <c r="F10" s="146">
        <v>0</v>
      </c>
      <c r="G10" s="177">
        <v>9920</v>
      </c>
      <c r="H10" s="148" t="s">
        <v>108</v>
      </c>
    </row>
    <row r="11" spans="1:8" ht="29.25" customHeight="1" x14ac:dyDescent="0.3">
      <c r="A11" s="149" t="s">
        <v>10</v>
      </c>
      <c r="B11" s="150">
        <f>B6+B8+B9+B10</f>
        <v>113320</v>
      </c>
      <c r="C11" s="151"/>
      <c r="D11" s="152">
        <f>D6+D8+D9+D10</f>
        <v>91935</v>
      </c>
      <c r="E11" s="153">
        <f>D11*100/B11</f>
        <v>81.128662195552423</v>
      </c>
      <c r="F11" s="154"/>
      <c r="G11" s="178">
        <f>G6+G8+G9+G10</f>
        <v>21385</v>
      </c>
      <c r="H11" s="155"/>
    </row>
    <row r="12" spans="1:8" ht="31.5" customHeight="1" x14ac:dyDescent="0.3">
      <c r="A12" s="156" t="s">
        <v>101</v>
      </c>
      <c r="B12" s="157"/>
      <c r="C12" s="158">
        <v>121000</v>
      </c>
      <c r="D12" s="183">
        <f>C12-G12</f>
        <v>118728</v>
      </c>
      <c r="E12" s="138">
        <v>0</v>
      </c>
      <c r="F12" s="158"/>
      <c r="G12" s="159">
        <v>2272</v>
      </c>
      <c r="H12" s="160" t="s">
        <v>107</v>
      </c>
    </row>
    <row r="13" spans="1:8" ht="33" customHeight="1" x14ac:dyDescent="0.3">
      <c r="A13" s="161"/>
      <c r="B13" s="162"/>
      <c r="C13" s="163"/>
      <c r="D13" s="164"/>
      <c r="E13" s="165"/>
      <c r="F13" s="163"/>
      <c r="G13" s="166"/>
      <c r="H13" s="167"/>
    </row>
    <row r="14" spans="1:8" ht="23.25" customHeight="1" x14ac:dyDescent="0.3">
      <c r="A14" s="168"/>
      <c r="B14" s="169"/>
      <c r="C14" s="170"/>
      <c r="D14" s="171"/>
      <c r="E14" s="172"/>
      <c r="F14" s="170"/>
      <c r="G14" s="173"/>
      <c r="H14" s="174"/>
    </row>
    <row r="15" spans="1:8" x14ac:dyDescent="0.3">
      <c r="A15" s="184"/>
      <c r="B15" s="184"/>
      <c r="C15" s="184">
        <v>121000</v>
      </c>
      <c r="D15" s="184">
        <v>118728</v>
      </c>
      <c r="E15" s="185">
        <f>D15*100/C15</f>
        <v>98.122314049586777</v>
      </c>
      <c r="F15" s="184"/>
      <c r="G15" s="186">
        <v>2272</v>
      </c>
      <c r="H15" s="184"/>
    </row>
  </sheetData>
  <mergeCells count="23">
    <mergeCell ref="H6:H7"/>
    <mergeCell ref="A1:G1"/>
    <mergeCell ref="A2:G2"/>
    <mergeCell ref="B6:B7"/>
    <mergeCell ref="C6:C7"/>
    <mergeCell ref="D6:D7"/>
    <mergeCell ref="F6:F7"/>
    <mergeCell ref="E4:E5"/>
    <mergeCell ref="H12:H14"/>
    <mergeCell ref="A12:A14"/>
    <mergeCell ref="B12:B14"/>
    <mergeCell ref="C12:C14"/>
    <mergeCell ref="D12:D14"/>
    <mergeCell ref="F12:F14"/>
    <mergeCell ref="G12:G14"/>
    <mergeCell ref="B4:C4"/>
    <mergeCell ref="A4:A5"/>
    <mergeCell ref="D4:D5"/>
    <mergeCell ref="G4:G5"/>
    <mergeCell ref="H4:H5"/>
    <mergeCell ref="F4:F5"/>
    <mergeCell ref="A6:A7"/>
    <mergeCell ref="G6:G7"/>
  </mergeCells>
  <pageMargins left="3.937007874015748E-2" right="3.937007874015748E-2" top="0.11811023622047245" bottom="0.1181102362204724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สรุปงบ</vt:lpstr>
      <vt:lpstr>แผนงานโครงการแผนไทย 60</vt:lpstr>
      <vt:lpstr>โครงการคุ้มครอง </vt:lpstr>
      <vt:lpstr>ยกระดับบริการแพทย์แผนไทย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User</cp:lastModifiedBy>
  <cp:lastPrinted>2017-07-19T05:41:21Z</cp:lastPrinted>
  <dcterms:created xsi:type="dcterms:W3CDTF">2016-09-12T03:50:29Z</dcterms:created>
  <dcterms:modified xsi:type="dcterms:W3CDTF">2017-07-19T05:41:23Z</dcterms:modified>
</cp:coreProperties>
</file>